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EE74D6C-1595-40EA-B184-8614768AC68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2" i="1"/>
  <c r="I23" i="1"/>
  <c r="Q23" i="1"/>
  <c r="Q24" i="1"/>
  <c r="Q25" i="1"/>
  <c r="Q26" i="1"/>
  <c r="Q27" i="1"/>
  <c r="A21" i="1"/>
  <c r="H20" i="1"/>
  <c r="C21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C15" i="1"/>
  <c r="O22" i="1"/>
  <c r="O26" i="1"/>
  <c r="O25" i="1"/>
  <c r="O21" i="1"/>
  <c r="O24" i="1"/>
  <c r="O23" i="1"/>
  <c r="O27" i="1"/>
  <c r="C18" i="1" l="1"/>
  <c r="E16" i="1"/>
  <c r="E17" i="1" s="1"/>
</calcChain>
</file>

<file path=xl/sharedStrings.xml><?xml version="1.0" encoding="utf-8"?>
<sst xmlns="http://schemas.openxmlformats.org/spreadsheetml/2006/main" count="62" uniqueCount="50">
  <si>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</si>
  <si>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</si>
  <si>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</si>
  <si>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</si>
  <si>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</si>
  <si>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</si>
  <si>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</si>
  <si>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</si>
  <si>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</si>
  <si>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</si>
  <si>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</si>
  <si>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</si>
  <si>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</si>
  <si>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</si>
  <si>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</si>
  <si>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</si>
  <si>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</si>
  <si>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</si>
  <si>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</si>
  <si>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</si>
  <si>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</si>
  <si>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</si>
  <si>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</si>
  <si>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</si>
  <si>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</si>
  <si>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</si>
  <si>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</si>
  <si>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</si>
  <si>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</si>
  <si>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</si>
  <si>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</si>
  <si>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</si>
  <si>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</si>
  <si>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</si>
  <si>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</si>
  <si>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</si>
  <si>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</si>
  <si>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</si>
  <si>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</si>
  <si>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</si>
  <si>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</si>
  <si>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 Pup</t>
  </si>
  <si>
    <t>V Pup / GSC 8143-3239</t>
  </si>
  <si>
    <t>EB/SD</t>
  </si>
  <si>
    <t>G8143-3239</t>
  </si>
  <si>
    <t>Kreiner</t>
  </si>
  <si>
    <t>OEJV 0160</t>
  </si>
  <si>
    <t>II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</si>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</sst>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 Pup - O-C Diagr.</a:t>
            </a:r>
          </a:p>
        </c:rich>
      </c:tx>
      <c:layout>
        <c:manualLayout>
          <c:xMode val="edge"/>
          <c:yMode val="edge"/>
          <c:x val="0.3939849624060150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2403.5</c:v>
                </c:pt>
                <c:pt idx="2">
                  <c:v>2403.5</c:v>
                </c:pt>
                <c:pt idx="3">
                  <c:v>2403.5</c:v>
                </c:pt>
                <c:pt idx="4">
                  <c:v>2405</c:v>
                </c:pt>
                <c:pt idx="5">
                  <c:v>2405</c:v>
                </c:pt>
                <c:pt idx="6">
                  <c:v>2405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EE-447B-A7CF-2385823745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2403.5</c:v>
                </c:pt>
                <c:pt idx="2">
                  <c:v>2403.5</c:v>
                </c:pt>
                <c:pt idx="3">
                  <c:v>2403.5</c:v>
                </c:pt>
                <c:pt idx="4">
                  <c:v>2405</c:v>
                </c:pt>
                <c:pt idx="5">
                  <c:v>2405</c:v>
                </c:pt>
                <c:pt idx="6">
                  <c:v>2405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-1.0350000084144995E-3</c:v>
                </c:pt>
                <c:pt idx="2">
                  <c:v>-3.4500000765547156E-4</c:v>
                </c:pt>
                <c:pt idx="3">
                  <c:v>1.6649999961373396E-3</c:v>
                </c:pt>
                <c:pt idx="4">
                  <c:v>6.7999999737367034E-4</c:v>
                </c:pt>
                <c:pt idx="5">
                  <c:v>1.3999999937368557E-3</c:v>
                </c:pt>
                <c:pt idx="6">
                  <c:v>1.6799999939394183E-3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EE-447B-A7CF-2385823745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2403.5</c:v>
                </c:pt>
                <c:pt idx="2">
                  <c:v>2403.5</c:v>
                </c:pt>
                <c:pt idx="3">
                  <c:v>2403.5</c:v>
                </c:pt>
                <c:pt idx="4">
                  <c:v>2405</c:v>
                </c:pt>
                <c:pt idx="5">
                  <c:v>2405</c:v>
                </c:pt>
                <c:pt idx="6">
                  <c:v>2405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EE-447B-A7CF-2385823745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2403.5</c:v>
                </c:pt>
                <c:pt idx="2">
                  <c:v>2403.5</c:v>
                </c:pt>
                <c:pt idx="3">
                  <c:v>2403.5</c:v>
                </c:pt>
                <c:pt idx="4">
                  <c:v>2405</c:v>
                </c:pt>
                <c:pt idx="5">
                  <c:v>2405</c:v>
                </c:pt>
                <c:pt idx="6">
                  <c:v>2405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EE-447B-A7CF-2385823745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2403.5</c:v>
                </c:pt>
                <c:pt idx="2">
                  <c:v>2403.5</c:v>
                </c:pt>
                <c:pt idx="3">
                  <c:v>2403.5</c:v>
                </c:pt>
                <c:pt idx="4">
                  <c:v>2405</c:v>
                </c:pt>
                <c:pt idx="5">
                  <c:v>2405</c:v>
                </c:pt>
                <c:pt idx="6">
                  <c:v>2405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EE-447B-A7CF-2385823745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2403.5</c:v>
                </c:pt>
                <c:pt idx="2">
                  <c:v>2403.5</c:v>
                </c:pt>
                <c:pt idx="3">
                  <c:v>2403.5</c:v>
                </c:pt>
                <c:pt idx="4">
                  <c:v>2405</c:v>
                </c:pt>
                <c:pt idx="5">
                  <c:v>2405</c:v>
                </c:pt>
                <c:pt idx="6">
                  <c:v>2405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EE-447B-A7CF-2385823745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2403.5</c:v>
                </c:pt>
                <c:pt idx="2">
                  <c:v>2403.5</c:v>
                </c:pt>
                <c:pt idx="3">
                  <c:v>2403.5</c:v>
                </c:pt>
                <c:pt idx="4">
                  <c:v>2405</c:v>
                </c:pt>
                <c:pt idx="5">
                  <c:v>2405</c:v>
                </c:pt>
                <c:pt idx="6">
                  <c:v>2405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EE-447B-A7CF-2385823745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2403.5</c:v>
                </c:pt>
                <c:pt idx="2">
                  <c:v>2403.5</c:v>
                </c:pt>
                <c:pt idx="3">
                  <c:v>2403.5</c:v>
                </c:pt>
                <c:pt idx="4">
                  <c:v>2405</c:v>
                </c:pt>
                <c:pt idx="5">
                  <c:v>2405</c:v>
                </c:pt>
                <c:pt idx="6">
                  <c:v>2405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-1.0836235242000754E-6</c:v>
                </c:pt>
                <c:pt idx="1">
                  <c:v>6.7413656573387531E-4</c:v>
                </c:pt>
                <c:pt idx="2">
                  <c:v>6.7413656573387531E-4</c:v>
                </c:pt>
                <c:pt idx="3">
                  <c:v>6.7413656573387531E-4</c:v>
                </c:pt>
                <c:pt idx="4">
                  <c:v>6.7455796381329577E-4</c:v>
                </c:pt>
                <c:pt idx="5">
                  <c:v>6.7455796381329577E-4</c:v>
                </c:pt>
                <c:pt idx="6">
                  <c:v>6.7455796381329577E-4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EE-447B-A7CF-2385823745F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2403.5</c:v>
                </c:pt>
                <c:pt idx="2">
                  <c:v>2403.5</c:v>
                </c:pt>
                <c:pt idx="3">
                  <c:v>2403.5</c:v>
                </c:pt>
                <c:pt idx="4">
                  <c:v>2405</c:v>
                </c:pt>
                <c:pt idx="5">
                  <c:v>2405</c:v>
                </c:pt>
                <c:pt idx="6">
                  <c:v>2405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EE-447B-A7CF-238582374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382520"/>
        <c:axId val="1"/>
      </c:scatterChart>
      <c:valAx>
        <c:axId val="784382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382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578947368421052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722418-87CC-3B9A-921F-D978A7D93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3" customFormat="1" ht="12.95" customHeight="1" x14ac:dyDescent="0.2">
      <c r="A2" s="3" t="s">
        <v>24</v>
      </c>
      <c r="B2" s="3" t="s">
        <v>43</v>
      </c>
      <c r="C2" s="4"/>
      <c r="D2" s="4"/>
      <c r="E2" s="3" t="s">
        <v>41</v>
      </c>
      <c r="F2" s="3" t="s">
        <v>44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3">
        <v>52500.434000000001</v>
      </c>
      <c r="D7" s="9" t="s">
        <v>45</v>
      </c>
    </row>
    <row r="8" spans="1:7" s="3" customFormat="1" ht="12.95" customHeight="1" x14ac:dyDescent="0.2">
      <c r="A8" s="3" t="s">
        <v>3</v>
      </c>
      <c r="C8" s="33">
        <v>1.4544900000000001</v>
      </c>
      <c r="D8" s="9" t="s">
        <v>45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-1.0836235242000754E-6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2.8093205294698373E-7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60373.798633912033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55998.483124557963</v>
      </c>
      <c r="D15" s="15" t="s">
        <v>38</v>
      </c>
      <c r="E15" s="16">
        <f ca="1">ROUND(2*(E14-$C$7)/$C$8,0)/2+E13</f>
        <v>5414</v>
      </c>
    </row>
    <row r="16" spans="1:7" s="3" customFormat="1" ht="12.95" customHeight="1" x14ac:dyDescent="0.2">
      <c r="A16" s="5" t="s">
        <v>4</v>
      </c>
      <c r="C16" s="19">
        <f ca="1">+C8+C12</f>
        <v>1.454490280932053</v>
      </c>
      <c r="D16" s="15" t="s">
        <v>39</v>
      </c>
      <c r="E16" s="13">
        <f ca="1">ROUND(2*(E14-$C$15)/$C$16,0)/2+E13</f>
        <v>3009</v>
      </c>
    </row>
    <row r="17" spans="1:18" s="3" customFormat="1" ht="12.95" customHeight="1" thickBot="1" x14ac:dyDescent="0.25">
      <c r="A17" s="15" t="s">
        <v>29</v>
      </c>
      <c r="C17" s="3">
        <f>COUNT(C21:C2191)</f>
        <v>7</v>
      </c>
      <c r="D17" s="15" t="s">
        <v>33</v>
      </c>
      <c r="E17" s="20">
        <f ca="1">+$C$15+$C$16*E16-15018.5-$C$9/24</f>
        <v>45356.940213215843</v>
      </c>
    </row>
    <row r="18" spans="1:18" s="3" customFormat="1" ht="12.95" customHeight="1" thickTop="1" thickBot="1" x14ac:dyDescent="0.25">
      <c r="A18" s="5" t="s">
        <v>5</v>
      </c>
      <c r="C18" s="21">
        <f ca="1">+C15</f>
        <v>55998.483124557963</v>
      </c>
      <c r="D18" s="22">
        <f ca="1">+C16</f>
        <v>1.454490280932053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tr">
        <f>A21</f>
        <v>Kreiner</v>
      </c>
      <c r="I20" s="26" t="s">
        <v>49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  <c r="R20" s="28" t="s">
        <v>36</v>
      </c>
    </row>
    <row r="21" spans="1:18" s="3" customFormat="1" ht="12.95" customHeight="1" x14ac:dyDescent="0.2">
      <c r="A21" s="3" t="str">
        <f>D$7</f>
        <v>Kreiner</v>
      </c>
      <c r="C21" s="8">
        <f>C$7</f>
        <v>52500.434000000001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-1.0836235242000754E-6</v>
      </c>
      <c r="Q21" s="29">
        <f>+C21-15018.5</f>
        <v>37481.934000000001</v>
      </c>
    </row>
    <row r="22" spans="1:18" s="3" customFormat="1" ht="12.95" customHeight="1" x14ac:dyDescent="0.2">
      <c r="A22" s="30" t="s">
        <v>46</v>
      </c>
      <c r="B22" s="31" t="s">
        <v>47</v>
      </c>
      <c r="C22" s="32">
        <v>55996.299679999996</v>
      </c>
      <c r="D22" s="32">
        <v>2.9999999999999997E-4</v>
      </c>
      <c r="E22" s="3">
        <f t="shared" ref="E22:E27" si="0">+(C22-C$7)/C$8</f>
        <v>2403.4992884103672</v>
      </c>
      <c r="F22" s="3">
        <f t="shared" ref="F22:F27" si="1">ROUND(2*E22,0)/2</f>
        <v>2403.5</v>
      </c>
      <c r="G22" s="3">
        <f t="shared" ref="G22:G27" si="2">+C22-(C$7+F22*C$8)</f>
        <v>-1.0350000084144995E-3</v>
      </c>
      <c r="I22" s="3">
        <f t="shared" ref="I22:I27" si="3">+G22</f>
        <v>-1.0350000084144995E-3</v>
      </c>
      <c r="O22" s="3">
        <f t="shared" ref="O22:O27" ca="1" si="4">+C$11+C$12*$F22</f>
        <v>6.7413656573387531E-4</v>
      </c>
      <c r="Q22" s="29">
        <f t="shared" ref="Q22:Q27" si="5">+C22-15018.5</f>
        <v>40977.799679999996</v>
      </c>
    </row>
    <row r="23" spans="1:18" s="3" customFormat="1" ht="12.95" customHeight="1" x14ac:dyDescent="0.2">
      <c r="A23" s="30" t="s">
        <v>46</v>
      </c>
      <c r="B23" s="31" t="s">
        <v>47</v>
      </c>
      <c r="C23" s="32">
        <v>55996.300369999997</v>
      </c>
      <c r="D23" s="32">
        <v>4.0000000000000002E-4</v>
      </c>
      <c r="E23" s="3">
        <f t="shared" si="0"/>
        <v>2403.4997628034539</v>
      </c>
      <c r="F23" s="3">
        <f t="shared" si="1"/>
        <v>2403.5</v>
      </c>
      <c r="G23" s="3">
        <f t="shared" si="2"/>
        <v>-3.4500000765547156E-4</v>
      </c>
      <c r="I23" s="3">
        <f t="shared" si="3"/>
        <v>-3.4500000765547156E-4</v>
      </c>
      <c r="O23" s="3">
        <f t="shared" ca="1" si="4"/>
        <v>6.7413656573387531E-4</v>
      </c>
      <c r="Q23" s="29">
        <f t="shared" si="5"/>
        <v>40977.800369999997</v>
      </c>
    </row>
    <row r="24" spans="1:18" s="3" customFormat="1" ht="12.95" customHeight="1" x14ac:dyDescent="0.2">
      <c r="A24" s="30" t="s">
        <v>46</v>
      </c>
      <c r="B24" s="31" t="s">
        <v>47</v>
      </c>
      <c r="C24" s="32">
        <v>55996.302380000001</v>
      </c>
      <c r="D24" s="32">
        <v>2.9999999999999997E-4</v>
      </c>
      <c r="E24" s="3">
        <f t="shared" si="0"/>
        <v>2403.5011447311426</v>
      </c>
      <c r="F24" s="3">
        <f t="shared" si="1"/>
        <v>2403.5</v>
      </c>
      <c r="G24" s="3">
        <f t="shared" si="2"/>
        <v>1.6649999961373396E-3</v>
      </c>
      <c r="I24" s="3">
        <f t="shared" si="3"/>
        <v>1.6649999961373396E-3</v>
      </c>
      <c r="O24" s="3">
        <f t="shared" ca="1" si="4"/>
        <v>6.7413656573387531E-4</v>
      </c>
      <c r="Q24" s="29">
        <f t="shared" si="5"/>
        <v>40977.802380000001</v>
      </c>
    </row>
    <row r="25" spans="1:18" s="3" customFormat="1" ht="12.95" customHeight="1" x14ac:dyDescent="0.2">
      <c r="A25" s="30" t="s">
        <v>46</v>
      </c>
      <c r="B25" s="31" t="s">
        <v>48</v>
      </c>
      <c r="C25" s="32">
        <v>55998.483130000001</v>
      </c>
      <c r="D25" s="32">
        <v>5.0000000000000001E-4</v>
      </c>
      <c r="E25" s="3">
        <f t="shared" si="0"/>
        <v>2405.0004675178238</v>
      </c>
      <c r="F25" s="3">
        <f t="shared" si="1"/>
        <v>2405</v>
      </c>
      <c r="G25" s="3">
        <f t="shared" si="2"/>
        <v>6.7999999737367034E-4</v>
      </c>
      <c r="I25" s="3">
        <f t="shared" si="3"/>
        <v>6.7999999737367034E-4</v>
      </c>
      <c r="O25" s="3">
        <f t="shared" ca="1" si="4"/>
        <v>6.7455796381329577E-4</v>
      </c>
      <c r="Q25" s="29">
        <f t="shared" si="5"/>
        <v>40979.983130000001</v>
      </c>
    </row>
    <row r="26" spans="1:18" s="3" customFormat="1" ht="12.95" customHeight="1" x14ac:dyDescent="0.2">
      <c r="A26" s="30" t="s">
        <v>46</v>
      </c>
      <c r="B26" s="31" t="s">
        <v>48</v>
      </c>
      <c r="C26" s="32">
        <v>55998.483849999997</v>
      </c>
      <c r="D26" s="32">
        <v>5.0000000000000001E-4</v>
      </c>
      <c r="E26" s="3">
        <f t="shared" si="0"/>
        <v>2405.0009625366938</v>
      </c>
      <c r="F26" s="3">
        <f t="shared" si="1"/>
        <v>2405</v>
      </c>
      <c r="G26" s="3">
        <f t="shared" si="2"/>
        <v>1.3999999937368557E-3</v>
      </c>
      <c r="I26" s="3">
        <f t="shared" si="3"/>
        <v>1.3999999937368557E-3</v>
      </c>
      <c r="O26" s="3">
        <f t="shared" ca="1" si="4"/>
        <v>6.7455796381329577E-4</v>
      </c>
      <c r="Q26" s="29">
        <f t="shared" si="5"/>
        <v>40979.983849999997</v>
      </c>
    </row>
    <row r="27" spans="1:18" s="3" customFormat="1" ht="12.95" customHeight="1" x14ac:dyDescent="0.2">
      <c r="A27" s="30" t="s">
        <v>46</v>
      </c>
      <c r="B27" s="31" t="s">
        <v>48</v>
      </c>
      <c r="C27" s="32">
        <v>55998.484129999997</v>
      </c>
      <c r="D27" s="32">
        <v>4.0000000000000001E-3</v>
      </c>
      <c r="E27" s="3">
        <f t="shared" si="0"/>
        <v>2405.0011550440331</v>
      </c>
      <c r="F27" s="3">
        <f t="shared" si="1"/>
        <v>2405</v>
      </c>
      <c r="G27" s="3">
        <f t="shared" si="2"/>
        <v>1.6799999939394183E-3</v>
      </c>
      <c r="I27" s="3">
        <f t="shared" si="3"/>
        <v>1.6799999939394183E-3</v>
      </c>
      <c r="O27" s="3">
        <f t="shared" ca="1" si="4"/>
        <v>6.7455796381329577E-4</v>
      </c>
      <c r="Q27" s="29">
        <f t="shared" si="5"/>
        <v>40979.984129999997</v>
      </c>
    </row>
    <row r="28" spans="1:18" s="3" customFormat="1" ht="12.95" customHeight="1" x14ac:dyDescent="0.2">
      <c r="C28" s="8"/>
      <c r="D28" s="8"/>
      <c r="Q28" s="29"/>
    </row>
    <row r="29" spans="1:18" s="3" customFormat="1" ht="12.95" customHeight="1" x14ac:dyDescent="0.2">
      <c r="C29" s="8"/>
      <c r="D29" s="8"/>
      <c r="Q29" s="29"/>
    </row>
    <row r="30" spans="1:18" s="3" customFormat="1" ht="12.95" customHeight="1" x14ac:dyDescent="0.2">
      <c r="C30" s="8"/>
      <c r="D30" s="8"/>
      <c r="Q30" s="29"/>
    </row>
    <row r="31" spans="1:18" s="3" customFormat="1" ht="12.95" customHeight="1" x14ac:dyDescent="0.2">
      <c r="C31" s="8"/>
      <c r="D31" s="8"/>
      <c r="Q31" s="29"/>
    </row>
    <row r="32" spans="1:18" s="3" customFormat="1" ht="12.95" customHeight="1" x14ac:dyDescent="0.2">
      <c r="C32" s="8"/>
      <c r="D32" s="8"/>
      <c r="Q32" s="29"/>
    </row>
    <row r="33" spans="3:17" s="3" customFormat="1" ht="12.95" customHeight="1" x14ac:dyDescent="0.2">
      <c r="C33" s="8"/>
      <c r="D33" s="8"/>
      <c r="Q33" s="29"/>
    </row>
    <row r="34" spans="3:17" s="3" customFormat="1" ht="12.95" customHeight="1" x14ac:dyDescent="0.2">
      <c r="C34" s="8"/>
      <c r="D34" s="8"/>
    </row>
    <row r="35" spans="3:17" s="3" customFormat="1" ht="12.95" customHeight="1" x14ac:dyDescent="0.2">
      <c r="C35" s="8"/>
      <c r="D35" s="8"/>
    </row>
    <row r="36" spans="3:17" s="3" customFormat="1" ht="12.95" customHeight="1" x14ac:dyDescent="0.2">
      <c r="C36" s="8"/>
      <c r="D36" s="8"/>
    </row>
    <row r="37" spans="3:17" s="3" customFormat="1" ht="12.95" customHeight="1" x14ac:dyDescent="0.2">
      <c r="C37" s="8"/>
      <c r="D37" s="8"/>
    </row>
    <row r="38" spans="3:17" s="3" customFormat="1" ht="12.95" customHeight="1" x14ac:dyDescent="0.2">
      <c r="C38" s="8"/>
      <c r="D38" s="8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2024-03-04T06:10:02Z</dcterms:modified>
</cp:coreProperties>
</file>