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8F43636-C8D7-44F4-8716-2BD335439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L27" i="1"/>
  <c r="E29" i="1"/>
  <c r="F29" i="1"/>
  <c r="G29" i="1"/>
  <c r="E31" i="1"/>
  <c r="F31" i="1"/>
  <c r="G31" i="1"/>
  <c r="D9" i="1"/>
  <c r="C9" i="1"/>
  <c r="C21" i="1"/>
  <c r="E21" i="1"/>
  <c r="F21" i="1"/>
  <c r="G21" i="1"/>
  <c r="E22" i="1"/>
  <c r="F22" i="1"/>
  <c r="G22" i="1"/>
  <c r="E23" i="1"/>
  <c r="F23" i="1"/>
  <c r="E24" i="1"/>
  <c r="F24" i="1"/>
  <c r="E25" i="1"/>
  <c r="F25" i="1"/>
  <c r="E26" i="1"/>
  <c r="F26" i="1"/>
  <c r="E28" i="1"/>
  <c r="F28" i="1"/>
  <c r="E30" i="1"/>
  <c r="F30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G23" i="1"/>
  <c r="G24" i="1"/>
  <c r="G25" i="1"/>
  <c r="G26" i="1"/>
  <c r="G28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Q27" i="1"/>
  <c r="L29" i="1"/>
  <c r="Q29" i="1"/>
  <c r="L31" i="1"/>
  <c r="Q31" i="1"/>
  <c r="L26" i="1"/>
  <c r="Q26" i="1"/>
  <c r="L28" i="1"/>
  <c r="Q28" i="1"/>
  <c r="L30" i="1"/>
  <c r="Q30" i="1"/>
  <c r="L32" i="1"/>
  <c r="Q32" i="1"/>
  <c r="L33" i="1"/>
  <c r="Q33" i="1"/>
  <c r="L34" i="1"/>
  <c r="Q34" i="1"/>
  <c r="L35" i="1"/>
  <c r="Q35" i="1"/>
  <c r="L36" i="1"/>
  <c r="Q36" i="1"/>
  <c r="L37" i="1"/>
  <c r="Q37" i="1"/>
  <c r="L38" i="1"/>
  <c r="Q38" i="1"/>
  <c r="L39" i="1"/>
  <c r="Q39" i="1"/>
  <c r="L40" i="1"/>
  <c r="Q40" i="1"/>
  <c r="L41" i="1"/>
  <c r="Q41" i="1"/>
  <c r="L42" i="1"/>
  <c r="Q42" i="1"/>
  <c r="L43" i="1"/>
  <c r="Q43" i="1"/>
  <c r="K44" i="1"/>
  <c r="Q44" i="1"/>
  <c r="K45" i="1"/>
  <c r="Q45" i="1"/>
  <c r="I25" i="1"/>
  <c r="Q25" i="1"/>
  <c r="I22" i="1"/>
  <c r="Q22" i="1"/>
  <c r="I23" i="1"/>
  <c r="Q23" i="1"/>
  <c r="I24" i="1"/>
  <c r="Q24" i="1"/>
  <c r="B2" i="1"/>
  <c r="I21" i="1"/>
  <c r="A21" i="1"/>
  <c r="F16" i="1"/>
  <c r="C17" i="1"/>
  <c r="Q21" i="1"/>
  <c r="C12" i="1"/>
  <c r="C11" i="1"/>
  <c r="O27" i="1" l="1"/>
  <c r="O30" i="1"/>
  <c r="O34" i="1"/>
  <c r="O45" i="1"/>
  <c r="C15" i="1"/>
  <c r="O32" i="1"/>
  <c r="O36" i="1"/>
  <c r="O40" i="1"/>
  <c r="O35" i="1"/>
  <c r="O38" i="1"/>
  <c r="O37" i="1"/>
  <c r="O25" i="1"/>
  <c r="O39" i="1"/>
  <c r="O42" i="1"/>
  <c r="O23" i="1"/>
  <c r="O21" i="1"/>
  <c r="O43" i="1"/>
  <c r="O24" i="1"/>
  <c r="O22" i="1"/>
  <c r="O26" i="1"/>
  <c r="O29" i="1"/>
  <c r="O31" i="1"/>
  <c r="O33" i="1"/>
  <c r="O28" i="1"/>
  <c r="O41" i="1"/>
  <c r="O44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<sst xmlns="http://schemas.openxmlformats.org/spreadsheetml/2006/main" count="114" uniqueCount="51">
  <si>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</si>
  <si>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</si>
  <si>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</si>
  <si>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</si>
  <si>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</si>
  <si>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</si>
  <si>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</si>
  <si>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</si>
  <si>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</si>
  <si>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</si>
  <si>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</si>
  <si>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</si>
  <si>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</si>
  <si>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</si>
  <si>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</si>
  <si>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</si>
  <si>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</si>
  <si>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</si>
  <si>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</si>
  <si>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</si>
  <si>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</si>
  <si>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</si>
  <si>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</si>
  <si>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</si>
  <si>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</si>
  <si>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</si>
  <si>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</si>
  <si>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</si>
  <si>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</si>
  <si>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</si>
  <si>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</si>
  <si>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</si>
  <si>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</si>
  <si>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</si>
  <si>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</si>
  <si>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</si>
  <si>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</si>
  <si>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</si>
  <si>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</si>
  <si>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</si>
  <si>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</si>
  <si>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V0653 Pup</t>
  </si>
  <si>
    <t>JAVSO 49, 251</t>
  </si>
  <si>
    <t>II</t>
  </si>
  <si>
    <t>I</t>
  </si>
  <si>
    <t>JAVSO, 49, 251</t>
  </si>
  <si>
    <t>JAVSO, 48, 250</t>
  </si>
  <si>
    <t>RIX</t>
  </si>
  <si>
    <t>TESS/PNC/RAA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</si>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</sst>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0.00000"/>
    <numFmt numFmtId="167" formatCode="0.0000000"/>
    <numFmt numFmtId="168" formatCode="0.00000000000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2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8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8" fillId="0" borderId="0" xfId="0" applyFont="1" applyAlignment="1"/>
    <xf numFmtId="166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166" fontId="17" fillId="0" borderId="0" xfId="0" applyNumberFormat="1" applyFont="1" applyAlignment="1">
      <alignment horizontal="left"/>
    </xf>
    <xf numFmtId="167" fontId="17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>
      <alignment vertical="top"/>
    </xf>
    <xf numFmtId="0" fontId="6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0" fontId="0" fillId="0" borderId="0" xfId="0" applyBorder="1" applyAlignment="1"/>
    <xf numFmtId="0" fontId="6" fillId="0" borderId="0" xfId="0" applyFont="1" applyBorder="1" applyAlignment="1"/>
    <xf numFmtId="0" fontId="6" fillId="0" borderId="0" xfId="0" applyFont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V0653 Pup-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19-4D02-A494-DEFFFB7F73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  <c:pt idx="1">
                  <c:v>-2.6076499831106048E-2</c:v>
                </c:pt>
                <c:pt idx="2">
                  <c:v>-2.665900004649302E-2</c:v>
                </c:pt>
                <c:pt idx="3">
                  <c:v>-2.665900004649302E-2</c:v>
                </c:pt>
                <c:pt idx="4">
                  <c:v>-2.6659000002837274E-2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19-4D02-A494-DEFFFB7F73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19-4D02-A494-DEFFFB7F73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3">
                  <c:v>-4.1394000232685357E-2</c:v>
                </c:pt>
                <c:pt idx="24">
                  <c:v>-5.1306000226759352E-2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19-4D02-A494-DEFFFB7F73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  <c:pt idx="5">
                  <c:v>-4.1057413458474912E-2</c:v>
                </c:pt>
                <c:pt idx="6">
                  <c:v>-4.1751038261281792E-2</c:v>
                </c:pt>
                <c:pt idx="7">
                  <c:v>-4.1262411301431712E-2</c:v>
                </c:pt>
                <c:pt idx="8">
                  <c:v>-4.1410148834984284E-2</c:v>
                </c:pt>
                <c:pt idx="9">
                  <c:v>-4.0653027674125042E-2</c:v>
                </c:pt>
                <c:pt idx="10">
                  <c:v>-4.1503370790451299E-2</c:v>
                </c:pt>
                <c:pt idx="11">
                  <c:v>-4.0806334996887017E-2</c:v>
                </c:pt>
                <c:pt idx="12">
                  <c:v>-4.118706894951174E-2</c:v>
                </c:pt>
                <c:pt idx="13">
                  <c:v>-4.0851853162166663E-2</c:v>
                </c:pt>
                <c:pt idx="14">
                  <c:v>-4.0800950766424648E-2</c:v>
                </c:pt>
                <c:pt idx="15">
                  <c:v>-4.0180620402679779E-2</c:v>
                </c:pt>
                <c:pt idx="16">
                  <c:v>-4.0922442087321542E-2</c:v>
                </c:pt>
                <c:pt idx="17">
                  <c:v>-4.0397464472334832E-2</c:v>
                </c:pt>
                <c:pt idx="18">
                  <c:v>-4.0490639541530982E-2</c:v>
                </c:pt>
                <c:pt idx="19">
                  <c:v>-4.0416777796053793E-2</c:v>
                </c:pt>
                <c:pt idx="20">
                  <c:v>-4.019406780571444E-2</c:v>
                </c:pt>
                <c:pt idx="21">
                  <c:v>-3.9546732165035792E-2</c:v>
                </c:pt>
                <c:pt idx="22">
                  <c:v>-4.0253625062177889E-2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19-4D02-A494-DEFFFB7F73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19-4D02-A494-DEFFFB7F73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  <c:pt idx="3">
                    <c:v>1.4499999999999999E-3</c:v>
                  </c:pt>
                  <c:pt idx="4">
                    <c:v>1.4499999999999999E-3</c:v>
                  </c:pt>
                  <c:pt idx="5">
                    <c:v>7.5199999999999996E-4</c:v>
                  </c:pt>
                  <c:pt idx="6">
                    <c:v>6.9899999999999997E-4</c:v>
                  </c:pt>
                  <c:pt idx="7">
                    <c:v>7.3399999999999995E-4</c:v>
                  </c:pt>
                  <c:pt idx="8">
                    <c:v>7.7899999999999996E-4</c:v>
                  </c:pt>
                  <c:pt idx="9">
                    <c:v>8.0999999999999996E-4</c:v>
                  </c:pt>
                  <c:pt idx="10">
                    <c:v>8.3699999999999996E-4</c:v>
                  </c:pt>
                  <c:pt idx="11">
                    <c:v>9.01E-4</c:v>
                  </c:pt>
                  <c:pt idx="12">
                    <c:v>6.8499999999999995E-4</c:v>
                  </c:pt>
                  <c:pt idx="13">
                    <c:v>9.5600000000000004E-4</c:v>
                  </c:pt>
                  <c:pt idx="14">
                    <c:v>7.2999999999999996E-4</c:v>
                  </c:pt>
                  <c:pt idx="15">
                    <c:v>1.0970000000000001E-3</c:v>
                  </c:pt>
                  <c:pt idx="16">
                    <c:v>9.6199999999999996E-4</c:v>
                  </c:pt>
                  <c:pt idx="17">
                    <c:v>8.7399999999999999E-4</c:v>
                  </c:pt>
                  <c:pt idx="18">
                    <c:v>7.9900000000000001E-4</c:v>
                  </c:pt>
                  <c:pt idx="19">
                    <c:v>8.4099999999999995E-4</c:v>
                  </c:pt>
                  <c:pt idx="20">
                    <c:v>7.76E-4</c:v>
                  </c:pt>
                  <c:pt idx="21">
                    <c:v>9.4499999999999998E-4</c:v>
                  </c:pt>
                  <c:pt idx="22">
                    <c:v>6.8300000000000001E-4</c:v>
                  </c:pt>
                  <c:pt idx="23">
                    <c:v>2.41E-4</c:v>
                  </c:pt>
                  <c:pt idx="24">
                    <c:v>5.1900000000000004E-4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19-4D02-A494-DEFFFB7F73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4.1721810123771866E-3</c:v>
                </c:pt>
                <c:pt idx="1">
                  <c:v>-3.5026740672882632E-2</c:v>
                </c:pt>
                <c:pt idx="2">
                  <c:v>-3.5032492194684038E-2</c:v>
                </c:pt>
                <c:pt idx="3">
                  <c:v>-3.5032492194684038E-2</c:v>
                </c:pt>
                <c:pt idx="4">
                  <c:v>-3.5032492194684038E-2</c:v>
                </c:pt>
                <c:pt idx="5">
                  <c:v>-3.9278265588477329E-2</c:v>
                </c:pt>
                <c:pt idx="6">
                  <c:v>-3.9279415892837607E-2</c:v>
                </c:pt>
                <c:pt idx="7">
                  <c:v>-3.9340382023932446E-2</c:v>
                </c:pt>
                <c:pt idx="8">
                  <c:v>-3.9341532328292725E-2</c:v>
                </c:pt>
                <c:pt idx="9">
                  <c:v>-3.9418602720431482E-2</c:v>
                </c:pt>
                <c:pt idx="10">
                  <c:v>-3.9419753024791761E-2</c:v>
                </c:pt>
                <c:pt idx="11">
                  <c:v>-3.9437007590195958E-2</c:v>
                </c:pt>
                <c:pt idx="12">
                  <c:v>-3.9438157894556243E-2</c:v>
                </c:pt>
                <c:pt idx="13">
                  <c:v>-3.9499124025651075E-2</c:v>
                </c:pt>
                <c:pt idx="14">
                  <c:v>-3.950027433001136E-2</c:v>
                </c:pt>
                <c:pt idx="15">
                  <c:v>-3.9577344722150111E-2</c:v>
                </c:pt>
                <c:pt idx="16">
                  <c:v>-3.9578495026510396E-2</c:v>
                </c:pt>
                <c:pt idx="17">
                  <c:v>-3.9593448983194036E-2</c:v>
                </c:pt>
                <c:pt idx="18">
                  <c:v>-3.9594599287554315E-2</c:v>
                </c:pt>
                <c:pt idx="19">
                  <c:v>-3.9646362983766913E-2</c:v>
                </c:pt>
                <c:pt idx="20">
                  <c:v>-3.9647513288127191E-2</c:v>
                </c:pt>
                <c:pt idx="21">
                  <c:v>-3.9731485506427626E-2</c:v>
                </c:pt>
                <c:pt idx="22">
                  <c:v>-3.9732635810787904E-2</c:v>
                </c:pt>
                <c:pt idx="23">
                  <c:v>-4.1697355658146057E-2</c:v>
                </c:pt>
                <c:pt idx="24">
                  <c:v>-4.3735694984562132E-2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19-4D02-A494-DEFFFB7F73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17038.5</c:v>
                </c:pt>
                <c:pt idx="2">
                  <c:v>17041</c:v>
                </c:pt>
                <c:pt idx="3">
                  <c:v>17041</c:v>
                </c:pt>
                <c:pt idx="4">
                  <c:v>17041</c:v>
                </c:pt>
                <c:pt idx="5">
                  <c:v>18886.5</c:v>
                </c:pt>
                <c:pt idx="6">
                  <c:v>18887</c:v>
                </c:pt>
                <c:pt idx="7">
                  <c:v>18913.5</c:v>
                </c:pt>
                <c:pt idx="8">
                  <c:v>18914</c:v>
                </c:pt>
                <c:pt idx="9">
                  <c:v>18947.5</c:v>
                </c:pt>
                <c:pt idx="10">
                  <c:v>18948</c:v>
                </c:pt>
                <c:pt idx="11">
                  <c:v>18955.5</c:v>
                </c:pt>
                <c:pt idx="12">
                  <c:v>18956</c:v>
                </c:pt>
                <c:pt idx="13">
                  <c:v>18982.5</c:v>
                </c:pt>
                <c:pt idx="14">
                  <c:v>18983</c:v>
                </c:pt>
                <c:pt idx="15">
                  <c:v>19016.5</c:v>
                </c:pt>
                <c:pt idx="16">
                  <c:v>19017</c:v>
                </c:pt>
                <c:pt idx="17">
                  <c:v>19023.5</c:v>
                </c:pt>
                <c:pt idx="18">
                  <c:v>19024</c:v>
                </c:pt>
                <c:pt idx="19">
                  <c:v>19046.5</c:v>
                </c:pt>
                <c:pt idx="20">
                  <c:v>19047</c:v>
                </c:pt>
                <c:pt idx="21">
                  <c:v>19083.5</c:v>
                </c:pt>
                <c:pt idx="22">
                  <c:v>19084</c:v>
                </c:pt>
                <c:pt idx="23">
                  <c:v>19938</c:v>
                </c:pt>
                <c:pt idx="24">
                  <c:v>20824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19-4D02-A494-DEFFFB7F7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835736"/>
        <c:axId val="1"/>
      </c:scatterChart>
      <c:valAx>
        <c:axId val="736835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835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57150</xdr:rowOff>
    </xdr:from>
    <xdr:to>
      <xdr:col>18</xdr:col>
      <xdr:colOff>285750</xdr:colOff>
      <xdr:row>18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6A0C615-66B2-82E7-39A7-9EC31E4D4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8"/>
  <sheetViews>
    <sheetView tabSelected="1" workbookViewId="0">
      <pane xSplit="14" ySplit="22" topLeftCell="O25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6" customWidth="1"/>
  </cols>
  <sheetData>
    <row r="1" spans="1:21" ht="20.25" x14ac:dyDescent="0.3">
      <c r="A1" s="1" t="s">
        <v>41</v>
      </c>
      <c r="F1" s="20" t="s">
        <v>41</v>
      </c>
      <c r="G1" s="21"/>
      <c r="H1" s="17"/>
      <c r="I1" s="22"/>
      <c r="J1" s="23"/>
      <c r="K1" s="19"/>
      <c r="L1" s="24"/>
      <c r="M1" s="25"/>
      <c r="N1" s="25"/>
      <c r="O1" s="26"/>
      <c r="S1" s="50"/>
      <c r="T1" s="50"/>
      <c r="U1" s="50"/>
    </row>
    <row r="2" spans="1:21" s="32" customFormat="1" ht="12.95" customHeight="1" x14ac:dyDescent="0.2">
      <c r="A2" s="32" t="s">
        <v>23</v>
      </c>
      <c r="B2" s="32">
        <f>O1</f>
        <v>0</v>
      </c>
      <c r="C2" s="16"/>
      <c r="D2" s="41"/>
      <c r="S2" s="51"/>
      <c r="T2" s="51"/>
      <c r="U2" s="51"/>
    </row>
    <row r="3" spans="1:21" s="32" customFormat="1" ht="12.95" customHeight="1" thickBot="1" x14ac:dyDescent="0.25">
      <c r="S3" s="51"/>
      <c r="T3" s="51"/>
      <c r="U3" s="51"/>
    </row>
    <row r="4" spans="1:21" s="32" customFormat="1" ht="12.95" customHeight="1" thickTop="1" thickBot="1" x14ac:dyDescent="0.25">
      <c r="A4" s="42" t="s">
        <v>0</v>
      </c>
      <c r="C4" s="43" t="s">
        <v>36</v>
      </c>
      <c r="D4" s="44" t="s">
        <v>36</v>
      </c>
      <c r="S4" s="51"/>
      <c r="T4" s="51"/>
      <c r="U4" s="51"/>
    </row>
    <row r="5" spans="1:21" s="32" customFormat="1" ht="12.95" customHeight="1" thickTop="1" x14ac:dyDescent="0.2">
      <c r="A5" s="4" t="s">
        <v>27</v>
      </c>
      <c r="B5" s="45"/>
      <c r="C5" s="5">
        <v>-9.5</v>
      </c>
      <c r="D5" s="45" t="s">
        <v>28</v>
      </c>
      <c r="E5" s="45"/>
      <c r="S5" s="51"/>
      <c r="T5" s="51"/>
      <c r="U5" s="51"/>
    </row>
    <row r="6" spans="1:21" s="32" customFormat="1" ht="12.95" customHeight="1" x14ac:dyDescent="0.2">
      <c r="A6" s="42" t="s">
        <v>1</v>
      </c>
      <c r="S6" s="51"/>
      <c r="T6" s="51"/>
      <c r="U6" s="51"/>
    </row>
    <row r="7" spans="1:21" s="32" customFormat="1" ht="12.95" customHeight="1" x14ac:dyDescent="0.2">
      <c r="A7" s="32" t="s">
        <v>2</v>
      </c>
      <c r="C7" s="52">
        <v>51869</v>
      </c>
      <c r="D7" s="15"/>
      <c r="S7" s="51"/>
      <c r="T7" s="51"/>
      <c r="U7" s="51"/>
    </row>
    <row r="8" spans="1:21" s="32" customFormat="1" ht="12.95" customHeight="1" x14ac:dyDescent="0.2">
      <c r="A8" s="32" t="s">
        <v>3</v>
      </c>
      <c r="C8" s="52">
        <v>0.38830900000000002</v>
      </c>
      <c r="D8" s="15"/>
      <c r="S8" s="51"/>
      <c r="T8" s="51"/>
      <c r="U8" s="51"/>
    </row>
    <row r="9" spans="1:21" s="32" customFormat="1" ht="12.95" customHeight="1" x14ac:dyDescent="0.2">
      <c r="A9" s="8" t="s">
        <v>31</v>
      </c>
      <c r="B9" s="13">
        <v>21</v>
      </c>
      <c r="C9" s="11" t="str">
        <f>"F"&amp;B9</f>
        <v>F21</v>
      </c>
      <c r="D9" s="12" t="str">
        <f>"G"&amp;B9</f>
        <v>G21</v>
      </c>
      <c r="S9" s="51"/>
      <c r="T9" s="51"/>
      <c r="U9" s="51"/>
    </row>
    <row r="10" spans="1:21" s="32" customFormat="1" ht="12.95" customHeight="1" thickBot="1" x14ac:dyDescent="0.25">
      <c r="A10" s="45"/>
      <c r="B10" s="45"/>
      <c r="C10" s="46" t="s">
        <v>19</v>
      </c>
      <c r="D10" s="46" t="s">
        <v>20</v>
      </c>
      <c r="E10" s="45"/>
      <c r="S10" s="51"/>
      <c r="T10" s="51"/>
      <c r="U10" s="51"/>
    </row>
    <row r="11" spans="1:21" s="32" customFormat="1" ht="12.95" customHeight="1" x14ac:dyDescent="0.2">
      <c r="A11" s="45" t="s">
        <v>15</v>
      </c>
      <c r="B11" s="45"/>
      <c r="C11" s="10">
        <f ca="1">INTERCEPT(INDIRECT($D$9):G990,INDIRECT($C$9):F990)</f>
        <v>4.1721810123771866E-3</v>
      </c>
      <c r="D11" s="41"/>
      <c r="E11" s="45"/>
      <c r="S11" s="51"/>
      <c r="T11" s="51"/>
      <c r="U11" s="51"/>
    </row>
    <row r="12" spans="1:21" s="32" customFormat="1" ht="12.95" customHeight="1" x14ac:dyDescent="0.2">
      <c r="A12" s="45" t="s">
        <v>16</v>
      </c>
      <c r="B12" s="45"/>
      <c r="C12" s="10">
        <f ca="1">SLOPE(INDIRECT($D$9):G990,INDIRECT($C$9):F990)</f>
        <v>-2.300608720559898E-6</v>
      </c>
      <c r="D12" s="41"/>
      <c r="E12" s="45"/>
    </row>
    <row r="13" spans="1:21" s="32" customFormat="1" ht="12.95" customHeight="1" x14ac:dyDescent="0.2">
      <c r="A13" s="45" t="s">
        <v>18</v>
      </c>
      <c r="B13" s="45"/>
      <c r="C13" s="41" t="s">
        <v>13</v>
      </c>
    </row>
    <row r="14" spans="1:21" s="32" customFormat="1" ht="12.95" customHeight="1" x14ac:dyDescent="0.2">
      <c r="A14" s="45"/>
      <c r="B14" s="45"/>
      <c r="C14" s="45"/>
    </row>
    <row r="15" spans="1:21" s="32" customFormat="1" ht="12.95" customHeight="1" x14ac:dyDescent="0.2">
      <c r="A15" s="6" t="s">
        <v>17</v>
      </c>
      <c r="B15" s="45"/>
      <c r="C15" s="7">
        <f ca="1">(C7+C11)+(C8+C12)*INT(MAX(F21:F3531))</f>
        <v>59955.102880305014</v>
      </c>
      <c r="E15" s="8" t="s">
        <v>33</v>
      </c>
      <c r="F15" s="18">
        <v>1</v>
      </c>
    </row>
    <row r="16" spans="1:21" s="32" customFormat="1" ht="12.95" customHeight="1" x14ac:dyDescent="0.2">
      <c r="A16" s="6" t="s">
        <v>4</v>
      </c>
      <c r="B16" s="45"/>
      <c r="C16" s="7">
        <f ca="1">+C8+C12</f>
        <v>0.38830669939127943</v>
      </c>
      <c r="E16" s="8" t="s">
        <v>29</v>
      </c>
      <c r="F16" s="47">
        <f ca="1">NOW()+15018.5+$C$5/24</f>
        <v>60325.804557870368</v>
      </c>
    </row>
    <row r="17" spans="1:23" s="32" customFormat="1" ht="12.95" customHeight="1" thickBot="1" x14ac:dyDescent="0.25">
      <c r="A17" s="8" t="s">
        <v>26</v>
      </c>
      <c r="B17" s="45"/>
      <c r="C17" s="45">
        <f>COUNT(C21:C2189)</f>
        <v>25</v>
      </c>
      <c r="E17" s="8" t="s">
        <v>34</v>
      </c>
      <c r="F17" s="10">
        <f ca="1">ROUND(2*(F16-$C$7)/$C$8,0)/2+F15</f>
        <v>21779.5</v>
      </c>
    </row>
    <row r="18" spans="1:23" s="32" customFormat="1" ht="12.95" customHeight="1" thickTop="1" thickBot="1" x14ac:dyDescent="0.25">
      <c r="A18" s="6" t="s">
        <v>5</v>
      </c>
      <c r="B18" s="45"/>
      <c r="C18" s="48">
        <f ca="1">+C15</f>
        <v>59955.102880305014</v>
      </c>
      <c r="D18" s="49">
        <f ca="1">+C16</f>
        <v>0.38830669939127943</v>
      </c>
      <c r="E18" s="8" t="s">
        <v>35</v>
      </c>
      <c r="F18" s="12">
        <f ca="1">ROUND(2*(F16-$C$15)/$C$16,0)/2+F15</f>
        <v>955.5</v>
      </c>
    </row>
    <row r="19" spans="1:23" s="32" customFormat="1" ht="12.95" customHeight="1" thickTop="1" x14ac:dyDescent="0.2">
      <c r="E19" s="8" t="s">
        <v>30</v>
      </c>
      <c r="F19" s="9">
        <f ca="1">+$C$15+$C$16*F18-15018.5-$C$5/24</f>
        <v>45308.025764906721</v>
      </c>
    </row>
    <row r="20" spans="1:23" s="32" customFormat="1" ht="12.95" customHeight="1" thickBot="1" x14ac:dyDescent="0.25">
      <c r="A20" s="46" t="s">
        <v>6</v>
      </c>
      <c r="B20" s="46" t="s">
        <v>7</v>
      </c>
      <c r="C20" s="46" t="s">
        <v>8</v>
      </c>
      <c r="D20" s="46" t="s">
        <v>12</v>
      </c>
      <c r="E20" s="46" t="s">
        <v>9</v>
      </c>
      <c r="F20" s="46" t="s">
        <v>10</v>
      </c>
      <c r="G20" s="46" t="s">
        <v>11</v>
      </c>
      <c r="H20" s="2" t="s">
        <v>37</v>
      </c>
      <c r="I20" s="2" t="s">
        <v>38</v>
      </c>
      <c r="J20" s="2" t="s">
        <v>39</v>
      </c>
      <c r="K20" s="2" t="s">
        <v>40</v>
      </c>
      <c r="L20" s="2" t="s">
        <v>49</v>
      </c>
      <c r="M20" s="2" t="s">
        <v>24</v>
      </c>
      <c r="N20" s="2" t="s">
        <v>25</v>
      </c>
      <c r="O20" s="2" t="s">
        <v>22</v>
      </c>
      <c r="P20" s="2" t="s">
        <v>21</v>
      </c>
      <c r="Q20" s="46" t="s">
        <v>14</v>
      </c>
      <c r="U20" s="14" t="s">
        <v>32</v>
      </c>
    </row>
    <row r="21" spans="1:23" s="32" customFormat="1" ht="12.95" customHeight="1" x14ac:dyDescent="0.2">
      <c r="A21" s="32">
        <f>D7</f>
        <v>0</v>
      </c>
      <c r="C21" s="33">
        <f>C$7</f>
        <v>51869</v>
      </c>
      <c r="D21" s="33" t="s">
        <v>13</v>
      </c>
      <c r="E21" s="32">
        <f t="shared" ref="E21:E45" si="0">+(C21-C$7)/C$8</f>
        <v>0</v>
      </c>
      <c r="F21" s="32">
        <f t="shared" ref="F21:F45" si="1">ROUND(2*E21,0)/2</f>
        <v>0</v>
      </c>
      <c r="G21" s="32">
        <f t="shared" ref="G21:G45" si="2">+C21-(C$7+F21*C$8)</f>
        <v>0</v>
      </c>
      <c r="I21" s="32">
        <f>+G21</f>
        <v>0</v>
      </c>
      <c r="O21" s="32">
        <f t="shared" ref="O21:O45" ca="1" si="3">+C$11+C$12*$F21</f>
        <v>4.1721810123771866E-3</v>
      </c>
      <c r="Q21" s="34">
        <f t="shared" ref="Q21:Q45" si="4">+C21-15018.5</f>
        <v>36850.5</v>
      </c>
    </row>
    <row r="22" spans="1:23" s="32" customFormat="1" ht="12.95" customHeight="1" x14ac:dyDescent="0.2">
      <c r="A22" s="27" t="s">
        <v>46</v>
      </c>
      <c r="B22" s="28" t="s">
        <v>43</v>
      </c>
      <c r="C22" s="36">
        <v>58485.176820000168</v>
      </c>
      <c r="D22" s="37">
        <v>1.5E-3</v>
      </c>
      <c r="E22" s="32">
        <f t="shared" si="0"/>
        <v>17038.43284600709</v>
      </c>
      <c r="F22" s="32">
        <f t="shared" si="1"/>
        <v>17038.5</v>
      </c>
      <c r="G22" s="32">
        <f t="shared" si="2"/>
        <v>-2.6076499831106048E-2</v>
      </c>
      <c r="I22" s="32">
        <f>+G22</f>
        <v>-2.6076499831106048E-2</v>
      </c>
      <c r="O22" s="32">
        <f t="shared" ca="1" si="3"/>
        <v>-3.5026740672882632E-2</v>
      </c>
      <c r="Q22" s="34">
        <f t="shared" si="4"/>
        <v>43466.676820000168</v>
      </c>
    </row>
    <row r="23" spans="1:23" s="32" customFormat="1" ht="12.95" customHeight="1" x14ac:dyDescent="0.2">
      <c r="A23" s="27" t="s">
        <v>46</v>
      </c>
      <c r="B23" s="28" t="s">
        <v>44</v>
      </c>
      <c r="C23" s="36">
        <v>58486.147009999957</v>
      </c>
      <c r="D23" s="37">
        <v>1.5E-3</v>
      </c>
      <c r="E23" s="32">
        <f t="shared" si="0"/>
        <v>17040.931345912551</v>
      </c>
      <c r="F23" s="32">
        <f t="shared" si="1"/>
        <v>17041</v>
      </c>
      <c r="G23" s="32">
        <f t="shared" si="2"/>
        <v>-2.665900004649302E-2</v>
      </c>
      <c r="I23" s="32">
        <f>+G23</f>
        <v>-2.665900004649302E-2</v>
      </c>
      <c r="O23" s="32">
        <f t="shared" ca="1" si="3"/>
        <v>-3.5032492194684038E-2</v>
      </c>
      <c r="Q23" s="34">
        <f t="shared" si="4"/>
        <v>43467.647009999957</v>
      </c>
    </row>
    <row r="24" spans="1:23" s="32" customFormat="1" ht="12.95" customHeight="1" x14ac:dyDescent="0.2">
      <c r="A24" s="27" t="s">
        <v>45</v>
      </c>
      <c r="B24" s="28" t="s">
        <v>44</v>
      </c>
      <c r="C24" s="36">
        <v>58486.147009999957</v>
      </c>
      <c r="D24" s="37">
        <v>1.4499999999999999E-3</v>
      </c>
      <c r="E24" s="32">
        <f t="shared" si="0"/>
        <v>17040.931345912551</v>
      </c>
      <c r="F24" s="32">
        <f t="shared" si="1"/>
        <v>17041</v>
      </c>
      <c r="G24" s="32">
        <f t="shared" si="2"/>
        <v>-2.665900004649302E-2</v>
      </c>
      <c r="I24" s="32">
        <f>+G24</f>
        <v>-2.665900004649302E-2</v>
      </c>
      <c r="O24" s="32">
        <f t="shared" ca="1" si="3"/>
        <v>-3.5032492194684038E-2</v>
      </c>
      <c r="Q24" s="34">
        <f t="shared" si="4"/>
        <v>43467.647009999957</v>
      </c>
    </row>
    <row r="25" spans="1:23" s="32" customFormat="1" ht="12.95" customHeight="1" x14ac:dyDescent="0.2">
      <c r="A25" s="32" t="s">
        <v>42</v>
      </c>
      <c r="B25" s="32" t="s">
        <v>43</v>
      </c>
      <c r="C25" s="33">
        <v>58486.147010000001</v>
      </c>
      <c r="D25" s="33">
        <v>1.4499999999999999E-3</v>
      </c>
      <c r="E25" s="32">
        <f t="shared" si="0"/>
        <v>17040.931345912664</v>
      </c>
      <c r="F25" s="32">
        <f t="shared" si="1"/>
        <v>17041</v>
      </c>
      <c r="G25" s="32">
        <f t="shared" si="2"/>
        <v>-2.6659000002837274E-2</v>
      </c>
      <c r="I25" s="32">
        <f>+G25</f>
        <v>-2.6659000002837274E-2</v>
      </c>
      <c r="O25" s="32">
        <f t="shared" ca="1" si="3"/>
        <v>-3.5032492194684038E-2</v>
      </c>
      <c r="Q25" s="34">
        <f t="shared" si="4"/>
        <v>43467.647010000001</v>
      </c>
    </row>
    <row r="26" spans="1:23" s="32" customFormat="1" ht="12.95" customHeight="1" x14ac:dyDescent="0.2">
      <c r="A26" s="30" t="s">
        <v>48</v>
      </c>
      <c r="B26" s="29" t="s">
        <v>43</v>
      </c>
      <c r="C26" s="38">
        <v>59202.756871086545</v>
      </c>
      <c r="D26" s="38">
        <v>7.5199999999999996E-4</v>
      </c>
      <c r="E26" s="32">
        <f t="shared" si="0"/>
        <v>18886.394266129668</v>
      </c>
      <c r="F26" s="32">
        <f t="shared" si="1"/>
        <v>18886.5</v>
      </c>
      <c r="G26" s="32">
        <f t="shared" si="2"/>
        <v>-4.1057413458474912E-2</v>
      </c>
      <c r="L26" s="32">
        <f t="shared" ref="L26:L43" si="5">+G26</f>
        <v>-4.1057413458474912E-2</v>
      </c>
      <c r="O26" s="32">
        <f t="shared" ca="1" si="3"/>
        <v>-3.9278265588477329E-2</v>
      </c>
      <c r="Q26" s="34">
        <f t="shared" si="4"/>
        <v>44184.256871086545</v>
      </c>
      <c r="W26" s="35" t="s">
        <v>50</v>
      </c>
    </row>
    <row r="27" spans="1:23" s="32" customFormat="1" ht="12.95" customHeight="1" x14ac:dyDescent="0.2">
      <c r="A27" s="30" t="s">
        <v>48</v>
      </c>
      <c r="B27" s="31" t="s">
        <v>44</v>
      </c>
      <c r="C27" s="38">
        <v>59202.950331961736</v>
      </c>
      <c r="D27" s="39">
        <v>6.9899999999999997E-4</v>
      </c>
      <c r="E27" s="32">
        <f t="shared" si="0"/>
        <v>18886.892479859431</v>
      </c>
      <c r="F27" s="32">
        <f t="shared" si="1"/>
        <v>18887</v>
      </c>
      <c r="G27" s="32">
        <f t="shared" si="2"/>
        <v>-4.1751038261281792E-2</v>
      </c>
      <c r="L27" s="32">
        <f t="shared" si="5"/>
        <v>-4.1751038261281792E-2</v>
      </c>
      <c r="O27" s="32">
        <f t="shared" ca="1" si="3"/>
        <v>-3.9279415892837607E-2</v>
      </c>
      <c r="Q27" s="34">
        <f t="shared" si="4"/>
        <v>44184.450331961736</v>
      </c>
      <c r="W27" s="35" t="s">
        <v>50</v>
      </c>
    </row>
    <row r="28" spans="1:23" s="32" customFormat="1" ht="12.95" customHeight="1" x14ac:dyDescent="0.2">
      <c r="A28" s="30" t="s">
        <v>48</v>
      </c>
      <c r="B28" s="29" t="s">
        <v>43</v>
      </c>
      <c r="C28" s="38">
        <v>59213.241009088699</v>
      </c>
      <c r="D28" s="38">
        <v>7.3399999999999995E-4</v>
      </c>
      <c r="E28" s="32">
        <f t="shared" si="0"/>
        <v>18913.393738205137</v>
      </c>
      <c r="F28" s="32">
        <f t="shared" si="1"/>
        <v>18913.5</v>
      </c>
      <c r="G28" s="32">
        <f t="shared" si="2"/>
        <v>-4.1262411301431712E-2</v>
      </c>
      <c r="L28" s="32">
        <f t="shared" si="5"/>
        <v>-4.1262411301431712E-2</v>
      </c>
      <c r="O28" s="32">
        <f t="shared" ca="1" si="3"/>
        <v>-3.9340382023932446E-2</v>
      </c>
      <c r="Q28" s="34">
        <f t="shared" si="4"/>
        <v>44194.741009088699</v>
      </c>
      <c r="W28" s="35" t="s">
        <v>50</v>
      </c>
    </row>
    <row r="29" spans="1:23" s="32" customFormat="1" ht="12.95" customHeight="1" x14ac:dyDescent="0.2">
      <c r="A29" s="30" t="s">
        <v>48</v>
      </c>
      <c r="B29" s="31" t="s">
        <v>44</v>
      </c>
      <c r="C29" s="38">
        <v>59213.435015851166</v>
      </c>
      <c r="D29" s="39">
        <v>7.7899999999999996E-4</v>
      </c>
      <c r="E29" s="32">
        <f t="shared" si="0"/>
        <v>18913.893357741297</v>
      </c>
      <c r="F29" s="32">
        <f t="shared" si="1"/>
        <v>18914</v>
      </c>
      <c r="G29" s="32">
        <f t="shared" si="2"/>
        <v>-4.1410148834984284E-2</v>
      </c>
      <c r="L29" s="32">
        <f t="shared" si="5"/>
        <v>-4.1410148834984284E-2</v>
      </c>
      <c r="O29" s="32">
        <f t="shared" ca="1" si="3"/>
        <v>-3.9341532328292725E-2</v>
      </c>
      <c r="Q29" s="34">
        <f t="shared" si="4"/>
        <v>44194.935015851166</v>
      </c>
      <c r="W29" s="35" t="s">
        <v>50</v>
      </c>
    </row>
    <row r="30" spans="1:23" s="32" customFormat="1" ht="12.95" customHeight="1" x14ac:dyDescent="0.2">
      <c r="A30" s="30" t="s">
        <v>48</v>
      </c>
      <c r="B30" s="29" t="s">
        <v>43</v>
      </c>
      <c r="C30" s="38">
        <v>59226.444124472328</v>
      </c>
      <c r="D30" s="38">
        <v>8.0999999999999996E-4</v>
      </c>
      <c r="E30" s="32">
        <f t="shared" si="0"/>
        <v>18947.3953075317</v>
      </c>
      <c r="F30" s="32">
        <f t="shared" si="1"/>
        <v>18947.5</v>
      </c>
      <c r="G30" s="32">
        <f t="shared" si="2"/>
        <v>-4.0653027674125042E-2</v>
      </c>
      <c r="L30" s="32">
        <f t="shared" si="5"/>
        <v>-4.0653027674125042E-2</v>
      </c>
      <c r="O30" s="32">
        <f t="shared" ca="1" si="3"/>
        <v>-3.9418602720431482E-2</v>
      </c>
      <c r="Q30" s="34">
        <f t="shared" si="4"/>
        <v>44207.944124472328</v>
      </c>
      <c r="W30" s="35" t="s">
        <v>50</v>
      </c>
    </row>
    <row r="31" spans="1:23" s="32" customFormat="1" ht="12.95" customHeight="1" x14ac:dyDescent="0.2">
      <c r="A31" s="30" t="s">
        <v>48</v>
      </c>
      <c r="B31" s="31" t="s">
        <v>44</v>
      </c>
      <c r="C31" s="38">
        <v>59226.637428629212</v>
      </c>
      <c r="D31" s="39">
        <v>8.3699999999999996E-4</v>
      </c>
      <c r="E31" s="32">
        <f t="shared" si="0"/>
        <v>18947.893117669722</v>
      </c>
      <c r="F31" s="32">
        <f t="shared" si="1"/>
        <v>18948</v>
      </c>
      <c r="G31" s="32">
        <f t="shared" si="2"/>
        <v>-4.1503370790451299E-2</v>
      </c>
      <c r="L31" s="32">
        <f t="shared" si="5"/>
        <v>-4.1503370790451299E-2</v>
      </c>
      <c r="O31" s="32">
        <f t="shared" ca="1" si="3"/>
        <v>-3.9419753024791761E-2</v>
      </c>
      <c r="Q31" s="34">
        <f t="shared" si="4"/>
        <v>44208.137428629212</v>
      </c>
      <c r="W31" s="35" t="s">
        <v>50</v>
      </c>
    </row>
    <row r="32" spans="1:23" s="32" customFormat="1" ht="12.95" customHeight="1" x14ac:dyDescent="0.2">
      <c r="A32" s="30" t="s">
        <v>48</v>
      </c>
      <c r="B32" s="29" t="s">
        <v>43</v>
      </c>
      <c r="C32" s="38">
        <v>59229.550443165004</v>
      </c>
      <c r="D32" s="38">
        <v>9.01E-4</v>
      </c>
      <c r="E32" s="32">
        <f t="shared" si="0"/>
        <v>18955.394912724154</v>
      </c>
      <c r="F32" s="32">
        <f t="shared" si="1"/>
        <v>18955.5</v>
      </c>
      <c r="G32" s="32">
        <f t="shared" si="2"/>
        <v>-4.0806334996887017E-2</v>
      </c>
      <c r="L32" s="32">
        <f t="shared" si="5"/>
        <v>-4.0806334996887017E-2</v>
      </c>
      <c r="O32" s="32">
        <f t="shared" ca="1" si="3"/>
        <v>-3.9437007590195958E-2</v>
      </c>
      <c r="Q32" s="34">
        <f t="shared" si="4"/>
        <v>44211.050443165004</v>
      </c>
      <c r="W32" s="35" t="s">
        <v>50</v>
      </c>
    </row>
    <row r="33" spans="1:23" s="32" customFormat="1" ht="12.95" customHeight="1" x14ac:dyDescent="0.2">
      <c r="A33" s="30" t="s">
        <v>48</v>
      </c>
      <c r="B33" s="29" t="s">
        <v>44</v>
      </c>
      <c r="C33" s="38">
        <v>59229.744216931053</v>
      </c>
      <c r="D33" s="38">
        <v>6.8499999999999995E-4</v>
      </c>
      <c r="E33" s="32">
        <f t="shared" si="0"/>
        <v>18955.893932231938</v>
      </c>
      <c r="F33" s="32">
        <f t="shared" si="1"/>
        <v>18956</v>
      </c>
      <c r="G33" s="32">
        <f t="shared" si="2"/>
        <v>-4.118706894951174E-2</v>
      </c>
      <c r="L33" s="32">
        <f t="shared" si="5"/>
        <v>-4.118706894951174E-2</v>
      </c>
      <c r="O33" s="32">
        <f t="shared" ca="1" si="3"/>
        <v>-3.9438157894556243E-2</v>
      </c>
      <c r="Q33" s="34">
        <f t="shared" si="4"/>
        <v>44211.244216931053</v>
      </c>
      <c r="W33" s="35" t="s">
        <v>50</v>
      </c>
    </row>
    <row r="34" spans="1:23" s="32" customFormat="1" ht="12.95" customHeight="1" x14ac:dyDescent="0.2">
      <c r="A34" s="30" t="s">
        <v>48</v>
      </c>
      <c r="B34" s="29" t="s">
        <v>43</v>
      </c>
      <c r="C34" s="38">
        <v>59240.034740646835</v>
      </c>
      <c r="D34" s="38">
        <v>9.5600000000000004E-4</v>
      </c>
      <c r="E34" s="32">
        <f t="shared" si="0"/>
        <v>18982.394795502642</v>
      </c>
      <c r="F34" s="32">
        <f t="shared" si="1"/>
        <v>18982.5</v>
      </c>
      <c r="G34" s="32">
        <f t="shared" si="2"/>
        <v>-4.0851853162166663E-2</v>
      </c>
      <c r="L34" s="32">
        <f t="shared" si="5"/>
        <v>-4.0851853162166663E-2</v>
      </c>
      <c r="O34" s="32">
        <f t="shared" ca="1" si="3"/>
        <v>-3.9499124025651075E-2</v>
      </c>
      <c r="Q34" s="34">
        <f t="shared" si="4"/>
        <v>44221.534740646835</v>
      </c>
      <c r="W34" s="35" t="s">
        <v>50</v>
      </c>
    </row>
    <row r="35" spans="1:23" s="32" customFormat="1" ht="12.95" customHeight="1" x14ac:dyDescent="0.2">
      <c r="A35" s="30" t="s">
        <v>48</v>
      </c>
      <c r="B35" s="29" t="s">
        <v>44</v>
      </c>
      <c r="C35" s="38">
        <v>59240.228946049232</v>
      </c>
      <c r="D35" s="38">
        <v>7.2999999999999996E-4</v>
      </c>
      <c r="E35" s="32">
        <f t="shared" si="0"/>
        <v>18982.89492658999</v>
      </c>
      <c r="F35" s="32">
        <f t="shared" si="1"/>
        <v>18983</v>
      </c>
      <c r="G35" s="32">
        <f t="shared" si="2"/>
        <v>-4.0800950766424648E-2</v>
      </c>
      <c r="L35" s="32">
        <f t="shared" si="5"/>
        <v>-4.0800950766424648E-2</v>
      </c>
      <c r="O35" s="32">
        <f t="shared" ca="1" si="3"/>
        <v>-3.950027433001136E-2</v>
      </c>
      <c r="Q35" s="34">
        <f t="shared" si="4"/>
        <v>44221.728946049232</v>
      </c>
      <c r="W35" s="35" t="s">
        <v>50</v>
      </c>
    </row>
    <row r="36" spans="1:23" s="32" customFormat="1" ht="12.95" customHeight="1" x14ac:dyDescent="0.2">
      <c r="A36" s="30" t="s">
        <v>48</v>
      </c>
      <c r="B36" s="29" t="s">
        <v>43</v>
      </c>
      <c r="C36" s="38">
        <v>59253.237917879596</v>
      </c>
      <c r="D36" s="38">
        <v>1.0970000000000001E-3</v>
      </c>
      <c r="E36" s="32">
        <f t="shared" si="0"/>
        <v>19016.396524107338</v>
      </c>
      <c r="F36" s="32">
        <f t="shared" si="1"/>
        <v>19016.5</v>
      </c>
      <c r="G36" s="32">
        <f t="shared" si="2"/>
        <v>-4.0180620402679779E-2</v>
      </c>
      <c r="L36" s="32">
        <f t="shared" si="5"/>
        <v>-4.0180620402679779E-2</v>
      </c>
      <c r="O36" s="32">
        <f t="shared" ca="1" si="3"/>
        <v>-3.9577344722150111E-2</v>
      </c>
      <c r="Q36" s="34">
        <f t="shared" si="4"/>
        <v>44234.737917879596</v>
      </c>
      <c r="W36" s="35" t="s">
        <v>50</v>
      </c>
    </row>
    <row r="37" spans="1:23" s="32" customFormat="1" ht="12.95" customHeight="1" x14ac:dyDescent="0.2">
      <c r="A37" s="30" t="s">
        <v>48</v>
      </c>
      <c r="B37" s="29" t="s">
        <v>44</v>
      </c>
      <c r="C37" s="38">
        <v>59253.431330557913</v>
      </c>
      <c r="D37" s="38">
        <v>9.6199999999999996E-4</v>
      </c>
      <c r="E37" s="32">
        <f t="shared" si="0"/>
        <v>19016.894613717199</v>
      </c>
      <c r="F37" s="32">
        <f t="shared" si="1"/>
        <v>19017</v>
      </c>
      <c r="G37" s="32">
        <f t="shared" si="2"/>
        <v>-4.0922442087321542E-2</v>
      </c>
      <c r="L37" s="32">
        <f t="shared" si="5"/>
        <v>-4.0922442087321542E-2</v>
      </c>
      <c r="O37" s="32">
        <f t="shared" ca="1" si="3"/>
        <v>-3.9578495026510396E-2</v>
      </c>
      <c r="Q37" s="34">
        <f t="shared" si="4"/>
        <v>44234.931330557913</v>
      </c>
      <c r="W37" s="35" t="s">
        <v>50</v>
      </c>
    </row>
    <row r="38" spans="1:23" s="32" customFormat="1" ht="12.95" customHeight="1" x14ac:dyDescent="0.2">
      <c r="A38" s="30" t="s">
        <v>48</v>
      </c>
      <c r="B38" s="29" t="s">
        <v>43</v>
      </c>
      <c r="C38" s="38">
        <v>59255.955864035524</v>
      </c>
      <c r="D38" s="38">
        <v>8.7399999999999999E-4</v>
      </c>
      <c r="E38" s="32">
        <f t="shared" si="0"/>
        <v>19023.395965675594</v>
      </c>
      <c r="F38" s="32">
        <f t="shared" si="1"/>
        <v>19023.5</v>
      </c>
      <c r="G38" s="32">
        <f t="shared" si="2"/>
        <v>-4.0397464472334832E-2</v>
      </c>
      <c r="L38" s="32">
        <f t="shared" si="5"/>
        <v>-4.0397464472334832E-2</v>
      </c>
      <c r="O38" s="32">
        <f t="shared" ca="1" si="3"/>
        <v>-3.9593448983194036E-2</v>
      </c>
      <c r="Q38" s="34">
        <f t="shared" si="4"/>
        <v>44237.455864035524</v>
      </c>
      <c r="W38" s="35" t="s">
        <v>50</v>
      </c>
    </row>
    <row r="39" spans="1:23" s="32" customFormat="1" ht="12.95" customHeight="1" x14ac:dyDescent="0.2">
      <c r="A39" s="30" t="s">
        <v>48</v>
      </c>
      <c r="B39" s="29" t="s">
        <v>44</v>
      </c>
      <c r="C39" s="38">
        <v>59256.149925360456</v>
      </c>
      <c r="D39" s="38">
        <v>7.9900000000000001E-4</v>
      </c>
      <c r="E39" s="32">
        <f t="shared" si="0"/>
        <v>19023.89572572476</v>
      </c>
      <c r="F39" s="32">
        <f t="shared" si="1"/>
        <v>19024</v>
      </c>
      <c r="G39" s="32">
        <f t="shared" si="2"/>
        <v>-4.0490639541530982E-2</v>
      </c>
      <c r="L39" s="32">
        <f t="shared" si="5"/>
        <v>-4.0490639541530982E-2</v>
      </c>
      <c r="O39" s="32">
        <f t="shared" ca="1" si="3"/>
        <v>-3.9594599287554315E-2</v>
      </c>
      <c r="Q39" s="34">
        <f t="shared" si="4"/>
        <v>44237.649925360456</v>
      </c>
      <c r="W39" s="35" t="s">
        <v>50</v>
      </c>
    </row>
    <row r="40" spans="1:23" s="32" customFormat="1" ht="12.95" customHeight="1" x14ac:dyDescent="0.2">
      <c r="A40" s="30" t="s">
        <v>48</v>
      </c>
      <c r="B40" s="29" t="s">
        <v>43</v>
      </c>
      <c r="C40" s="38">
        <v>59264.886951722205</v>
      </c>
      <c r="D40" s="38">
        <v>8.4099999999999995E-4</v>
      </c>
      <c r="E40" s="32">
        <f t="shared" si="0"/>
        <v>19046.395915938607</v>
      </c>
      <c r="F40" s="32">
        <f t="shared" si="1"/>
        <v>19046.5</v>
      </c>
      <c r="G40" s="32">
        <f t="shared" si="2"/>
        <v>-4.0416777796053793E-2</v>
      </c>
      <c r="L40" s="32">
        <f t="shared" si="5"/>
        <v>-4.0416777796053793E-2</v>
      </c>
      <c r="O40" s="32">
        <f t="shared" ca="1" si="3"/>
        <v>-3.9646362983766913E-2</v>
      </c>
      <c r="Q40" s="34">
        <f t="shared" si="4"/>
        <v>44246.386951722205</v>
      </c>
      <c r="W40" s="35" t="s">
        <v>50</v>
      </c>
    </row>
    <row r="41" spans="1:23" s="32" customFormat="1" ht="12.95" customHeight="1" x14ac:dyDescent="0.2">
      <c r="A41" s="30" t="s">
        <v>48</v>
      </c>
      <c r="B41" s="29" t="s">
        <v>44</v>
      </c>
      <c r="C41" s="38">
        <v>59265.081328932196</v>
      </c>
      <c r="D41" s="38">
        <v>7.76E-4</v>
      </c>
      <c r="E41" s="32">
        <f t="shared" si="0"/>
        <v>19046.896489476669</v>
      </c>
      <c r="F41" s="32">
        <f t="shared" si="1"/>
        <v>19047</v>
      </c>
      <c r="G41" s="32">
        <f t="shared" si="2"/>
        <v>-4.019406780571444E-2</v>
      </c>
      <c r="L41" s="32">
        <f t="shared" si="5"/>
        <v>-4.019406780571444E-2</v>
      </c>
      <c r="O41" s="32">
        <f t="shared" ca="1" si="3"/>
        <v>-3.9647513288127191E-2</v>
      </c>
      <c r="Q41" s="34">
        <f t="shared" si="4"/>
        <v>44246.581328932196</v>
      </c>
      <c r="W41" s="35" t="s">
        <v>50</v>
      </c>
    </row>
    <row r="42" spans="1:23" s="32" customFormat="1" ht="12.95" customHeight="1" x14ac:dyDescent="0.2">
      <c r="A42" s="30" t="s">
        <v>48</v>
      </c>
      <c r="B42" s="29" t="s">
        <v>43</v>
      </c>
      <c r="C42" s="38">
        <v>59279.255254767835</v>
      </c>
      <c r="D42" s="38">
        <v>9.4499999999999998E-4</v>
      </c>
      <c r="E42" s="32">
        <f t="shared" si="0"/>
        <v>19083.398156539857</v>
      </c>
      <c r="F42" s="32">
        <f t="shared" si="1"/>
        <v>19083.5</v>
      </c>
      <c r="G42" s="32">
        <f t="shared" si="2"/>
        <v>-3.9546732165035792E-2</v>
      </c>
      <c r="L42" s="32">
        <f t="shared" si="5"/>
        <v>-3.9546732165035792E-2</v>
      </c>
      <c r="O42" s="32">
        <f t="shared" ca="1" si="3"/>
        <v>-3.9731485506427626E-2</v>
      </c>
      <c r="Q42" s="34">
        <f t="shared" si="4"/>
        <v>44260.755254767835</v>
      </c>
      <c r="W42" s="35" t="s">
        <v>50</v>
      </c>
    </row>
    <row r="43" spans="1:23" s="32" customFormat="1" ht="12.95" customHeight="1" x14ac:dyDescent="0.2">
      <c r="A43" s="30" t="s">
        <v>48</v>
      </c>
      <c r="B43" s="29" t="s">
        <v>44</v>
      </c>
      <c r="C43" s="38">
        <v>59279.448702374939</v>
      </c>
      <c r="D43" s="38">
        <v>6.8300000000000001E-4</v>
      </c>
      <c r="E43" s="32">
        <f t="shared" si="0"/>
        <v>19083.89633610073</v>
      </c>
      <c r="F43" s="32">
        <f t="shared" si="1"/>
        <v>19084</v>
      </c>
      <c r="G43" s="32">
        <f t="shared" si="2"/>
        <v>-4.0253625062177889E-2</v>
      </c>
      <c r="L43" s="32">
        <f t="shared" si="5"/>
        <v>-4.0253625062177889E-2</v>
      </c>
      <c r="O43" s="32">
        <f t="shared" ca="1" si="3"/>
        <v>-3.9732635810787904E-2</v>
      </c>
      <c r="Q43" s="34">
        <f t="shared" si="4"/>
        <v>44260.948702374939</v>
      </c>
      <c r="W43" s="35" t="s">
        <v>50</v>
      </c>
    </row>
    <row r="44" spans="1:23" s="32" customFormat="1" ht="12.95" customHeight="1" x14ac:dyDescent="0.2">
      <c r="A44" s="30" t="s">
        <v>47</v>
      </c>
      <c r="B44" s="31" t="s">
        <v>44</v>
      </c>
      <c r="C44" s="40">
        <v>59611.063447999768</v>
      </c>
      <c r="D44" s="39">
        <v>2.41E-4</v>
      </c>
      <c r="E44" s="32">
        <f t="shared" si="0"/>
        <v>19937.893399328288</v>
      </c>
      <c r="F44" s="32">
        <f t="shared" si="1"/>
        <v>19938</v>
      </c>
      <c r="G44" s="32">
        <f t="shared" si="2"/>
        <v>-4.1394000232685357E-2</v>
      </c>
      <c r="K44" s="32">
        <f>+G44</f>
        <v>-4.1394000232685357E-2</v>
      </c>
      <c r="O44" s="32">
        <f t="shared" ca="1" si="3"/>
        <v>-4.1697355658146057E-2</v>
      </c>
      <c r="Q44" s="34">
        <f t="shared" si="4"/>
        <v>44592.563447999768</v>
      </c>
      <c r="W44" s="35" t="s">
        <v>50</v>
      </c>
    </row>
    <row r="45" spans="1:23" s="32" customFormat="1" ht="12.95" customHeight="1" x14ac:dyDescent="0.2">
      <c r="A45" s="30" t="s">
        <v>47</v>
      </c>
      <c r="B45" s="31" t="s">
        <v>44</v>
      </c>
      <c r="C45" s="40">
        <v>59955.095309999771</v>
      </c>
      <c r="D45" s="39">
        <v>5.1900000000000004E-4</v>
      </c>
      <c r="E45" s="32">
        <f t="shared" si="0"/>
        <v>20823.867873265288</v>
      </c>
      <c r="F45" s="32">
        <f t="shared" si="1"/>
        <v>20824</v>
      </c>
      <c r="G45" s="32">
        <f t="shared" si="2"/>
        <v>-5.1306000226759352E-2</v>
      </c>
      <c r="K45" s="32">
        <f>+G45</f>
        <v>-5.1306000226759352E-2</v>
      </c>
      <c r="O45" s="32">
        <f t="shared" ca="1" si="3"/>
        <v>-4.3735694984562132E-2</v>
      </c>
      <c r="Q45" s="34">
        <f t="shared" si="4"/>
        <v>44936.595309999771</v>
      </c>
      <c r="W45" s="35" t="s">
        <v>50</v>
      </c>
    </row>
    <row r="46" spans="1:23" s="32" customFormat="1" ht="12.95" customHeight="1" x14ac:dyDescent="0.2">
      <c r="C46" s="33"/>
      <c r="D46" s="33"/>
      <c r="W46" s="35"/>
    </row>
    <row r="47" spans="1:23" s="32" customFormat="1" ht="12.95" customHeight="1" x14ac:dyDescent="0.2">
      <c r="C47" s="33"/>
      <c r="D47" s="33"/>
    </row>
    <row r="48" spans="1:23" s="32" customFormat="1" ht="12.95" customHeight="1" x14ac:dyDescent="0.2">
      <c r="C48" s="33"/>
      <c r="D48" s="33"/>
    </row>
    <row r="49" spans="3:4" s="32" customFormat="1" ht="12.95" customHeight="1" x14ac:dyDescent="0.2">
      <c r="C49" s="33"/>
      <c r="D49" s="33"/>
    </row>
    <row r="50" spans="3:4" s="32" customFormat="1" ht="12.95" customHeight="1" x14ac:dyDescent="0.2">
      <c r="C50" s="33"/>
      <c r="D50" s="33"/>
    </row>
    <row r="51" spans="3:4" s="32" customFormat="1" ht="12.95" customHeight="1" x14ac:dyDescent="0.2">
      <c r="C51" s="33"/>
      <c r="D51" s="33"/>
    </row>
    <row r="52" spans="3:4" s="32" customFormat="1" ht="12.95" customHeight="1" x14ac:dyDescent="0.2">
      <c r="C52" s="33"/>
      <c r="D52" s="33"/>
    </row>
    <row r="53" spans="3:4" s="32" customFormat="1" ht="12.95" customHeight="1" x14ac:dyDescent="0.2">
      <c r="C53" s="33"/>
      <c r="D53" s="33"/>
    </row>
    <row r="54" spans="3:4" s="32" customFormat="1" ht="12.95" customHeight="1" x14ac:dyDescent="0.2">
      <c r="C54" s="33"/>
      <c r="D54" s="33"/>
    </row>
    <row r="55" spans="3:4" s="32" customFormat="1" ht="12.95" customHeight="1" x14ac:dyDescent="0.2">
      <c r="C55" s="33"/>
      <c r="D55" s="33"/>
    </row>
    <row r="56" spans="3:4" s="32" customFormat="1" ht="12.95" customHeight="1" x14ac:dyDescent="0.2">
      <c r="C56" s="33"/>
      <c r="D56" s="33"/>
    </row>
    <row r="57" spans="3:4" s="32" customFormat="1" ht="12.95" customHeight="1" x14ac:dyDescent="0.2">
      <c r="C57" s="33"/>
      <c r="D57" s="33"/>
    </row>
    <row r="58" spans="3:4" s="32" customFormat="1" ht="12.95" customHeight="1" x14ac:dyDescent="0.2">
      <c r="C58" s="33"/>
      <c r="D58" s="33"/>
    </row>
    <row r="59" spans="3:4" s="32" customFormat="1" ht="12.95" customHeight="1" x14ac:dyDescent="0.2">
      <c r="C59" s="33"/>
      <c r="D59" s="33"/>
    </row>
    <row r="60" spans="3:4" s="32" customFormat="1" ht="12.95" customHeight="1" x14ac:dyDescent="0.2">
      <c r="C60" s="33"/>
      <c r="D60" s="33"/>
    </row>
    <row r="61" spans="3:4" s="32" customFormat="1" ht="12.95" customHeight="1" x14ac:dyDescent="0.2">
      <c r="C61" s="33"/>
      <c r="D61" s="33"/>
    </row>
    <row r="62" spans="3:4" s="32" customFormat="1" ht="12.95" customHeight="1" x14ac:dyDescent="0.2">
      <c r="C62" s="33"/>
      <c r="D62" s="33"/>
    </row>
    <row r="63" spans="3:4" s="32" customFormat="1" ht="12.95" customHeight="1" x14ac:dyDescent="0.2">
      <c r="C63" s="33"/>
      <c r="D63" s="33"/>
    </row>
    <row r="64" spans="3:4" s="32" customFormat="1" ht="12.95" customHeight="1" x14ac:dyDescent="0.2">
      <c r="C64" s="33"/>
      <c r="D64" s="33"/>
    </row>
    <row r="65" spans="3:4" s="32" customFormat="1" ht="12.95" customHeight="1" x14ac:dyDescent="0.2">
      <c r="C65" s="33"/>
      <c r="D65" s="33"/>
    </row>
    <row r="66" spans="3:4" s="32" customFormat="1" ht="12.95" customHeight="1" x14ac:dyDescent="0.2">
      <c r="C66" s="33"/>
      <c r="D66" s="33"/>
    </row>
    <row r="67" spans="3:4" s="32" customFormat="1" ht="12.95" customHeight="1" x14ac:dyDescent="0.2">
      <c r="C67" s="33"/>
      <c r="D67" s="33"/>
    </row>
    <row r="68" spans="3:4" s="32" customFormat="1" ht="12.95" customHeight="1" x14ac:dyDescent="0.2">
      <c r="C68" s="33"/>
      <c r="D68" s="33"/>
    </row>
    <row r="69" spans="3:4" s="32" customFormat="1" ht="12.95" customHeight="1" x14ac:dyDescent="0.2">
      <c r="C69" s="33"/>
      <c r="D69" s="33"/>
    </row>
    <row r="70" spans="3:4" s="32" customFormat="1" ht="12.95" customHeight="1" x14ac:dyDescent="0.2">
      <c r="C70" s="33"/>
      <c r="D70" s="33"/>
    </row>
    <row r="71" spans="3:4" s="32" customFormat="1" ht="12.95" customHeight="1" x14ac:dyDescent="0.2">
      <c r="C71" s="33"/>
      <c r="D71" s="33"/>
    </row>
    <row r="72" spans="3:4" s="32" customFormat="1" ht="12.95" customHeight="1" x14ac:dyDescent="0.2">
      <c r="C72" s="33"/>
      <c r="D72" s="33"/>
    </row>
    <row r="73" spans="3:4" s="32" customFormat="1" ht="12.95" customHeight="1" x14ac:dyDescent="0.2">
      <c r="C73" s="33"/>
      <c r="D73" s="33"/>
    </row>
    <row r="74" spans="3:4" s="32" customFormat="1" ht="12.95" customHeight="1" x14ac:dyDescent="0.2">
      <c r="C74" s="33"/>
      <c r="D74" s="33"/>
    </row>
    <row r="75" spans="3:4" s="32" customFormat="1" ht="12.95" customHeight="1" x14ac:dyDescent="0.2">
      <c r="C75" s="33"/>
      <c r="D75" s="33"/>
    </row>
    <row r="76" spans="3:4" s="32" customFormat="1" ht="12.95" customHeight="1" x14ac:dyDescent="0.2">
      <c r="C76" s="33"/>
      <c r="D76" s="33"/>
    </row>
    <row r="77" spans="3:4" s="32" customFormat="1" ht="12.95" customHeight="1" x14ac:dyDescent="0.2">
      <c r="C77" s="33"/>
      <c r="D77" s="33"/>
    </row>
    <row r="78" spans="3:4" s="32" customFormat="1" ht="12.95" customHeight="1" x14ac:dyDescent="0.2">
      <c r="C78" s="33"/>
      <c r="D78" s="33"/>
    </row>
    <row r="79" spans="3:4" s="32" customFormat="1" ht="12.95" customHeight="1" x14ac:dyDescent="0.2">
      <c r="C79" s="33"/>
      <c r="D79" s="33"/>
    </row>
    <row r="80" spans="3:4" s="32" customFormat="1" ht="12.95" customHeight="1" x14ac:dyDescent="0.2">
      <c r="C80" s="33"/>
      <c r="D80" s="33"/>
    </row>
    <row r="81" spans="3:4" s="32" customFormat="1" ht="12.95" customHeight="1" x14ac:dyDescent="0.2">
      <c r="C81" s="33"/>
      <c r="D81" s="33"/>
    </row>
    <row r="82" spans="3:4" s="32" customFormat="1" ht="12.95" customHeight="1" x14ac:dyDescent="0.2">
      <c r="C82" s="33"/>
      <c r="D82" s="33"/>
    </row>
    <row r="83" spans="3:4" s="32" customFormat="1" ht="12.95" customHeight="1" x14ac:dyDescent="0.2">
      <c r="C83" s="33"/>
      <c r="D83" s="33"/>
    </row>
    <row r="84" spans="3:4" s="32" customFormat="1" ht="12.95" customHeight="1" x14ac:dyDescent="0.2">
      <c r="C84" s="33"/>
      <c r="D84" s="33"/>
    </row>
    <row r="85" spans="3:4" s="32" customFormat="1" ht="12.95" customHeight="1" x14ac:dyDescent="0.2">
      <c r="C85" s="33"/>
      <c r="D85" s="33"/>
    </row>
    <row r="86" spans="3:4" s="32" customFormat="1" ht="12.95" customHeight="1" x14ac:dyDescent="0.2">
      <c r="C86" s="33"/>
      <c r="D86" s="33"/>
    </row>
    <row r="87" spans="3:4" s="32" customFormat="1" ht="12.95" customHeight="1" x14ac:dyDescent="0.2">
      <c r="C87" s="33"/>
      <c r="D87" s="33"/>
    </row>
    <row r="88" spans="3:4" s="32" customFormat="1" ht="12.95" customHeight="1" x14ac:dyDescent="0.2">
      <c r="C88" s="33"/>
      <c r="D88" s="33"/>
    </row>
    <row r="89" spans="3:4" s="32" customFormat="1" ht="12.95" customHeight="1" x14ac:dyDescent="0.2">
      <c r="C89" s="33"/>
      <c r="D89" s="33"/>
    </row>
    <row r="90" spans="3:4" s="32" customFormat="1" ht="12.95" customHeight="1" x14ac:dyDescent="0.2">
      <c r="C90" s="33"/>
      <c r="D90" s="33"/>
    </row>
    <row r="91" spans="3:4" s="32" customFormat="1" ht="12.95" customHeight="1" x14ac:dyDescent="0.2">
      <c r="C91" s="33"/>
      <c r="D91" s="33"/>
    </row>
    <row r="92" spans="3:4" s="32" customFormat="1" ht="12.95" customHeight="1" x14ac:dyDescent="0.2">
      <c r="C92" s="33"/>
      <c r="D92" s="33"/>
    </row>
    <row r="93" spans="3:4" s="32" customFormat="1" ht="12.95" customHeight="1" x14ac:dyDescent="0.2">
      <c r="C93" s="33"/>
      <c r="D93" s="33"/>
    </row>
    <row r="94" spans="3:4" s="32" customFormat="1" ht="12.95" customHeight="1" x14ac:dyDescent="0.2">
      <c r="C94" s="33"/>
      <c r="D94" s="33"/>
    </row>
    <row r="95" spans="3:4" s="32" customFormat="1" ht="12.95" customHeight="1" x14ac:dyDescent="0.2">
      <c r="C95" s="33"/>
      <c r="D95" s="33"/>
    </row>
    <row r="96" spans="3:4" s="32" customFormat="1" ht="12.95" customHeight="1" x14ac:dyDescent="0.2">
      <c r="C96" s="33"/>
      <c r="D96" s="33"/>
    </row>
    <row r="97" spans="3:4" s="32" customFormat="1" ht="12.95" customHeight="1" x14ac:dyDescent="0.2">
      <c r="C97" s="33"/>
      <c r="D97" s="33"/>
    </row>
    <row r="98" spans="3:4" s="32" customFormat="1" ht="12.95" customHeight="1" x14ac:dyDescent="0.2">
      <c r="C98" s="33"/>
      <c r="D98" s="33"/>
    </row>
    <row r="99" spans="3:4" s="32" customFormat="1" ht="12.95" customHeight="1" x14ac:dyDescent="0.2">
      <c r="C99" s="33"/>
      <c r="D99" s="33"/>
    </row>
    <row r="100" spans="3:4" s="32" customFormat="1" ht="12.95" customHeight="1" x14ac:dyDescent="0.2">
      <c r="C100" s="33"/>
      <c r="D100" s="33"/>
    </row>
    <row r="101" spans="3:4" s="32" customFormat="1" ht="12.95" customHeight="1" x14ac:dyDescent="0.2">
      <c r="C101" s="33"/>
      <c r="D101" s="33"/>
    </row>
    <row r="102" spans="3:4" s="32" customFormat="1" ht="12.95" customHeight="1" x14ac:dyDescent="0.2">
      <c r="C102" s="33"/>
      <c r="D102" s="33"/>
    </row>
    <row r="103" spans="3:4" s="32" customFormat="1" ht="12.95" customHeight="1" x14ac:dyDescent="0.2">
      <c r="C103" s="33"/>
      <c r="D103" s="33"/>
    </row>
    <row r="104" spans="3:4" s="32" customFormat="1" ht="12.95" customHeight="1" x14ac:dyDescent="0.2">
      <c r="C104" s="33"/>
      <c r="D104" s="33"/>
    </row>
    <row r="105" spans="3:4" s="32" customFormat="1" ht="12.95" customHeight="1" x14ac:dyDescent="0.2">
      <c r="C105" s="33"/>
      <c r="D105" s="33"/>
    </row>
    <row r="106" spans="3:4" s="32" customFormat="1" ht="12.95" customHeight="1" x14ac:dyDescent="0.2">
      <c r="C106" s="33"/>
      <c r="D106" s="33"/>
    </row>
    <row r="107" spans="3:4" s="32" customFormat="1" ht="12.95" customHeight="1" x14ac:dyDescent="0.2">
      <c r="C107" s="33"/>
      <c r="D107" s="33"/>
    </row>
    <row r="108" spans="3:4" s="32" customFormat="1" ht="12.95" customHeight="1" x14ac:dyDescent="0.2">
      <c r="C108" s="33"/>
      <c r="D108" s="33"/>
    </row>
    <row r="109" spans="3:4" s="32" customFormat="1" ht="12.95" customHeight="1" x14ac:dyDescent="0.2">
      <c r="C109" s="33"/>
      <c r="D109" s="33"/>
    </row>
    <row r="110" spans="3:4" s="32" customFormat="1" ht="12.95" customHeight="1" x14ac:dyDescent="0.2">
      <c r="C110" s="33"/>
      <c r="D110" s="33"/>
    </row>
    <row r="111" spans="3:4" s="32" customFormat="1" ht="12.95" customHeight="1" x14ac:dyDescent="0.2">
      <c r="C111" s="33"/>
      <c r="D111" s="33"/>
    </row>
    <row r="112" spans="3:4" s="32" customFormat="1" ht="12.95" customHeight="1" x14ac:dyDescent="0.2">
      <c r="C112" s="33"/>
      <c r="D112" s="33"/>
    </row>
    <row r="113" spans="3:4" s="32" customFormat="1" ht="12.95" customHeight="1" x14ac:dyDescent="0.2">
      <c r="C113" s="33"/>
      <c r="D113" s="33"/>
    </row>
    <row r="114" spans="3:4" s="32" customFormat="1" ht="12.95" customHeight="1" x14ac:dyDescent="0.2">
      <c r="C114" s="33"/>
      <c r="D114" s="33"/>
    </row>
    <row r="115" spans="3:4" s="32" customFormat="1" ht="12.95" customHeight="1" x14ac:dyDescent="0.2">
      <c r="C115" s="33"/>
      <c r="D115" s="33"/>
    </row>
    <row r="116" spans="3:4" s="32" customFormat="1" ht="12.95" customHeight="1" x14ac:dyDescent="0.2">
      <c r="C116" s="33"/>
      <c r="D116" s="33"/>
    </row>
    <row r="117" spans="3:4" s="32" customFormat="1" ht="12.95" customHeight="1" x14ac:dyDescent="0.2">
      <c r="C117" s="33"/>
      <c r="D117" s="33"/>
    </row>
    <row r="118" spans="3:4" s="32" customFormat="1" ht="12.95" customHeight="1" x14ac:dyDescent="0.2">
      <c r="C118" s="33"/>
      <c r="D118" s="33"/>
    </row>
    <row r="119" spans="3:4" s="32" customFormat="1" ht="12.95" customHeight="1" x14ac:dyDescent="0.2">
      <c r="C119" s="33"/>
      <c r="D119" s="33"/>
    </row>
    <row r="120" spans="3:4" s="32" customFormat="1" ht="12.95" customHeight="1" x14ac:dyDescent="0.2">
      <c r="C120" s="33"/>
      <c r="D120" s="33"/>
    </row>
    <row r="121" spans="3:4" s="32" customFormat="1" ht="12.95" customHeight="1" x14ac:dyDescent="0.2">
      <c r="C121" s="33"/>
      <c r="D121" s="33"/>
    </row>
    <row r="122" spans="3:4" s="32" customFormat="1" ht="12.95" customHeight="1" x14ac:dyDescent="0.2">
      <c r="C122" s="33"/>
      <c r="D122" s="33"/>
    </row>
    <row r="123" spans="3:4" s="32" customFormat="1" ht="12.95" customHeight="1" x14ac:dyDescent="0.2">
      <c r="C123" s="33"/>
      <c r="D123" s="33"/>
    </row>
    <row r="124" spans="3:4" s="32" customFormat="1" ht="12.95" customHeight="1" x14ac:dyDescent="0.2">
      <c r="C124" s="33"/>
      <c r="D124" s="33"/>
    </row>
    <row r="125" spans="3:4" s="32" customFormat="1" ht="12.95" customHeight="1" x14ac:dyDescent="0.2">
      <c r="C125" s="33"/>
      <c r="D125" s="33"/>
    </row>
    <row r="126" spans="3:4" s="32" customFormat="1" ht="12.95" customHeight="1" x14ac:dyDescent="0.2">
      <c r="C126" s="33"/>
      <c r="D126" s="33"/>
    </row>
    <row r="127" spans="3:4" s="32" customFormat="1" ht="12.95" customHeight="1" x14ac:dyDescent="0.2">
      <c r="C127" s="33"/>
      <c r="D127" s="33"/>
    </row>
    <row r="128" spans="3:4" s="32" customFormat="1" ht="12.95" customHeight="1" x14ac:dyDescent="0.2">
      <c r="C128" s="33"/>
      <c r="D128" s="33"/>
    </row>
    <row r="129" spans="3:4" s="32" customFormat="1" ht="12.95" customHeight="1" x14ac:dyDescent="0.2">
      <c r="C129" s="33"/>
      <c r="D129" s="33"/>
    </row>
    <row r="130" spans="3:4" s="32" customFormat="1" ht="12.95" customHeight="1" x14ac:dyDescent="0.2">
      <c r="C130" s="33"/>
      <c r="D130" s="33"/>
    </row>
    <row r="131" spans="3:4" s="32" customFormat="1" ht="12.95" customHeight="1" x14ac:dyDescent="0.2">
      <c r="C131" s="33"/>
      <c r="D131" s="33"/>
    </row>
    <row r="132" spans="3:4" s="32" customFormat="1" ht="12.95" customHeight="1" x14ac:dyDescent="0.2">
      <c r="C132" s="33"/>
      <c r="D132" s="33"/>
    </row>
    <row r="133" spans="3:4" s="32" customFormat="1" ht="12.95" customHeight="1" x14ac:dyDescent="0.2">
      <c r="C133" s="33"/>
      <c r="D133" s="33"/>
    </row>
    <row r="134" spans="3:4" s="32" customFormat="1" ht="12.95" customHeight="1" x14ac:dyDescent="0.2">
      <c r="C134" s="33"/>
      <c r="D134" s="33"/>
    </row>
    <row r="135" spans="3:4" s="32" customFormat="1" ht="12.95" customHeight="1" x14ac:dyDescent="0.2">
      <c r="C135" s="33"/>
      <c r="D135" s="33"/>
    </row>
    <row r="136" spans="3:4" s="32" customFormat="1" ht="12.95" customHeight="1" x14ac:dyDescent="0.2">
      <c r="C136" s="33"/>
      <c r="D136" s="33"/>
    </row>
    <row r="137" spans="3:4" s="32" customFormat="1" ht="12.95" customHeight="1" x14ac:dyDescent="0.2">
      <c r="C137" s="33"/>
      <c r="D137" s="33"/>
    </row>
    <row r="138" spans="3:4" s="32" customFormat="1" ht="12.95" customHeight="1" x14ac:dyDescent="0.2">
      <c r="C138" s="33"/>
      <c r="D138" s="33"/>
    </row>
    <row r="139" spans="3:4" s="32" customFormat="1" ht="12.95" customHeight="1" x14ac:dyDescent="0.2">
      <c r="C139" s="33"/>
      <c r="D139" s="33"/>
    </row>
    <row r="140" spans="3:4" s="32" customFormat="1" ht="12.95" customHeight="1" x14ac:dyDescent="0.2">
      <c r="C140" s="33"/>
      <c r="D140" s="33"/>
    </row>
    <row r="141" spans="3:4" s="32" customFormat="1" ht="12.95" customHeight="1" x14ac:dyDescent="0.2">
      <c r="C141" s="33"/>
      <c r="D141" s="33"/>
    </row>
    <row r="142" spans="3:4" s="32" customFormat="1" ht="12.95" customHeight="1" x14ac:dyDescent="0.2">
      <c r="C142" s="33"/>
      <c r="D142" s="33"/>
    </row>
    <row r="143" spans="3:4" s="32" customFormat="1" ht="12.95" customHeight="1" x14ac:dyDescent="0.2">
      <c r="C143" s="33"/>
      <c r="D143" s="33"/>
    </row>
    <row r="144" spans="3:4" s="32" customFormat="1" ht="12.95" customHeight="1" x14ac:dyDescent="0.2">
      <c r="C144" s="33"/>
      <c r="D144" s="33"/>
    </row>
    <row r="145" spans="3:4" s="32" customFormat="1" ht="12.95" customHeight="1" x14ac:dyDescent="0.2">
      <c r="C145" s="33"/>
      <c r="D145" s="33"/>
    </row>
    <row r="146" spans="3:4" s="32" customFormat="1" ht="12.95" customHeight="1" x14ac:dyDescent="0.2">
      <c r="C146" s="33"/>
      <c r="D146" s="33"/>
    </row>
    <row r="147" spans="3:4" s="32" customFormat="1" ht="12.95" customHeight="1" x14ac:dyDescent="0.2">
      <c r="C147" s="33"/>
      <c r="D147" s="33"/>
    </row>
    <row r="148" spans="3:4" s="32" customFormat="1" ht="12.95" customHeight="1" x14ac:dyDescent="0.2">
      <c r="C148" s="33"/>
      <c r="D148" s="33"/>
    </row>
    <row r="149" spans="3:4" s="32" customFormat="1" ht="12.95" customHeight="1" x14ac:dyDescent="0.2">
      <c r="C149" s="33"/>
      <c r="D149" s="33"/>
    </row>
    <row r="150" spans="3:4" s="32" customFormat="1" ht="12.95" customHeight="1" x14ac:dyDescent="0.2">
      <c r="C150" s="33"/>
      <c r="D150" s="33"/>
    </row>
    <row r="151" spans="3:4" s="32" customFormat="1" ht="12.95" customHeight="1" x14ac:dyDescent="0.2">
      <c r="C151" s="33"/>
      <c r="D151" s="33"/>
    </row>
    <row r="152" spans="3:4" s="32" customFormat="1" ht="12.95" customHeight="1" x14ac:dyDescent="0.2">
      <c r="C152" s="33"/>
      <c r="D152" s="33"/>
    </row>
    <row r="153" spans="3:4" s="32" customFormat="1" ht="12.95" customHeight="1" x14ac:dyDescent="0.2">
      <c r="C153" s="33"/>
      <c r="D153" s="33"/>
    </row>
    <row r="154" spans="3:4" s="32" customFormat="1" ht="12.95" customHeight="1" x14ac:dyDescent="0.2">
      <c r="C154" s="33"/>
      <c r="D154" s="33"/>
    </row>
    <row r="155" spans="3:4" s="32" customFormat="1" ht="12.95" customHeight="1" x14ac:dyDescent="0.2">
      <c r="C155" s="33"/>
      <c r="D155" s="33"/>
    </row>
    <row r="156" spans="3:4" s="32" customFormat="1" ht="12.95" customHeight="1" x14ac:dyDescent="0.2">
      <c r="C156" s="33"/>
      <c r="D156" s="33"/>
    </row>
    <row r="157" spans="3:4" s="32" customFormat="1" ht="12.95" customHeight="1" x14ac:dyDescent="0.2">
      <c r="C157" s="33"/>
      <c r="D157" s="33"/>
    </row>
    <row r="158" spans="3:4" s="32" customFormat="1" ht="12.95" customHeight="1" x14ac:dyDescent="0.2">
      <c r="C158" s="33"/>
      <c r="D158" s="33"/>
    </row>
    <row r="159" spans="3:4" s="32" customFormat="1" ht="12.95" customHeight="1" x14ac:dyDescent="0.2">
      <c r="C159" s="33"/>
      <c r="D159" s="33"/>
    </row>
    <row r="160" spans="3:4" s="32" customFormat="1" ht="12.95" customHeight="1" x14ac:dyDescent="0.2">
      <c r="C160" s="33"/>
      <c r="D160" s="33"/>
    </row>
    <row r="161" spans="3:4" s="32" customFormat="1" ht="12.95" customHeight="1" x14ac:dyDescent="0.2">
      <c r="C161" s="33"/>
      <c r="D161" s="33"/>
    </row>
    <row r="162" spans="3:4" s="32" customFormat="1" ht="12.95" customHeight="1" x14ac:dyDescent="0.2">
      <c r="C162" s="33"/>
      <c r="D162" s="33"/>
    </row>
    <row r="163" spans="3:4" s="32" customFormat="1" ht="12.95" customHeight="1" x14ac:dyDescent="0.2">
      <c r="C163" s="33"/>
      <c r="D163" s="33"/>
    </row>
    <row r="164" spans="3:4" s="32" customFormat="1" ht="12.95" customHeight="1" x14ac:dyDescent="0.2">
      <c r="C164" s="33"/>
      <c r="D164" s="33"/>
    </row>
    <row r="165" spans="3:4" s="32" customFormat="1" ht="12.95" customHeight="1" x14ac:dyDescent="0.2">
      <c r="C165" s="33"/>
      <c r="D165" s="33"/>
    </row>
    <row r="166" spans="3:4" s="32" customFormat="1" ht="12.95" customHeight="1" x14ac:dyDescent="0.2">
      <c r="C166" s="33"/>
      <c r="D166" s="33"/>
    </row>
    <row r="167" spans="3:4" s="32" customFormat="1" ht="12.95" customHeight="1" x14ac:dyDescent="0.2">
      <c r="C167" s="33"/>
      <c r="D167" s="33"/>
    </row>
    <row r="168" spans="3:4" s="32" customFormat="1" ht="12.95" customHeight="1" x14ac:dyDescent="0.2">
      <c r="C168" s="33"/>
      <c r="D168" s="33"/>
    </row>
    <row r="169" spans="3:4" s="32" customFormat="1" ht="12.95" customHeight="1" x14ac:dyDescent="0.2">
      <c r="C169" s="33"/>
      <c r="D169" s="33"/>
    </row>
    <row r="170" spans="3:4" s="32" customFormat="1" ht="12.95" customHeight="1" x14ac:dyDescent="0.2">
      <c r="C170" s="33"/>
      <c r="D170" s="33"/>
    </row>
    <row r="171" spans="3:4" s="32" customFormat="1" ht="12.95" customHeight="1" x14ac:dyDescent="0.2">
      <c r="C171" s="33"/>
      <c r="D171" s="33"/>
    </row>
    <row r="172" spans="3:4" s="32" customFormat="1" ht="12.95" customHeight="1" x14ac:dyDescent="0.2">
      <c r="C172" s="33"/>
      <c r="D172" s="33"/>
    </row>
    <row r="173" spans="3:4" s="32" customFormat="1" ht="12.95" customHeight="1" x14ac:dyDescent="0.2">
      <c r="C173" s="33"/>
      <c r="D173" s="33"/>
    </row>
    <row r="174" spans="3:4" s="32" customFormat="1" ht="12.95" customHeight="1" x14ac:dyDescent="0.2">
      <c r="C174" s="33"/>
      <c r="D174" s="33"/>
    </row>
    <row r="175" spans="3:4" s="32" customFormat="1" ht="12.95" customHeight="1" x14ac:dyDescent="0.2">
      <c r="C175" s="33"/>
      <c r="D175" s="33"/>
    </row>
    <row r="176" spans="3:4" s="32" customFormat="1" ht="12.95" customHeight="1" x14ac:dyDescent="0.2">
      <c r="C176" s="33"/>
      <c r="D176" s="33"/>
    </row>
    <row r="177" spans="3:4" s="32" customFormat="1" ht="12.95" customHeight="1" x14ac:dyDescent="0.2">
      <c r="C177" s="33"/>
      <c r="D177" s="33"/>
    </row>
    <row r="178" spans="3:4" s="32" customFormat="1" ht="12.95" customHeight="1" x14ac:dyDescent="0.2">
      <c r="C178" s="33"/>
      <c r="D178" s="33"/>
    </row>
    <row r="179" spans="3:4" s="32" customFormat="1" ht="12.95" customHeight="1" x14ac:dyDescent="0.2">
      <c r="C179" s="33"/>
      <c r="D179" s="33"/>
    </row>
    <row r="180" spans="3:4" s="32" customFormat="1" ht="12.95" customHeight="1" x14ac:dyDescent="0.2">
      <c r="C180" s="33"/>
      <c r="D180" s="33"/>
    </row>
    <row r="181" spans="3:4" s="32" customFormat="1" ht="12.95" customHeight="1" x14ac:dyDescent="0.2">
      <c r="C181" s="33"/>
      <c r="D181" s="33"/>
    </row>
    <row r="182" spans="3:4" s="32" customFormat="1" ht="12.95" customHeight="1" x14ac:dyDescent="0.2">
      <c r="C182" s="33"/>
      <c r="D182" s="33"/>
    </row>
    <row r="183" spans="3:4" s="32" customFormat="1" ht="12.95" customHeight="1" x14ac:dyDescent="0.2">
      <c r="C183" s="33"/>
      <c r="D183" s="33"/>
    </row>
    <row r="184" spans="3:4" s="32" customFormat="1" ht="12.95" customHeight="1" x14ac:dyDescent="0.2">
      <c r="C184" s="33"/>
      <c r="D184" s="33"/>
    </row>
    <row r="185" spans="3:4" s="32" customFormat="1" ht="12.95" customHeight="1" x14ac:dyDescent="0.2">
      <c r="C185" s="33"/>
      <c r="D185" s="33"/>
    </row>
    <row r="186" spans="3:4" s="32" customFormat="1" ht="12.95" customHeight="1" x14ac:dyDescent="0.2">
      <c r="C186" s="33"/>
      <c r="D186" s="33"/>
    </row>
    <row r="187" spans="3:4" s="32" customFormat="1" ht="12.95" customHeight="1" x14ac:dyDescent="0.2">
      <c r="C187" s="33"/>
      <c r="D187" s="33"/>
    </row>
    <row r="188" spans="3:4" s="32" customFormat="1" ht="12.95" customHeight="1" x14ac:dyDescent="0.2">
      <c r="C188" s="33"/>
      <c r="D188" s="33"/>
    </row>
    <row r="189" spans="3:4" s="32" customFormat="1" ht="12.95" customHeight="1" x14ac:dyDescent="0.2">
      <c r="C189" s="33"/>
      <c r="D189" s="33"/>
    </row>
    <row r="190" spans="3:4" s="32" customFormat="1" ht="12.95" customHeight="1" x14ac:dyDescent="0.2">
      <c r="C190" s="33"/>
      <c r="D190" s="33"/>
    </row>
    <row r="191" spans="3:4" s="32" customFormat="1" ht="12.95" customHeight="1" x14ac:dyDescent="0.2">
      <c r="C191" s="33"/>
      <c r="D191" s="33"/>
    </row>
    <row r="192" spans="3:4" s="32" customFormat="1" ht="12.95" customHeight="1" x14ac:dyDescent="0.2">
      <c r="C192" s="33"/>
      <c r="D192" s="33"/>
    </row>
    <row r="193" spans="3:4" s="32" customFormat="1" ht="12.95" customHeight="1" x14ac:dyDescent="0.2">
      <c r="C193" s="33"/>
      <c r="D193" s="33"/>
    </row>
    <row r="194" spans="3:4" s="32" customFormat="1" ht="12.95" customHeight="1" x14ac:dyDescent="0.2">
      <c r="C194" s="33"/>
      <c r="D194" s="33"/>
    </row>
    <row r="195" spans="3:4" s="32" customFormat="1" ht="12.95" customHeight="1" x14ac:dyDescent="0.2">
      <c r="C195" s="33"/>
      <c r="D195" s="33"/>
    </row>
    <row r="196" spans="3:4" s="32" customFormat="1" ht="12.95" customHeight="1" x14ac:dyDescent="0.2">
      <c r="C196" s="33"/>
      <c r="D196" s="33"/>
    </row>
    <row r="197" spans="3:4" s="32" customFormat="1" ht="12.95" customHeight="1" x14ac:dyDescent="0.2">
      <c r="C197" s="33"/>
      <c r="D197" s="33"/>
    </row>
    <row r="198" spans="3:4" s="32" customFormat="1" ht="12.95" customHeight="1" x14ac:dyDescent="0.2">
      <c r="C198" s="33"/>
      <c r="D198" s="33"/>
    </row>
    <row r="199" spans="3:4" s="32" customFormat="1" ht="12.95" customHeight="1" x14ac:dyDescent="0.2">
      <c r="C199" s="33"/>
      <c r="D199" s="33"/>
    </row>
    <row r="200" spans="3:4" s="32" customFormat="1" ht="12.95" customHeight="1" x14ac:dyDescent="0.2">
      <c r="C200" s="33"/>
      <c r="D200" s="33"/>
    </row>
    <row r="201" spans="3:4" s="32" customFormat="1" ht="12.95" customHeight="1" x14ac:dyDescent="0.2">
      <c r="C201" s="33"/>
      <c r="D201" s="33"/>
    </row>
    <row r="202" spans="3:4" s="32" customFormat="1" ht="12.95" customHeight="1" x14ac:dyDescent="0.2">
      <c r="C202" s="33"/>
      <c r="D202" s="33"/>
    </row>
    <row r="203" spans="3:4" s="32" customFormat="1" ht="12.95" customHeight="1" x14ac:dyDescent="0.2">
      <c r="C203" s="33"/>
      <c r="D203" s="33"/>
    </row>
    <row r="204" spans="3:4" s="32" customFormat="1" ht="12.95" customHeight="1" x14ac:dyDescent="0.2">
      <c r="C204" s="33"/>
      <c r="D204" s="33"/>
    </row>
    <row r="205" spans="3:4" s="32" customFormat="1" ht="12.95" customHeight="1" x14ac:dyDescent="0.2">
      <c r="C205" s="33"/>
      <c r="D205" s="33"/>
    </row>
    <row r="206" spans="3:4" s="32" customFormat="1" ht="12.95" customHeight="1" x14ac:dyDescent="0.2">
      <c r="C206" s="33"/>
      <c r="D206" s="33"/>
    </row>
    <row r="207" spans="3:4" s="32" customFormat="1" ht="12.95" customHeight="1" x14ac:dyDescent="0.2">
      <c r="C207" s="33"/>
      <c r="D207" s="33"/>
    </row>
    <row r="208" spans="3:4" s="32" customFormat="1" ht="12.95" customHeight="1" x14ac:dyDescent="0.2">
      <c r="C208" s="33"/>
      <c r="D208" s="33"/>
    </row>
    <row r="209" spans="3:4" s="32" customFormat="1" ht="12.95" customHeight="1" x14ac:dyDescent="0.2">
      <c r="C209" s="33"/>
      <c r="D209" s="33"/>
    </row>
    <row r="210" spans="3:4" s="32" customFormat="1" ht="12.95" customHeight="1" x14ac:dyDescent="0.2">
      <c r="C210" s="33"/>
      <c r="D210" s="33"/>
    </row>
    <row r="211" spans="3:4" s="32" customFormat="1" ht="12.95" customHeight="1" x14ac:dyDescent="0.2">
      <c r="C211" s="33"/>
      <c r="D211" s="33"/>
    </row>
    <row r="212" spans="3:4" s="32" customFormat="1" ht="12.95" customHeight="1" x14ac:dyDescent="0.2">
      <c r="C212" s="33"/>
      <c r="D212" s="33"/>
    </row>
    <row r="213" spans="3:4" s="32" customFormat="1" ht="12.95" customHeight="1" x14ac:dyDescent="0.2">
      <c r="C213" s="33"/>
      <c r="D213" s="33"/>
    </row>
    <row r="214" spans="3:4" s="32" customFormat="1" ht="12.95" customHeight="1" x14ac:dyDescent="0.2">
      <c r="C214" s="33"/>
      <c r="D214" s="33"/>
    </row>
    <row r="215" spans="3:4" s="32" customFormat="1" ht="12.95" customHeight="1" x14ac:dyDescent="0.2">
      <c r="C215" s="33"/>
      <c r="D215" s="33"/>
    </row>
    <row r="216" spans="3:4" s="32" customFormat="1" ht="12.95" customHeight="1" x14ac:dyDescent="0.2">
      <c r="C216" s="33"/>
      <c r="D216" s="33"/>
    </row>
    <row r="217" spans="3:4" s="32" customFormat="1" ht="12.95" customHeight="1" x14ac:dyDescent="0.2">
      <c r="C217" s="33"/>
      <c r="D217" s="33"/>
    </row>
    <row r="218" spans="3:4" s="32" customFormat="1" ht="12.95" customHeight="1" x14ac:dyDescent="0.2">
      <c r="C218" s="33"/>
      <c r="D218" s="33"/>
    </row>
    <row r="219" spans="3:4" s="32" customFormat="1" ht="12.95" customHeight="1" x14ac:dyDescent="0.2">
      <c r="C219" s="33"/>
      <c r="D219" s="33"/>
    </row>
    <row r="220" spans="3:4" s="32" customFormat="1" ht="12.95" customHeight="1" x14ac:dyDescent="0.2">
      <c r="C220" s="33"/>
      <c r="D220" s="33"/>
    </row>
    <row r="221" spans="3:4" s="32" customFormat="1" ht="12.95" customHeight="1" x14ac:dyDescent="0.2">
      <c r="C221" s="33"/>
      <c r="D221" s="33"/>
    </row>
    <row r="222" spans="3:4" s="32" customFormat="1" ht="12.95" customHeight="1" x14ac:dyDescent="0.2">
      <c r="C222" s="33"/>
      <c r="D222" s="33"/>
    </row>
    <row r="223" spans="3:4" s="32" customFormat="1" ht="12.95" customHeight="1" x14ac:dyDescent="0.2">
      <c r="C223" s="33"/>
      <c r="D223" s="33"/>
    </row>
    <row r="224" spans="3:4" s="32" customFormat="1" ht="12.95" customHeight="1" x14ac:dyDescent="0.2">
      <c r="C224" s="33"/>
      <c r="D224" s="33"/>
    </row>
    <row r="225" spans="3:4" s="32" customFormat="1" ht="12.95" customHeight="1" x14ac:dyDescent="0.2">
      <c r="C225" s="33"/>
      <c r="D225" s="33"/>
    </row>
    <row r="226" spans="3:4" s="32" customFormat="1" ht="12.95" customHeight="1" x14ac:dyDescent="0.2">
      <c r="C226" s="33"/>
      <c r="D226" s="33"/>
    </row>
    <row r="227" spans="3:4" s="32" customFormat="1" ht="12.95" customHeight="1" x14ac:dyDescent="0.2">
      <c r="C227" s="33"/>
      <c r="D227" s="33"/>
    </row>
    <row r="228" spans="3:4" s="32" customFormat="1" ht="12.95" customHeight="1" x14ac:dyDescent="0.2">
      <c r="C228" s="33"/>
      <c r="D228" s="33"/>
    </row>
    <row r="229" spans="3:4" s="32" customFormat="1" ht="12.95" customHeight="1" x14ac:dyDescent="0.2">
      <c r="C229" s="33"/>
      <c r="D229" s="33"/>
    </row>
    <row r="230" spans="3:4" s="32" customFormat="1" ht="12.95" customHeight="1" x14ac:dyDescent="0.2">
      <c r="C230" s="33"/>
      <c r="D230" s="33"/>
    </row>
    <row r="231" spans="3:4" s="32" customFormat="1" ht="12.95" customHeight="1" x14ac:dyDescent="0.2">
      <c r="C231" s="33"/>
      <c r="D231" s="33"/>
    </row>
    <row r="232" spans="3:4" s="32" customFormat="1" ht="12.95" customHeight="1" x14ac:dyDescent="0.2">
      <c r="C232" s="33"/>
      <c r="D232" s="33"/>
    </row>
    <row r="233" spans="3:4" s="32" customFormat="1" ht="12.95" customHeight="1" x14ac:dyDescent="0.2">
      <c r="C233" s="33"/>
      <c r="D233" s="33"/>
    </row>
    <row r="234" spans="3:4" s="32" customFormat="1" ht="12.95" customHeight="1" x14ac:dyDescent="0.2">
      <c r="C234" s="33"/>
      <c r="D234" s="33"/>
    </row>
    <row r="235" spans="3:4" s="32" customFormat="1" ht="12.95" customHeight="1" x14ac:dyDescent="0.2">
      <c r="C235" s="33"/>
      <c r="D235" s="33"/>
    </row>
    <row r="236" spans="3:4" s="32" customFormat="1" ht="12.95" customHeight="1" x14ac:dyDescent="0.2">
      <c r="C236" s="33"/>
      <c r="D236" s="33"/>
    </row>
    <row r="237" spans="3:4" s="32" customFormat="1" ht="12.95" customHeight="1" x14ac:dyDescent="0.2">
      <c r="C237" s="33"/>
      <c r="D237" s="33"/>
    </row>
    <row r="238" spans="3:4" s="32" customFormat="1" ht="12.95" customHeight="1" x14ac:dyDescent="0.2">
      <c r="C238" s="33"/>
      <c r="D238" s="33"/>
    </row>
    <row r="239" spans="3:4" s="32" customFormat="1" ht="12.95" customHeight="1" x14ac:dyDescent="0.2">
      <c r="C239" s="33"/>
      <c r="D239" s="33"/>
    </row>
    <row r="240" spans="3:4" s="32" customFormat="1" ht="12.95" customHeight="1" x14ac:dyDescent="0.2">
      <c r="C240" s="33"/>
      <c r="D240" s="33"/>
    </row>
    <row r="241" spans="3:4" s="32" customFormat="1" ht="12.95" customHeight="1" x14ac:dyDescent="0.2">
      <c r="C241" s="33"/>
      <c r="D241" s="33"/>
    </row>
    <row r="242" spans="3:4" s="32" customFormat="1" ht="12.95" customHeight="1" x14ac:dyDescent="0.2">
      <c r="C242" s="33"/>
      <c r="D242" s="33"/>
    </row>
    <row r="243" spans="3:4" s="32" customFormat="1" ht="12.95" customHeight="1" x14ac:dyDescent="0.2">
      <c r="C243" s="33"/>
      <c r="D243" s="33"/>
    </row>
    <row r="244" spans="3:4" s="32" customFormat="1" ht="12.95" customHeight="1" x14ac:dyDescent="0.2">
      <c r="C244" s="33"/>
      <c r="D244" s="33"/>
    </row>
    <row r="245" spans="3:4" s="32" customFormat="1" ht="12.95" customHeight="1" x14ac:dyDescent="0.2">
      <c r="C245" s="33"/>
      <c r="D245" s="33"/>
    </row>
    <row r="246" spans="3:4" s="32" customFormat="1" ht="12.95" customHeight="1" x14ac:dyDescent="0.2">
      <c r="C246" s="33"/>
      <c r="D246" s="33"/>
    </row>
    <row r="247" spans="3:4" s="32" customFormat="1" ht="12.95" customHeight="1" x14ac:dyDescent="0.2">
      <c r="C247" s="33"/>
      <c r="D247" s="33"/>
    </row>
    <row r="248" spans="3:4" s="32" customFormat="1" ht="12.95" customHeight="1" x14ac:dyDescent="0.2">
      <c r="C248" s="33"/>
      <c r="D248" s="33"/>
    </row>
    <row r="249" spans="3:4" s="32" customFormat="1" ht="12.95" customHeight="1" x14ac:dyDescent="0.2">
      <c r="C249" s="33"/>
      <c r="D249" s="33"/>
    </row>
    <row r="250" spans="3:4" s="32" customFormat="1" ht="12.95" customHeight="1" x14ac:dyDescent="0.2">
      <c r="C250" s="33"/>
      <c r="D250" s="33"/>
    </row>
    <row r="251" spans="3:4" s="32" customFormat="1" ht="12.95" customHeight="1" x14ac:dyDescent="0.2">
      <c r="C251" s="33"/>
      <c r="D251" s="33"/>
    </row>
    <row r="252" spans="3:4" s="32" customFormat="1" ht="12.95" customHeight="1" x14ac:dyDescent="0.2">
      <c r="C252" s="33"/>
      <c r="D252" s="33"/>
    </row>
    <row r="253" spans="3:4" s="32" customFormat="1" ht="12.95" customHeight="1" x14ac:dyDescent="0.2">
      <c r="C253" s="33"/>
      <c r="D253" s="33"/>
    </row>
    <row r="254" spans="3:4" s="32" customFormat="1" ht="12.95" customHeight="1" x14ac:dyDescent="0.2">
      <c r="C254" s="33"/>
      <c r="D254" s="33"/>
    </row>
    <row r="255" spans="3:4" s="32" customFormat="1" ht="12.95" customHeight="1" x14ac:dyDescent="0.2">
      <c r="C255" s="33"/>
      <c r="D255" s="33"/>
    </row>
    <row r="256" spans="3:4" s="32" customFormat="1" ht="12.95" customHeight="1" x14ac:dyDescent="0.2">
      <c r="C256" s="33"/>
      <c r="D256" s="33"/>
    </row>
    <row r="257" spans="3:4" s="32" customFormat="1" ht="12.95" customHeight="1" x14ac:dyDescent="0.2">
      <c r="C257" s="33"/>
      <c r="D257" s="33"/>
    </row>
    <row r="258" spans="3:4" s="32" customFormat="1" ht="12.95" customHeight="1" x14ac:dyDescent="0.2">
      <c r="C258" s="33"/>
      <c r="D258" s="33"/>
    </row>
    <row r="259" spans="3:4" s="32" customFormat="1" ht="12.95" customHeight="1" x14ac:dyDescent="0.2">
      <c r="C259" s="33"/>
      <c r="D259" s="33"/>
    </row>
    <row r="260" spans="3:4" s="32" customFormat="1" ht="12.95" customHeight="1" x14ac:dyDescent="0.2">
      <c r="C260" s="33"/>
      <c r="D260" s="33"/>
    </row>
    <row r="261" spans="3:4" s="32" customFormat="1" ht="12.95" customHeight="1" x14ac:dyDescent="0.2">
      <c r="C261" s="33"/>
      <c r="D261" s="33"/>
    </row>
    <row r="262" spans="3:4" s="32" customFormat="1" ht="12.95" customHeight="1" x14ac:dyDescent="0.2">
      <c r="C262" s="33"/>
      <c r="D262" s="33"/>
    </row>
    <row r="263" spans="3:4" s="32" customFormat="1" ht="12.95" customHeight="1" x14ac:dyDescent="0.2">
      <c r="C263" s="33"/>
      <c r="D263" s="33"/>
    </row>
    <row r="264" spans="3:4" s="32" customFormat="1" ht="12.95" customHeight="1" x14ac:dyDescent="0.2">
      <c r="C264" s="33"/>
      <c r="D264" s="33"/>
    </row>
    <row r="265" spans="3:4" s="32" customFormat="1" ht="12.95" customHeight="1" x14ac:dyDescent="0.2">
      <c r="C265" s="33"/>
      <c r="D265" s="33"/>
    </row>
    <row r="266" spans="3:4" s="32" customFormat="1" ht="12.95" customHeight="1" x14ac:dyDescent="0.2">
      <c r="C266" s="33"/>
      <c r="D266" s="33"/>
    </row>
    <row r="267" spans="3:4" s="32" customFormat="1" ht="12.95" customHeight="1" x14ac:dyDescent="0.2">
      <c r="C267" s="33"/>
      <c r="D267" s="33"/>
    </row>
    <row r="268" spans="3:4" s="32" customFormat="1" ht="12.95" customHeight="1" x14ac:dyDescent="0.2">
      <c r="C268" s="33"/>
      <c r="D268" s="33"/>
    </row>
    <row r="269" spans="3:4" s="32" customFormat="1" ht="12.95" customHeight="1" x14ac:dyDescent="0.2">
      <c r="C269" s="33"/>
      <c r="D269" s="33"/>
    </row>
    <row r="270" spans="3:4" s="32" customFormat="1" ht="12.95" customHeight="1" x14ac:dyDescent="0.2">
      <c r="C270" s="33"/>
      <c r="D270" s="33"/>
    </row>
    <row r="271" spans="3:4" s="32" customFormat="1" ht="12.95" customHeight="1" x14ac:dyDescent="0.2">
      <c r="C271" s="33"/>
      <c r="D271" s="33"/>
    </row>
    <row r="272" spans="3:4" s="32" customFormat="1" ht="12.95" customHeight="1" x14ac:dyDescent="0.2">
      <c r="C272" s="33"/>
      <c r="D272" s="33"/>
    </row>
    <row r="273" spans="3:4" s="32" customFormat="1" ht="12.95" customHeight="1" x14ac:dyDescent="0.2">
      <c r="C273" s="33"/>
      <c r="D273" s="33"/>
    </row>
    <row r="274" spans="3:4" s="32" customFormat="1" ht="12.95" customHeight="1" x14ac:dyDescent="0.2">
      <c r="C274" s="33"/>
      <c r="D274" s="33"/>
    </row>
    <row r="275" spans="3:4" s="32" customFormat="1" ht="12.95" customHeight="1" x14ac:dyDescent="0.2">
      <c r="C275" s="33"/>
      <c r="D275" s="33"/>
    </row>
    <row r="276" spans="3:4" s="32" customFormat="1" ht="12.95" customHeight="1" x14ac:dyDescent="0.2">
      <c r="C276" s="33"/>
      <c r="D276" s="33"/>
    </row>
    <row r="277" spans="3:4" s="32" customFormat="1" ht="12.95" customHeight="1" x14ac:dyDescent="0.2">
      <c r="C277" s="33"/>
      <c r="D277" s="33"/>
    </row>
    <row r="278" spans="3:4" s="32" customFormat="1" ht="12.95" customHeight="1" x14ac:dyDescent="0.2">
      <c r="C278" s="33"/>
      <c r="D278" s="33"/>
    </row>
    <row r="279" spans="3:4" s="32" customFormat="1" ht="12.95" customHeight="1" x14ac:dyDescent="0.2">
      <c r="C279" s="33"/>
      <c r="D279" s="33"/>
    </row>
    <row r="280" spans="3:4" s="32" customFormat="1" ht="12.95" customHeight="1" x14ac:dyDescent="0.2">
      <c r="C280" s="33"/>
      <c r="D280" s="33"/>
    </row>
    <row r="281" spans="3:4" s="32" customFormat="1" ht="12.95" customHeight="1" x14ac:dyDescent="0.2">
      <c r="C281" s="33"/>
      <c r="D281" s="33"/>
    </row>
    <row r="282" spans="3:4" s="32" customFormat="1" ht="12.95" customHeight="1" x14ac:dyDescent="0.2">
      <c r="C282" s="33"/>
      <c r="D282" s="33"/>
    </row>
    <row r="283" spans="3:4" s="32" customFormat="1" ht="12.95" customHeight="1" x14ac:dyDescent="0.2">
      <c r="C283" s="33"/>
      <c r="D283" s="33"/>
    </row>
    <row r="284" spans="3:4" s="32" customFormat="1" ht="12.95" customHeight="1" x14ac:dyDescent="0.2">
      <c r="C284" s="33"/>
      <c r="D284" s="33"/>
    </row>
    <row r="285" spans="3:4" s="32" customFormat="1" ht="12.95" customHeight="1" x14ac:dyDescent="0.2">
      <c r="C285" s="33"/>
      <c r="D285" s="33"/>
    </row>
    <row r="286" spans="3:4" s="32" customFormat="1" ht="12.95" customHeight="1" x14ac:dyDescent="0.2">
      <c r="C286" s="33"/>
      <c r="D286" s="33"/>
    </row>
    <row r="287" spans="3:4" s="32" customFormat="1" ht="12.95" customHeight="1" x14ac:dyDescent="0.2">
      <c r="C287" s="33"/>
      <c r="D287" s="33"/>
    </row>
    <row r="288" spans="3:4" s="32" customFormat="1" ht="12.95" customHeight="1" x14ac:dyDescent="0.2">
      <c r="C288" s="33"/>
      <c r="D288" s="33"/>
    </row>
    <row r="289" spans="3:4" s="32" customFormat="1" ht="12.95" customHeight="1" x14ac:dyDescent="0.2">
      <c r="C289" s="33"/>
      <c r="D289" s="33"/>
    </row>
    <row r="290" spans="3:4" s="32" customFormat="1" ht="12.95" customHeight="1" x14ac:dyDescent="0.2">
      <c r="C290" s="33"/>
      <c r="D290" s="33"/>
    </row>
    <row r="291" spans="3:4" s="32" customFormat="1" ht="12.95" customHeight="1" x14ac:dyDescent="0.2">
      <c r="C291" s="33"/>
      <c r="D291" s="33"/>
    </row>
    <row r="292" spans="3:4" s="32" customFormat="1" ht="12.95" customHeight="1" x14ac:dyDescent="0.2">
      <c r="C292" s="33"/>
      <c r="D292" s="33"/>
    </row>
    <row r="293" spans="3:4" s="32" customFormat="1" ht="12.95" customHeight="1" x14ac:dyDescent="0.2">
      <c r="C293" s="33"/>
      <c r="D293" s="33"/>
    </row>
    <row r="294" spans="3:4" s="32" customFormat="1" ht="12.95" customHeight="1" x14ac:dyDescent="0.2">
      <c r="C294" s="33"/>
      <c r="D294" s="33"/>
    </row>
    <row r="295" spans="3:4" s="32" customFormat="1" ht="12.95" customHeight="1" x14ac:dyDescent="0.2">
      <c r="C295" s="33"/>
      <c r="D295" s="33"/>
    </row>
    <row r="296" spans="3:4" s="32" customFormat="1" ht="12.95" customHeight="1" x14ac:dyDescent="0.2">
      <c r="C296" s="33"/>
      <c r="D296" s="33"/>
    </row>
    <row r="297" spans="3:4" s="32" customFormat="1" ht="12.95" customHeight="1" x14ac:dyDescent="0.2">
      <c r="C297" s="33"/>
      <c r="D297" s="33"/>
    </row>
    <row r="298" spans="3:4" s="32" customFormat="1" ht="12.95" customHeight="1" x14ac:dyDescent="0.2">
      <c r="C298" s="33"/>
      <c r="D298" s="33"/>
    </row>
    <row r="299" spans="3:4" s="32" customFormat="1" ht="12.95" customHeight="1" x14ac:dyDescent="0.2">
      <c r="C299" s="33"/>
      <c r="D299" s="33"/>
    </row>
    <row r="300" spans="3:4" s="32" customFormat="1" ht="12.95" customHeight="1" x14ac:dyDescent="0.2">
      <c r="C300" s="33"/>
      <c r="D300" s="33"/>
    </row>
    <row r="301" spans="3:4" s="32" customFormat="1" ht="12.95" customHeight="1" x14ac:dyDescent="0.2">
      <c r="C301" s="33"/>
      <c r="D301" s="33"/>
    </row>
    <row r="302" spans="3:4" s="32" customFormat="1" ht="12.95" customHeight="1" x14ac:dyDescent="0.2">
      <c r="C302" s="33"/>
      <c r="D302" s="33"/>
    </row>
    <row r="303" spans="3:4" s="32" customFormat="1" ht="12.95" customHeight="1" x14ac:dyDescent="0.2">
      <c r="C303" s="33"/>
      <c r="D303" s="33"/>
    </row>
    <row r="304" spans="3:4" s="32" customFormat="1" ht="12.95" customHeight="1" x14ac:dyDescent="0.2">
      <c r="C304" s="33"/>
      <c r="D304" s="33"/>
    </row>
    <row r="305" spans="3:4" s="32" customFormat="1" ht="12.95" customHeight="1" x14ac:dyDescent="0.2">
      <c r="C305" s="33"/>
      <c r="D305" s="33"/>
    </row>
    <row r="306" spans="3:4" s="32" customFormat="1" ht="12.95" customHeight="1" x14ac:dyDescent="0.2">
      <c r="C306" s="33"/>
      <c r="D306" s="33"/>
    </row>
    <row r="307" spans="3:4" s="32" customFormat="1" ht="12.95" customHeight="1" x14ac:dyDescent="0.2">
      <c r="C307" s="33"/>
      <c r="D307" s="33"/>
    </row>
    <row r="308" spans="3:4" s="32" customFormat="1" ht="12.95" customHeight="1" x14ac:dyDescent="0.2">
      <c r="C308" s="33"/>
      <c r="D308" s="33"/>
    </row>
    <row r="309" spans="3:4" s="32" customFormat="1" ht="12.95" customHeight="1" x14ac:dyDescent="0.2">
      <c r="C309" s="33"/>
      <c r="D309" s="33"/>
    </row>
    <row r="310" spans="3:4" s="32" customFormat="1" ht="12.95" customHeight="1" x14ac:dyDescent="0.2">
      <c r="C310" s="33"/>
      <c r="D310" s="33"/>
    </row>
    <row r="311" spans="3:4" s="32" customFormat="1" ht="12.95" customHeight="1" x14ac:dyDescent="0.2">
      <c r="C311" s="33"/>
      <c r="D311" s="33"/>
    </row>
    <row r="312" spans="3:4" s="32" customFormat="1" ht="12.95" customHeight="1" x14ac:dyDescent="0.2">
      <c r="C312" s="33"/>
      <c r="D312" s="33"/>
    </row>
    <row r="313" spans="3:4" s="32" customFormat="1" ht="12.95" customHeight="1" x14ac:dyDescent="0.2">
      <c r="C313" s="33"/>
      <c r="D313" s="33"/>
    </row>
    <row r="314" spans="3:4" s="32" customFormat="1" ht="12.95" customHeight="1" x14ac:dyDescent="0.2">
      <c r="C314" s="33"/>
      <c r="D314" s="33"/>
    </row>
    <row r="315" spans="3:4" s="32" customFormat="1" ht="12.95" customHeight="1" x14ac:dyDescent="0.2">
      <c r="C315" s="33"/>
      <c r="D315" s="33"/>
    </row>
    <row r="316" spans="3:4" s="32" customFormat="1" ht="12.95" customHeight="1" x14ac:dyDescent="0.2">
      <c r="C316" s="33"/>
      <c r="D316" s="33"/>
    </row>
    <row r="317" spans="3:4" s="32" customFormat="1" ht="12.95" customHeight="1" x14ac:dyDescent="0.2">
      <c r="C317" s="33"/>
      <c r="D317" s="33"/>
    </row>
    <row r="318" spans="3:4" s="32" customFormat="1" ht="12.95" customHeight="1" x14ac:dyDescent="0.2">
      <c r="C318" s="33"/>
      <c r="D318" s="33"/>
    </row>
    <row r="319" spans="3:4" s="32" customFormat="1" ht="12.95" customHeight="1" x14ac:dyDescent="0.2">
      <c r="C319" s="33"/>
      <c r="D319" s="33"/>
    </row>
    <row r="320" spans="3:4" s="32" customFormat="1" ht="12.95" customHeight="1" x14ac:dyDescent="0.2">
      <c r="C320" s="33"/>
      <c r="D320" s="33"/>
    </row>
    <row r="321" spans="3:4" s="32" customFormat="1" ht="12.95" customHeight="1" x14ac:dyDescent="0.2">
      <c r="C321" s="33"/>
      <c r="D321" s="33"/>
    </row>
    <row r="322" spans="3:4" s="32" customFormat="1" ht="12.95" customHeight="1" x14ac:dyDescent="0.2">
      <c r="C322" s="33"/>
      <c r="D322" s="33"/>
    </row>
    <row r="323" spans="3:4" s="32" customFormat="1" ht="12.95" customHeight="1" x14ac:dyDescent="0.2">
      <c r="C323" s="33"/>
      <c r="D323" s="33"/>
    </row>
    <row r="324" spans="3:4" s="32" customFormat="1" ht="12.95" customHeight="1" x14ac:dyDescent="0.2">
      <c r="C324" s="33"/>
      <c r="D324" s="33"/>
    </row>
    <row r="325" spans="3:4" s="32" customFormat="1" ht="12.95" customHeight="1" x14ac:dyDescent="0.2">
      <c r="C325" s="33"/>
      <c r="D325" s="33"/>
    </row>
    <row r="326" spans="3:4" s="32" customFormat="1" ht="12.95" customHeight="1" x14ac:dyDescent="0.2">
      <c r="C326" s="33"/>
      <c r="D326" s="33"/>
    </row>
    <row r="327" spans="3:4" s="32" customFormat="1" ht="12.95" customHeight="1" x14ac:dyDescent="0.2">
      <c r="C327" s="33"/>
      <c r="D327" s="33"/>
    </row>
    <row r="328" spans="3:4" s="32" customFormat="1" ht="12.95" customHeight="1" x14ac:dyDescent="0.2">
      <c r="C328" s="33"/>
      <c r="D328" s="33"/>
    </row>
    <row r="329" spans="3:4" s="32" customFormat="1" ht="12.95" customHeight="1" x14ac:dyDescent="0.2">
      <c r="C329" s="33"/>
      <c r="D329" s="33"/>
    </row>
    <row r="330" spans="3:4" s="32" customFormat="1" ht="12.95" customHeight="1" x14ac:dyDescent="0.2">
      <c r="C330" s="33"/>
      <c r="D330" s="33"/>
    </row>
    <row r="331" spans="3:4" s="32" customFormat="1" ht="12.95" customHeight="1" x14ac:dyDescent="0.2">
      <c r="C331" s="33"/>
      <c r="D331" s="33"/>
    </row>
    <row r="332" spans="3:4" s="32" customFormat="1" ht="12.95" customHeight="1" x14ac:dyDescent="0.2">
      <c r="C332" s="33"/>
      <c r="D332" s="33"/>
    </row>
    <row r="333" spans="3:4" s="32" customFormat="1" ht="12.95" customHeight="1" x14ac:dyDescent="0.2">
      <c r="C333" s="33"/>
      <c r="D333" s="33"/>
    </row>
    <row r="334" spans="3:4" s="32" customFormat="1" ht="12.95" customHeight="1" x14ac:dyDescent="0.2">
      <c r="C334" s="33"/>
      <c r="D334" s="33"/>
    </row>
    <row r="335" spans="3:4" s="32" customFormat="1" ht="12.95" customHeight="1" x14ac:dyDescent="0.2">
      <c r="C335" s="33"/>
      <c r="D335" s="33"/>
    </row>
    <row r="336" spans="3:4" s="32" customFormat="1" ht="12.95" customHeight="1" x14ac:dyDescent="0.2">
      <c r="C336" s="33"/>
      <c r="D336" s="33"/>
    </row>
    <row r="337" spans="3:4" s="32" customFormat="1" ht="12.95" customHeight="1" x14ac:dyDescent="0.2">
      <c r="C337" s="33"/>
      <c r="D337" s="33"/>
    </row>
    <row r="338" spans="3:4" s="32" customFormat="1" ht="12.95" customHeight="1" x14ac:dyDescent="0.2">
      <c r="C338" s="33"/>
      <c r="D338" s="33"/>
    </row>
    <row r="339" spans="3:4" s="32" customFormat="1" ht="12.95" customHeight="1" x14ac:dyDescent="0.2">
      <c r="C339" s="33"/>
      <c r="D339" s="33"/>
    </row>
    <row r="340" spans="3:4" s="32" customFormat="1" ht="12.95" customHeight="1" x14ac:dyDescent="0.2">
      <c r="C340" s="33"/>
      <c r="D340" s="33"/>
    </row>
    <row r="341" spans="3:4" s="32" customFormat="1" ht="12.95" customHeight="1" x14ac:dyDescent="0.2">
      <c r="C341" s="33"/>
      <c r="D341" s="33"/>
    </row>
    <row r="342" spans="3:4" s="32" customFormat="1" ht="12.95" customHeight="1" x14ac:dyDescent="0.2">
      <c r="C342" s="33"/>
      <c r="D342" s="33"/>
    </row>
    <row r="343" spans="3:4" s="32" customFormat="1" ht="12.95" customHeight="1" x14ac:dyDescent="0.2">
      <c r="C343" s="33"/>
      <c r="D343" s="33"/>
    </row>
    <row r="344" spans="3:4" s="32" customFormat="1" ht="12.95" customHeight="1" x14ac:dyDescent="0.2">
      <c r="C344" s="33"/>
      <c r="D344" s="33"/>
    </row>
    <row r="345" spans="3:4" s="32" customFormat="1" ht="12.95" customHeight="1" x14ac:dyDescent="0.2">
      <c r="C345" s="33"/>
      <c r="D345" s="33"/>
    </row>
    <row r="346" spans="3:4" s="32" customFormat="1" ht="12.95" customHeight="1" x14ac:dyDescent="0.2">
      <c r="C346" s="33"/>
      <c r="D346" s="33"/>
    </row>
    <row r="347" spans="3:4" s="32" customFormat="1" ht="12.95" customHeight="1" x14ac:dyDescent="0.2">
      <c r="C347" s="33"/>
      <c r="D347" s="33"/>
    </row>
    <row r="348" spans="3:4" s="32" customFormat="1" ht="12.95" customHeight="1" x14ac:dyDescent="0.2">
      <c r="C348" s="33"/>
      <c r="D348" s="33"/>
    </row>
    <row r="349" spans="3:4" s="32" customFormat="1" ht="12.95" customHeight="1" x14ac:dyDescent="0.2">
      <c r="C349" s="33"/>
      <c r="D349" s="33"/>
    </row>
    <row r="350" spans="3:4" s="32" customFormat="1" ht="12.95" customHeight="1" x14ac:dyDescent="0.2">
      <c r="C350" s="33"/>
      <c r="D350" s="33"/>
    </row>
    <row r="351" spans="3:4" s="32" customFormat="1" ht="12.95" customHeight="1" x14ac:dyDescent="0.2">
      <c r="C351" s="33"/>
      <c r="D351" s="33"/>
    </row>
    <row r="352" spans="3:4" s="32" customFormat="1" ht="12.95" customHeight="1" x14ac:dyDescent="0.2">
      <c r="C352" s="33"/>
      <c r="D352" s="33"/>
    </row>
    <row r="353" spans="3:4" s="32" customFormat="1" ht="12.95" customHeight="1" x14ac:dyDescent="0.2">
      <c r="C353" s="33"/>
      <c r="D353" s="33"/>
    </row>
    <row r="354" spans="3:4" s="32" customFormat="1" ht="12.95" customHeight="1" x14ac:dyDescent="0.2">
      <c r="C354" s="33"/>
      <c r="D354" s="33"/>
    </row>
    <row r="355" spans="3:4" s="32" customFormat="1" ht="12.95" customHeight="1" x14ac:dyDescent="0.2">
      <c r="C355" s="33"/>
      <c r="D355" s="33"/>
    </row>
    <row r="356" spans="3:4" s="32" customFormat="1" ht="12.95" customHeight="1" x14ac:dyDescent="0.2">
      <c r="C356" s="33"/>
      <c r="D356" s="3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</sheetData>
  <sortState xmlns:xlrd2="http://schemas.microsoft.com/office/spreadsheetml/2017/richdata2" ref="A21:W50">
    <sortCondition ref="C21:C50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2024-01-16T06:18:33Z</dcterms:modified>
</cp:coreProperties>
</file>