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DD7EB9E-C986-4EBB-8F5A-B7364175108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Q22" i="1"/>
  <c r="Q23" i="1"/>
  <c r="C8" i="1"/>
  <c r="C9" i="1"/>
  <c r="E21" i="1"/>
  <c r="F21" i="1"/>
  <c r="G21" i="1"/>
  <c r="I21" i="1"/>
  <c r="D9" i="1"/>
  <c r="D8" i="1"/>
  <c r="F16" i="1"/>
  <c r="C17" i="1"/>
  <c r="Q21" i="1"/>
  <c r="C12" i="1"/>
  <c r="C11" i="1"/>
  <c r="O23" i="1" l="1"/>
  <c r="O21" i="1"/>
  <c r="O22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<sst xmlns="http://schemas.openxmlformats.org/spreadsheetml/2006/main" count="57" uniqueCount="51">
  <si>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</si>
  <si>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</si>
  <si>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</si>
  <si>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</si>
  <si>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</si>
  <si>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</si>
  <si>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</si>
  <si>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</si>
  <si>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</si>
  <si>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</si>
  <si>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</si>
  <si>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</si>
  <si>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</si>
  <si>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</si>
  <si>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</si>
  <si>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</si>
  <si>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</si>
  <si>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</si>
  <si>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</si>
  <si>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</si>
  <si>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</si>
  <si>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</si>
  <si>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</si>
  <si>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</si>
  <si>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</si>
  <si>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</si>
  <si>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</si>
  <si>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</si>
  <si>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</si>
  <si>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</si>
  <si>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</si>
  <si>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</si>
  <si>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</si>
  <si>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</si>
  <si>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</si>
  <si>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</si>
  <si>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</si>
  <si>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</si>
  <si>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</si>
  <si>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</si>
  <si>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V0848 Sco</t>
  </si>
  <si>
    <t>G7390-1284</t>
  </si>
  <si>
    <t>EW</t>
  </si>
  <si>
    <t>pr_0</t>
  </si>
  <si>
    <t>~</t>
  </si>
  <si>
    <t>V0848 Sco / GSC 7390-1284</t>
  </si>
  <si>
    <t>GCVS</t>
  </si>
  <si>
    <t>as of 2017-12-04</t>
  </si>
  <si>
    <t>I</t>
  </si>
  <si>
    <t>OEJV 0179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</si>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</sst>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5" xfId="0" quotePrefix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V0848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69-4E6B-94D5-0AECEE48A7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69-4E6B-94D5-0AECEE48A7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69-4E6B-94D5-0AECEE48A7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9.9943399996845983E-2</c:v>
                </c:pt>
                <c:pt idx="2">
                  <c:v>9.7663299995474517E-2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69-4E6B-94D5-0AECEE48A7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69-4E6B-94D5-0AECEE48A7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69-4E6B-94D5-0AECEE48A7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69-4E6B-94D5-0AECEE48A7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1.5341311792177459E-6</c:v>
                </c:pt>
                <c:pt idx="1">
                  <c:v>9.873958708941831E-2</c:v>
                </c:pt>
                <c:pt idx="2">
                  <c:v>9.8865578771722973E-2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69-4E6B-94D5-0AECEE48A7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57601</c:v>
                </c:pt>
                <c:pt idx="2">
                  <c:v>57674.5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69-4E6B-94D5-0AECEE48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714088"/>
        <c:axId val="1"/>
      </c:scatterChart>
      <c:valAx>
        <c:axId val="849714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714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EB983B-DE90-D6B9-D841-BF5BBBDDE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4" customFormat="1" ht="20.25" x14ac:dyDescent="0.2">
      <c r="A1" s="44" t="s">
        <v>45</v>
      </c>
      <c r="F1" s="6" t="s">
        <v>40</v>
      </c>
      <c r="G1" s="3">
        <v>0</v>
      </c>
      <c r="H1" s="4"/>
      <c r="I1" s="7" t="s">
        <v>41</v>
      </c>
      <c r="J1" s="8" t="s">
        <v>40</v>
      </c>
      <c r="K1" s="9">
        <v>17.573599999999999</v>
      </c>
      <c r="L1" s="10">
        <v>-36.573900000000002</v>
      </c>
      <c r="M1" s="5">
        <v>30973.276000000002</v>
      </c>
      <c r="N1" s="5">
        <v>0.46131660000000002</v>
      </c>
      <c r="O1" s="11" t="s">
        <v>42</v>
      </c>
      <c r="P1" s="12">
        <v>12.7</v>
      </c>
      <c r="Q1" s="12">
        <v>13.1</v>
      </c>
      <c r="R1" s="13" t="s">
        <v>43</v>
      </c>
      <c r="S1" s="45" t="s">
        <v>44</v>
      </c>
    </row>
    <row r="2" spans="1:19" s="14" customFormat="1" ht="12.95" customHeight="1" x14ac:dyDescent="0.2">
      <c r="A2" s="14" t="s">
        <v>23</v>
      </c>
      <c r="B2" s="14" t="s">
        <v>42</v>
      </c>
      <c r="C2" s="15"/>
      <c r="D2" s="16"/>
    </row>
    <row r="3" spans="1:19" s="14" customFormat="1" ht="12.95" customHeight="1" thickBot="1" x14ac:dyDescent="0.25">
      <c r="C3" s="14" t="s">
        <v>47</v>
      </c>
    </row>
    <row r="4" spans="1:19" s="14" customFormat="1" ht="12.95" customHeight="1" thickTop="1" thickBot="1" x14ac:dyDescent="0.25">
      <c r="A4" s="17" t="s">
        <v>0</v>
      </c>
      <c r="C4" s="18">
        <v>30973.276000000002</v>
      </c>
      <c r="D4" s="19">
        <v>0.46131660000000002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46">
        <v>30973.276000000002</v>
      </c>
      <c r="D7" s="23" t="s">
        <v>46</v>
      </c>
    </row>
    <row r="8" spans="1:19" s="14" customFormat="1" ht="12.95" customHeight="1" x14ac:dyDescent="0.2">
      <c r="A8" s="14" t="s">
        <v>3</v>
      </c>
      <c r="C8" s="46">
        <f>N1</f>
        <v>0.46131660000000002</v>
      </c>
      <c r="D8" s="23" t="str">
        <f>D7</f>
        <v>GCVS</v>
      </c>
    </row>
    <row r="9" spans="1:19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1.5341311792177459E-6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1.7141725483626864E-6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57579.348453121689</v>
      </c>
      <c r="E15" s="31" t="s">
        <v>33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0.46131831417254837</v>
      </c>
      <c r="E16" s="31" t="s">
        <v>30</v>
      </c>
      <c r="F16" s="32">
        <f ca="1">NOW()+15018.5+$C$5/24</f>
        <v>60374.75154513889</v>
      </c>
    </row>
    <row r="17" spans="1:21" s="14" customFormat="1" ht="12.95" customHeight="1" thickBot="1" x14ac:dyDescent="0.25">
      <c r="A17" s="31" t="s">
        <v>27</v>
      </c>
      <c r="C17" s="14">
        <f>COUNT(C21:C2191)</f>
        <v>3</v>
      </c>
      <c r="E17" s="31" t="s">
        <v>34</v>
      </c>
      <c r="F17" s="33">
        <f ca="1">ROUND(2*(F16-$C$7)/$C$8,0)/2+F15</f>
        <v>63735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57579.348453121689</v>
      </c>
      <c r="D18" s="35">
        <f ca="1">+C16</f>
        <v>0.46131831417254837</v>
      </c>
      <c r="E18" s="31" t="s">
        <v>35</v>
      </c>
      <c r="F18" s="27">
        <f ca="1">ROUND(2*(F16-$C$15)/$C$16,0)/2+F15</f>
        <v>6060.5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45357.063929497752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36</v>
      </c>
      <c r="I20" s="37" t="s">
        <v>37</v>
      </c>
      <c r="J20" s="37" t="s">
        <v>38</v>
      </c>
      <c r="K20" s="37" t="s">
        <v>39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50</v>
      </c>
    </row>
    <row r="21" spans="1:21" s="14" customFormat="1" ht="12.95" customHeight="1" x14ac:dyDescent="0.2">
      <c r="A21" s="14" t="s">
        <v>46</v>
      </c>
      <c r="C21" s="22">
        <v>30973.276000000002</v>
      </c>
      <c r="D21" s="22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1.5341311792177459E-6</v>
      </c>
      <c r="Q21" s="40">
        <f>+C21-15018.5</f>
        <v>15954.776000000002</v>
      </c>
    </row>
    <row r="22" spans="1:21" s="14" customFormat="1" ht="12.95" customHeight="1" x14ac:dyDescent="0.2">
      <c r="A22" s="41" t="s">
        <v>49</v>
      </c>
      <c r="B22" s="42" t="s">
        <v>48</v>
      </c>
      <c r="C22" s="43">
        <v>57545.673419999999</v>
      </c>
      <c r="D22" s="43">
        <v>8.9999999999999998E-4</v>
      </c>
      <c r="E22" s="14">
        <f>+(C22-C$7)/C$8</f>
        <v>57601.216648176101</v>
      </c>
      <c r="F22" s="14">
        <f>ROUND(2*E22,0)/2</f>
        <v>57601</v>
      </c>
      <c r="G22" s="14">
        <f>+C22-(C$7+F22*C$8)</f>
        <v>9.9943399996845983E-2</v>
      </c>
      <c r="K22" s="14">
        <f>+G22</f>
        <v>9.9943399996845983E-2</v>
      </c>
      <c r="O22" s="14">
        <f ca="1">+C$11+C$12*$F22</f>
        <v>9.873958708941831E-2</v>
      </c>
      <c r="Q22" s="40">
        <f>+C22-15018.5</f>
        <v>42527.173419999999</v>
      </c>
    </row>
    <row r="23" spans="1:21" s="14" customFormat="1" ht="12.95" customHeight="1" x14ac:dyDescent="0.2">
      <c r="A23" s="41" t="s">
        <v>49</v>
      </c>
      <c r="B23" s="42" t="s">
        <v>48</v>
      </c>
      <c r="C23" s="43">
        <v>57579.57791</v>
      </c>
      <c r="D23" s="43">
        <v>5.9999999999999995E-4</v>
      </c>
      <c r="E23" s="14">
        <f>+(C23-C$7)/C$8</f>
        <v>57674.711705583533</v>
      </c>
      <c r="F23" s="14">
        <f>ROUND(2*E23,0)/2</f>
        <v>57674.5</v>
      </c>
      <c r="G23" s="14">
        <f>+C23-(C$7+F23*C$8)</f>
        <v>9.7663299995474517E-2</v>
      </c>
      <c r="K23" s="14">
        <f>+G23</f>
        <v>9.7663299995474517E-2</v>
      </c>
      <c r="O23" s="14">
        <f ca="1">+C$11+C$12*$F23</f>
        <v>9.8865578771722973E-2</v>
      </c>
      <c r="Q23" s="40">
        <f>+C23-15018.5</f>
        <v>42561.07791</v>
      </c>
    </row>
    <row r="24" spans="1:21" s="14" customFormat="1" ht="12.95" customHeight="1" x14ac:dyDescent="0.2">
      <c r="C24" s="22"/>
      <c r="D24" s="22"/>
      <c r="Q24" s="40"/>
    </row>
    <row r="25" spans="1:21" s="14" customFormat="1" ht="12.95" customHeight="1" x14ac:dyDescent="0.2">
      <c r="C25" s="22"/>
      <c r="D25" s="22"/>
      <c r="Q25" s="40"/>
    </row>
    <row r="26" spans="1:21" x14ac:dyDescent="0.2">
      <c r="C26" s="2"/>
      <c r="D26" s="2"/>
      <c r="Q26" s="1"/>
    </row>
    <row r="27" spans="1:21" x14ac:dyDescent="0.2">
      <c r="C27" s="2"/>
      <c r="D27" s="2"/>
      <c r="Q27" s="1"/>
    </row>
    <row r="28" spans="1:21" x14ac:dyDescent="0.2">
      <c r="C28" s="2"/>
      <c r="D28" s="2"/>
      <c r="Q28" s="1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2024-03-05T05:02:13Z</dcterms:modified>
</cp:coreProperties>
</file>