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AAB5AC2-B304-4BC2-80BA-347212936F4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F11" i="1"/>
  <c r="Q21" i="1"/>
  <c r="G11" i="1"/>
  <c r="C7" i="1"/>
  <c r="E22" i="1"/>
  <c r="F22" i="1"/>
  <c r="C8" i="1"/>
  <c r="E15" i="1"/>
  <c r="C17" i="1"/>
  <c r="Q24" i="1"/>
  <c r="E25" i="1"/>
  <c r="F25" i="1"/>
  <c r="E21" i="1"/>
  <c r="F21" i="1"/>
  <c r="E38" i="1"/>
  <c r="F38" i="1"/>
  <c r="G32" i="1"/>
  <c r="I32" i="1"/>
  <c r="E30" i="1"/>
  <c r="F30" i="1"/>
  <c r="E41" i="1"/>
  <c r="F41" i="1"/>
  <c r="E35" i="1"/>
  <c r="F35" i="1"/>
  <c r="G42" i="1"/>
  <c r="I42" i="1"/>
  <c r="E40" i="1"/>
  <c r="F40" i="1"/>
  <c r="G40" i="1"/>
  <c r="I40" i="1"/>
  <c r="G34" i="1"/>
  <c r="I34" i="1"/>
  <c r="E32" i="1"/>
  <c r="F32" i="1"/>
  <c r="G26" i="1"/>
  <c r="I26" i="1"/>
  <c r="E23" i="1"/>
  <c r="F23" i="1"/>
  <c r="G23" i="1"/>
  <c r="I23" i="1"/>
  <c r="G43" i="1"/>
  <c r="I43" i="1"/>
  <c r="G35" i="1"/>
  <c r="I35" i="1"/>
  <c r="E33" i="1"/>
  <c r="F33" i="1"/>
  <c r="E45" i="1"/>
  <c r="F45" i="1"/>
  <c r="E37" i="1"/>
  <c r="F37" i="1"/>
  <c r="G37" i="1"/>
  <c r="I37" i="1"/>
  <c r="E29" i="1"/>
  <c r="F29" i="1"/>
  <c r="G29" i="1"/>
  <c r="I29" i="1"/>
  <c r="E43" i="1"/>
  <c r="F43" i="1"/>
  <c r="G44" i="1"/>
  <c r="I44" i="1"/>
  <c r="E42" i="1"/>
  <c r="F42" i="1"/>
  <c r="E34" i="1"/>
  <c r="F34" i="1"/>
  <c r="G28" i="1"/>
  <c r="I28" i="1"/>
  <c r="E26" i="1"/>
  <c r="F26" i="1"/>
  <c r="G22" i="1"/>
  <c r="I22" i="1"/>
  <c r="G27" i="1"/>
  <c r="I27" i="1"/>
  <c r="G45" i="1"/>
  <c r="I45" i="1"/>
  <c r="E27" i="1"/>
  <c r="F27" i="1"/>
  <c r="E24" i="1"/>
  <c r="F24" i="1"/>
  <c r="G24" i="1"/>
  <c r="H24" i="1"/>
  <c r="G41" i="1"/>
  <c r="I41" i="1"/>
  <c r="E39" i="1"/>
  <c r="F39" i="1"/>
  <c r="G39" i="1"/>
  <c r="I39" i="1"/>
  <c r="G33" i="1"/>
  <c r="I33" i="1"/>
  <c r="E31" i="1"/>
  <c r="F31" i="1"/>
  <c r="G31" i="1"/>
  <c r="I31" i="1"/>
  <c r="G25" i="1"/>
  <c r="I25" i="1"/>
  <c r="G21" i="1"/>
  <c r="E44" i="1"/>
  <c r="F44" i="1"/>
  <c r="G38" i="1"/>
  <c r="I38" i="1"/>
  <c r="E36" i="1"/>
  <c r="F36" i="1"/>
  <c r="G36" i="1"/>
  <c r="I36" i="1"/>
  <c r="G30" i="1"/>
  <c r="I30" i="1"/>
  <c r="E28" i="1"/>
  <c r="F28" i="1"/>
  <c r="I21" i="1"/>
  <c r="C11" i="1"/>
  <c r="C12" i="1" l="1"/>
  <c r="C16" i="1" l="1"/>
  <c r="D18" i="1" s="1"/>
  <c r="O45" i="1"/>
  <c r="C15" i="1"/>
  <c r="O29" i="1"/>
  <c r="O36" i="1"/>
  <c r="O32" i="1"/>
  <c r="O26" i="1"/>
  <c r="O35" i="1"/>
  <c r="O42" i="1"/>
  <c r="O21" i="1"/>
  <c r="O37" i="1"/>
  <c r="O33" i="1"/>
  <c r="O28" i="1"/>
  <c r="O23" i="1"/>
  <c r="O39" i="1"/>
  <c r="O31" i="1"/>
  <c r="O40" i="1"/>
  <c r="O27" i="1"/>
  <c r="O43" i="1"/>
  <c r="O34" i="1"/>
  <c r="O30" i="1"/>
  <c r="O24" i="1"/>
  <c r="O38" i="1"/>
  <c r="O25" i="1"/>
  <c r="O44" i="1"/>
  <c r="O22" i="1"/>
  <c r="O41" i="1"/>
  <c r="C18" i="1" l="1"/>
  <c r="E16" i="1"/>
  <c r="E17" i="1" s="1"/>
</calcChain>
</file>

<file path=xl/sharedStrings.xml><?xml version="1.0" encoding="utf-8"?>
<sst xmlns="http://schemas.openxmlformats.org/spreadsheetml/2006/main" count="117" uniqueCount="46">
  <si>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</si>
  <si>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</si>
  <si>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</si>
  <si>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</si>
  <si>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</si>
  <si>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</si>
  <si>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</si>
  <si>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</si>
  <si>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</si>
  <si>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</si>
  <si>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</si>
  <si>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</si>
  <si>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</si>
  <si>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</si>
  <si>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</si>
  <si>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</si>
  <si>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</si>
  <si>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</si>
  <si>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</si>
  <si>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</si>
  <si>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</si>
  <si>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</si>
  <si>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</si>
  <si>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</si>
  <si>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</si>
  <si>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</si>
  <si>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</si>
  <si>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</si>
  <si>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</si>
  <si>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</si>
  <si>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</si>
  <si>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</si>
  <si>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</si>
  <si>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</si>
  <si>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</si>
  <si>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</si>
  <si>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</si>
  <si>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VX Sct / G9380-1419</t>
  </si>
  <si>
    <t>EA</t>
  </si>
  <si>
    <t>Sct_VX.xls</t>
  </si>
  <si>
    <t>IBVS 4639</t>
  </si>
  <si>
    <t>Ouch!</t>
  </si>
  <si>
    <t>??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</si>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</sst>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VX Sct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-129</c:v>
                </c:pt>
                <c:pt idx="1">
                  <c:v>-117</c:v>
                </c:pt>
                <c:pt idx="2">
                  <c:v>-78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36</c:v>
                </c:pt>
                <c:pt idx="8">
                  <c:v>45</c:v>
                </c:pt>
                <c:pt idx="9">
                  <c:v>135</c:v>
                </c:pt>
                <c:pt idx="10">
                  <c:v>145</c:v>
                </c:pt>
                <c:pt idx="11">
                  <c:v>145</c:v>
                </c:pt>
                <c:pt idx="12">
                  <c:v>166</c:v>
                </c:pt>
                <c:pt idx="13">
                  <c:v>166</c:v>
                </c:pt>
                <c:pt idx="14">
                  <c:v>167</c:v>
                </c:pt>
                <c:pt idx="15">
                  <c:v>178</c:v>
                </c:pt>
                <c:pt idx="16">
                  <c:v>187</c:v>
                </c:pt>
                <c:pt idx="17">
                  <c:v>200</c:v>
                </c:pt>
                <c:pt idx="18">
                  <c:v>200</c:v>
                </c:pt>
                <c:pt idx="19">
                  <c:v>352</c:v>
                </c:pt>
                <c:pt idx="20">
                  <c:v>491</c:v>
                </c:pt>
                <c:pt idx="21">
                  <c:v>526</c:v>
                </c:pt>
                <c:pt idx="22">
                  <c:v>556</c:v>
                </c:pt>
                <c:pt idx="23">
                  <c:v>578</c:v>
                </c:pt>
                <c:pt idx="24">
                  <c:v>579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01-4F00-9DB0-A43548D2ED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-129</c:v>
                </c:pt>
                <c:pt idx="1">
                  <c:v>-117</c:v>
                </c:pt>
                <c:pt idx="2">
                  <c:v>-78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36</c:v>
                </c:pt>
                <c:pt idx="8">
                  <c:v>45</c:v>
                </c:pt>
                <c:pt idx="9">
                  <c:v>135</c:v>
                </c:pt>
                <c:pt idx="10">
                  <c:v>145</c:v>
                </c:pt>
                <c:pt idx="11">
                  <c:v>145</c:v>
                </c:pt>
                <c:pt idx="12">
                  <c:v>166</c:v>
                </c:pt>
                <c:pt idx="13">
                  <c:v>166</c:v>
                </c:pt>
                <c:pt idx="14">
                  <c:v>167</c:v>
                </c:pt>
                <c:pt idx="15">
                  <c:v>178</c:v>
                </c:pt>
                <c:pt idx="16">
                  <c:v>187</c:v>
                </c:pt>
                <c:pt idx="17">
                  <c:v>200</c:v>
                </c:pt>
                <c:pt idx="18">
                  <c:v>200</c:v>
                </c:pt>
                <c:pt idx="19">
                  <c:v>352</c:v>
                </c:pt>
                <c:pt idx="20">
                  <c:v>491</c:v>
                </c:pt>
                <c:pt idx="21">
                  <c:v>526</c:v>
                </c:pt>
                <c:pt idx="22">
                  <c:v>556</c:v>
                </c:pt>
                <c:pt idx="23">
                  <c:v>578</c:v>
                </c:pt>
                <c:pt idx="24">
                  <c:v>579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-0.83300000000235741</c:v>
                </c:pt>
                <c:pt idx="1">
                  <c:v>0.69099999999889405</c:v>
                </c:pt>
                <c:pt idx="2">
                  <c:v>1.4440000000031432</c:v>
                </c:pt>
                <c:pt idx="4">
                  <c:v>0.10000000000218279</c:v>
                </c:pt>
                <c:pt idx="5">
                  <c:v>0.47700000000259024</c:v>
                </c:pt>
                <c:pt idx="6">
                  <c:v>0.79500000000189175</c:v>
                </c:pt>
                <c:pt idx="7">
                  <c:v>-0.8279999999977008</c:v>
                </c:pt>
                <c:pt idx="8">
                  <c:v>-0.33499999999912689</c:v>
                </c:pt>
                <c:pt idx="9">
                  <c:v>-1.4049999999988358</c:v>
                </c:pt>
                <c:pt idx="10">
                  <c:v>-1.5350000000034925</c:v>
                </c:pt>
                <c:pt idx="11">
                  <c:v>-0.53500000000349246</c:v>
                </c:pt>
                <c:pt idx="12">
                  <c:v>-1.5180000000036671</c:v>
                </c:pt>
                <c:pt idx="13">
                  <c:v>-0.51800000000366708</c:v>
                </c:pt>
                <c:pt idx="14">
                  <c:v>-0.24100000000180444</c:v>
                </c:pt>
                <c:pt idx="15">
                  <c:v>-1.1939999999958673</c:v>
                </c:pt>
                <c:pt idx="16">
                  <c:v>-0.60100000000238651</c:v>
                </c:pt>
                <c:pt idx="17">
                  <c:v>-0.90000000000145519</c:v>
                </c:pt>
                <c:pt idx="18">
                  <c:v>9.9999999998544808E-2</c:v>
                </c:pt>
                <c:pt idx="19">
                  <c:v>-0.49599999999918509</c:v>
                </c:pt>
                <c:pt idx="20">
                  <c:v>-0.89299999999639113</c:v>
                </c:pt>
                <c:pt idx="21">
                  <c:v>-0.99799999999959255</c:v>
                </c:pt>
                <c:pt idx="22">
                  <c:v>-1.4879999999975553</c:v>
                </c:pt>
                <c:pt idx="23">
                  <c:v>-2.1940000000031432</c:v>
                </c:pt>
                <c:pt idx="24">
                  <c:v>-0.8169999999954598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01-4F00-9DB0-A43548D2ED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-129</c:v>
                </c:pt>
                <c:pt idx="1">
                  <c:v>-117</c:v>
                </c:pt>
                <c:pt idx="2">
                  <c:v>-78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36</c:v>
                </c:pt>
                <c:pt idx="8">
                  <c:v>45</c:v>
                </c:pt>
                <c:pt idx="9">
                  <c:v>135</c:v>
                </c:pt>
                <c:pt idx="10">
                  <c:v>145</c:v>
                </c:pt>
                <c:pt idx="11">
                  <c:v>145</c:v>
                </c:pt>
                <c:pt idx="12">
                  <c:v>166</c:v>
                </c:pt>
                <c:pt idx="13">
                  <c:v>166</c:v>
                </c:pt>
                <c:pt idx="14">
                  <c:v>167</c:v>
                </c:pt>
                <c:pt idx="15">
                  <c:v>178</c:v>
                </c:pt>
                <c:pt idx="16">
                  <c:v>187</c:v>
                </c:pt>
                <c:pt idx="17">
                  <c:v>200</c:v>
                </c:pt>
                <c:pt idx="18">
                  <c:v>200</c:v>
                </c:pt>
                <c:pt idx="19">
                  <c:v>352</c:v>
                </c:pt>
                <c:pt idx="20">
                  <c:v>491</c:v>
                </c:pt>
                <c:pt idx="21">
                  <c:v>526</c:v>
                </c:pt>
                <c:pt idx="22">
                  <c:v>556</c:v>
                </c:pt>
                <c:pt idx="23">
                  <c:v>578</c:v>
                </c:pt>
                <c:pt idx="24">
                  <c:v>579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01-4F00-9DB0-A43548D2ED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-129</c:v>
                </c:pt>
                <c:pt idx="1">
                  <c:v>-117</c:v>
                </c:pt>
                <c:pt idx="2">
                  <c:v>-78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36</c:v>
                </c:pt>
                <c:pt idx="8">
                  <c:v>45</c:v>
                </c:pt>
                <c:pt idx="9">
                  <c:v>135</c:v>
                </c:pt>
                <c:pt idx="10">
                  <c:v>145</c:v>
                </c:pt>
                <c:pt idx="11">
                  <c:v>145</c:v>
                </c:pt>
                <c:pt idx="12">
                  <c:v>166</c:v>
                </c:pt>
                <c:pt idx="13">
                  <c:v>166</c:v>
                </c:pt>
                <c:pt idx="14">
                  <c:v>167</c:v>
                </c:pt>
                <c:pt idx="15">
                  <c:v>178</c:v>
                </c:pt>
                <c:pt idx="16">
                  <c:v>187</c:v>
                </c:pt>
                <c:pt idx="17">
                  <c:v>200</c:v>
                </c:pt>
                <c:pt idx="18">
                  <c:v>200</c:v>
                </c:pt>
                <c:pt idx="19">
                  <c:v>352</c:v>
                </c:pt>
                <c:pt idx="20">
                  <c:v>491</c:v>
                </c:pt>
                <c:pt idx="21">
                  <c:v>526</c:v>
                </c:pt>
                <c:pt idx="22">
                  <c:v>556</c:v>
                </c:pt>
                <c:pt idx="23">
                  <c:v>578</c:v>
                </c:pt>
                <c:pt idx="24">
                  <c:v>579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01-4F00-9DB0-A43548D2ED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-129</c:v>
                </c:pt>
                <c:pt idx="1">
                  <c:v>-117</c:v>
                </c:pt>
                <c:pt idx="2">
                  <c:v>-78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36</c:v>
                </c:pt>
                <c:pt idx="8">
                  <c:v>45</c:v>
                </c:pt>
                <c:pt idx="9">
                  <c:v>135</c:v>
                </c:pt>
                <c:pt idx="10">
                  <c:v>145</c:v>
                </c:pt>
                <c:pt idx="11">
                  <c:v>145</c:v>
                </c:pt>
                <c:pt idx="12">
                  <c:v>166</c:v>
                </c:pt>
                <c:pt idx="13">
                  <c:v>166</c:v>
                </c:pt>
                <c:pt idx="14">
                  <c:v>167</c:v>
                </c:pt>
                <c:pt idx="15">
                  <c:v>178</c:v>
                </c:pt>
                <c:pt idx="16">
                  <c:v>187</c:v>
                </c:pt>
                <c:pt idx="17">
                  <c:v>200</c:v>
                </c:pt>
                <c:pt idx="18">
                  <c:v>200</c:v>
                </c:pt>
                <c:pt idx="19">
                  <c:v>352</c:v>
                </c:pt>
                <c:pt idx="20">
                  <c:v>491</c:v>
                </c:pt>
                <c:pt idx="21">
                  <c:v>526</c:v>
                </c:pt>
                <c:pt idx="22">
                  <c:v>556</c:v>
                </c:pt>
                <c:pt idx="23">
                  <c:v>578</c:v>
                </c:pt>
                <c:pt idx="24">
                  <c:v>579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01-4F00-9DB0-A43548D2ED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-129</c:v>
                </c:pt>
                <c:pt idx="1">
                  <c:v>-117</c:v>
                </c:pt>
                <c:pt idx="2">
                  <c:v>-78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36</c:v>
                </c:pt>
                <c:pt idx="8">
                  <c:v>45</c:v>
                </c:pt>
                <c:pt idx="9">
                  <c:v>135</c:v>
                </c:pt>
                <c:pt idx="10">
                  <c:v>145</c:v>
                </c:pt>
                <c:pt idx="11">
                  <c:v>145</c:v>
                </c:pt>
                <c:pt idx="12">
                  <c:v>166</c:v>
                </c:pt>
                <c:pt idx="13">
                  <c:v>166</c:v>
                </c:pt>
                <c:pt idx="14">
                  <c:v>167</c:v>
                </c:pt>
                <c:pt idx="15">
                  <c:v>178</c:v>
                </c:pt>
                <c:pt idx="16">
                  <c:v>187</c:v>
                </c:pt>
                <c:pt idx="17">
                  <c:v>200</c:v>
                </c:pt>
                <c:pt idx="18">
                  <c:v>200</c:v>
                </c:pt>
                <c:pt idx="19">
                  <c:v>352</c:v>
                </c:pt>
                <c:pt idx="20">
                  <c:v>491</c:v>
                </c:pt>
                <c:pt idx="21">
                  <c:v>526</c:v>
                </c:pt>
                <c:pt idx="22">
                  <c:v>556</c:v>
                </c:pt>
                <c:pt idx="23">
                  <c:v>578</c:v>
                </c:pt>
                <c:pt idx="24">
                  <c:v>579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01-4F00-9DB0-A43548D2ED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-129</c:v>
                </c:pt>
                <c:pt idx="1">
                  <c:v>-117</c:v>
                </c:pt>
                <c:pt idx="2">
                  <c:v>-78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36</c:v>
                </c:pt>
                <c:pt idx="8">
                  <c:v>45</c:v>
                </c:pt>
                <c:pt idx="9">
                  <c:v>135</c:v>
                </c:pt>
                <c:pt idx="10">
                  <c:v>145</c:v>
                </c:pt>
                <c:pt idx="11">
                  <c:v>145</c:v>
                </c:pt>
                <c:pt idx="12">
                  <c:v>166</c:v>
                </c:pt>
                <c:pt idx="13">
                  <c:v>166</c:v>
                </c:pt>
                <c:pt idx="14">
                  <c:v>167</c:v>
                </c:pt>
                <c:pt idx="15">
                  <c:v>178</c:v>
                </c:pt>
                <c:pt idx="16">
                  <c:v>187</c:v>
                </c:pt>
                <c:pt idx="17">
                  <c:v>200</c:v>
                </c:pt>
                <c:pt idx="18">
                  <c:v>200</c:v>
                </c:pt>
                <c:pt idx="19">
                  <c:v>352</c:v>
                </c:pt>
                <c:pt idx="20">
                  <c:v>491</c:v>
                </c:pt>
                <c:pt idx="21">
                  <c:v>526</c:v>
                </c:pt>
                <c:pt idx="22">
                  <c:v>556</c:v>
                </c:pt>
                <c:pt idx="23">
                  <c:v>578</c:v>
                </c:pt>
                <c:pt idx="24">
                  <c:v>579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01-4F00-9DB0-A43548D2ED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-129</c:v>
                </c:pt>
                <c:pt idx="1">
                  <c:v>-117</c:v>
                </c:pt>
                <c:pt idx="2">
                  <c:v>-78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36</c:v>
                </c:pt>
                <c:pt idx="8">
                  <c:v>45</c:v>
                </c:pt>
                <c:pt idx="9">
                  <c:v>135</c:v>
                </c:pt>
                <c:pt idx="10">
                  <c:v>145</c:v>
                </c:pt>
                <c:pt idx="11">
                  <c:v>145</c:v>
                </c:pt>
                <c:pt idx="12">
                  <c:v>166</c:v>
                </c:pt>
                <c:pt idx="13">
                  <c:v>166</c:v>
                </c:pt>
                <c:pt idx="14">
                  <c:v>167</c:v>
                </c:pt>
                <c:pt idx="15">
                  <c:v>178</c:v>
                </c:pt>
                <c:pt idx="16">
                  <c:v>187</c:v>
                </c:pt>
                <c:pt idx="17">
                  <c:v>200</c:v>
                </c:pt>
                <c:pt idx="18">
                  <c:v>200</c:v>
                </c:pt>
                <c:pt idx="19">
                  <c:v>352</c:v>
                </c:pt>
                <c:pt idx="20">
                  <c:v>491</c:v>
                </c:pt>
                <c:pt idx="21">
                  <c:v>526</c:v>
                </c:pt>
                <c:pt idx="22">
                  <c:v>556</c:v>
                </c:pt>
                <c:pt idx="23">
                  <c:v>578</c:v>
                </c:pt>
                <c:pt idx="24">
                  <c:v>579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0.19168632542415681</c:v>
                </c:pt>
                <c:pt idx="1">
                  <c:v>0.16316277970234111</c:v>
                </c:pt>
                <c:pt idx="2">
                  <c:v>7.0461256106440218E-2</c:v>
                </c:pt>
                <c:pt idx="3">
                  <c:v>-0.11494179108536162</c:v>
                </c:pt>
                <c:pt idx="4">
                  <c:v>-0.11494179108536162</c:v>
                </c:pt>
                <c:pt idx="5">
                  <c:v>-0.11731875322884626</c:v>
                </c:pt>
                <c:pt idx="6">
                  <c:v>-0.19813546610732397</c:v>
                </c:pt>
                <c:pt idx="7">
                  <c:v>-0.20051242825080862</c:v>
                </c:pt>
                <c:pt idx="8">
                  <c:v>-0.22190508754217037</c:v>
                </c:pt>
                <c:pt idx="9">
                  <c:v>-0.43583168045578785</c:v>
                </c:pt>
                <c:pt idx="10">
                  <c:v>-0.45960130189063425</c:v>
                </c:pt>
                <c:pt idx="11">
                  <c:v>-0.45960130189063425</c:v>
                </c:pt>
                <c:pt idx="12">
                  <c:v>-0.5095175069038117</c:v>
                </c:pt>
                <c:pt idx="13">
                  <c:v>-0.5095175069038117</c:v>
                </c:pt>
                <c:pt idx="14">
                  <c:v>-0.5118944690472963</c:v>
                </c:pt>
                <c:pt idx="15">
                  <c:v>-0.5380410526256274</c:v>
                </c:pt>
                <c:pt idx="16">
                  <c:v>-0.5594337119169891</c:v>
                </c:pt>
                <c:pt idx="17">
                  <c:v>-0.59033421978228939</c:v>
                </c:pt>
                <c:pt idx="18">
                  <c:v>-0.59033421978228939</c:v>
                </c:pt>
                <c:pt idx="19">
                  <c:v>-0.95163246559195458</c:v>
                </c:pt>
                <c:pt idx="20">
                  <c:v>-1.2820302035363194</c:v>
                </c:pt>
                <c:pt idx="21">
                  <c:v>-1.3652238785582818</c:v>
                </c:pt>
                <c:pt idx="22">
                  <c:v>-1.436532742862821</c:v>
                </c:pt>
                <c:pt idx="23">
                  <c:v>-1.4888259100194829</c:v>
                </c:pt>
                <c:pt idx="24">
                  <c:v>-1.4912028721629675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01-4F00-9DB0-A43548D2E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55968"/>
        <c:axId val="1"/>
      </c:scatterChart>
      <c:valAx>
        <c:axId val="85245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55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5737305-D059-773C-BCCA-756B4AFFC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s="5" customFormat="1" ht="20.25" x14ac:dyDescent="0.2">
      <c r="A1" s="34" t="s">
        <v>37</v>
      </c>
      <c r="F1" s="5">
        <v>27926.799999999999</v>
      </c>
      <c r="G1" s="5">
        <v>33.622999999999998</v>
      </c>
      <c r="H1" s="5" t="s">
        <v>38</v>
      </c>
      <c r="I1" s="5" t="s">
        <v>39</v>
      </c>
    </row>
    <row r="2" spans="1:9" s="5" customFormat="1" ht="12.95" customHeight="1" x14ac:dyDescent="0.2">
      <c r="A2" s="5" t="s">
        <v>24</v>
      </c>
      <c r="B2" s="5" t="s">
        <v>38</v>
      </c>
      <c r="C2" s="6"/>
      <c r="D2" s="6"/>
      <c r="E2" s="5" t="s">
        <v>39</v>
      </c>
    </row>
    <row r="3" spans="1:9" s="5" customFormat="1" ht="12.95" customHeight="1" thickBot="1" x14ac:dyDescent="0.25"/>
    <row r="4" spans="1:9" s="5" customFormat="1" ht="12.95" customHeight="1" thickTop="1" thickBot="1" x14ac:dyDescent="0.25">
      <c r="A4" s="7" t="s">
        <v>0</v>
      </c>
      <c r="C4" s="8">
        <v>27926.799999999999</v>
      </c>
      <c r="D4" s="9">
        <v>33.622999999999998</v>
      </c>
    </row>
    <row r="5" spans="1:9" s="5" customFormat="1" ht="12.95" customHeight="1" x14ac:dyDescent="0.2">
      <c r="D5" s="10" t="s">
        <v>41</v>
      </c>
    </row>
    <row r="6" spans="1:9" s="5" customFormat="1" ht="12.95" customHeight="1" x14ac:dyDescent="0.2">
      <c r="A6" s="7" t="s">
        <v>1</v>
      </c>
    </row>
    <row r="7" spans="1:9" s="5" customFormat="1" ht="12.95" customHeight="1" x14ac:dyDescent="0.2">
      <c r="A7" s="5" t="s">
        <v>2</v>
      </c>
      <c r="C7" s="5">
        <f>+C4</f>
        <v>27926.799999999999</v>
      </c>
    </row>
    <row r="8" spans="1:9" s="5" customFormat="1" ht="12.95" customHeight="1" x14ac:dyDescent="0.2">
      <c r="A8" s="5" t="s">
        <v>3</v>
      </c>
      <c r="C8" s="5">
        <f>+D4</f>
        <v>33.622999999999998</v>
      </c>
    </row>
    <row r="9" spans="1:9" s="5" customFormat="1" ht="12.95" customHeight="1" x14ac:dyDescent="0.2">
      <c r="A9" s="11" t="s">
        <v>29</v>
      </c>
      <c r="C9" s="12">
        <v>-9.5</v>
      </c>
      <c r="D9" s="5" t="s">
        <v>30</v>
      </c>
    </row>
    <row r="10" spans="1:9" s="5" customFormat="1" ht="12.95" customHeight="1" thickBot="1" x14ac:dyDescent="0.25">
      <c r="C10" s="13" t="s">
        <v>20</v>
      </c>
      <c r="D10" s="13" t="s">
        <v>21</v>
      </c>
    </row>
    <row r="11" spans="1:9" s="5" customFormat="1" ht="12.95" customHeight="1" x14ac:dyDescent="0.2">
      <c r="A11" s="5" t="s">
        <v>16</v>
      </c>
      <c r="C11" s="14">
        <f ca="1">INTERCEPT(INDIRECT($G$11):G992,INDIRECT($F$11):F992)</f>
        <v>-0.11494179108536162</v>
      </c>
      <c r="D11" s="6"/>
      <c r="F11" s="15" t="str">
        <f>"F"&amp;E19</f>
        <v>F21</v>
      </c>
      <c r="G11" s="14" t="str">
        <f>"G"&amp;E19</f>
        <v>G21</v>
      </c>
    </row>
    <row r="12" spans="1:9" s="5" customFormat="1" ht="12.95" customHeight="1" x14ac:dyDescent="0.2">
      <c r="A12" s="5" t="s">
        <v>17</v>
      </c>
      <c r="C12" s="14">
        <f ca="1">SLOPE(INDIRECT($G$11):G992,INDIRECT($F$11):F992)</f>
        <v>-2.3769621434846389E-3</v>
      </c>
      <c r="D12" s="6"/>
    </row>
    <row r="13" spans="1:9" s="5" customFormat="1" ht="12.95" customHeight="1" x14ac:dyDescent="0.2">
      <c r="A13" s="5" t="s">
        <v>19</v>
      </c>
      <c r="C13" s="6" t="s">
        <v>14</v>
      </c>
      <c r="D13" s="6"/>
    </row>
    <row r="14" spans="1:9" s="5" customFormat="1" ht="12.95" customHeight="1" x14ac:dyDescent="0.2"/>
    <row r="15" spans="1:9" s="5" customFormat="1" ht="12.95" customHeight="1" x14ac:dyDescent="0.2">
      <c r="A15" s="16" t="s">
        <v>18</v>
      </c>
      <c r="C15" s="17">
        <f ca="1">(C7+C11)+(C8+C12)*INT(MAX(F21:F3533))</f>
        <v>47393.025797127833</v>
      </c>
      <c r="D15" s="18" t="s">
        <v>31</v>
      </c>
      <c r="E15" s="19">
        <f ca="1">TODAY()+15018.5-B9/24</f>
        <v>60374.5</v>
      </c>
    </row>
    <row r="16" spans="1:9" s="5" customFormat="1" ht="12.95" customHeight="1" x14ac:dyDescent="0.2">
      <c r="A16" s="7" t="s">
        <v>4</v>
      </c>
      <c r="C16" s="20">
        <f ca="1">+C8+C12</f>
        <v>33.620623037856511</v>
      </c>
      <c r="D16" s="18" t="s">
        <v>32</v>
      </c>
      <c r="E16" s="19">
        <f ca="1">ROUND(2*(E15-C15)/C16,0)/2+1</f>
        <v>387</v>
      </c>
    </row>
    <row r="17" spans="1:17" s="5" customFormat="1" ht="12.95" customHeight="1" thickBot="1" x14ac:dyDescent="0.25">
      <c r="A17" s="18" t="s">
        <v>28</v>
      </c>
      <c r="C17" s="5">
        <f>COUNT(C21:C2191)</f>
        <v>25</v>
      </c>
      <c r="D17" s="18" t="s">
        <v>33</v>
      </c>
      <c r="E17" s="21">
        <f ca="1">+C15+C16*E16-15018.5-C9/24</f>
        <v>45386.102746111639</v>
      </c>
    </row>
    <row r="18" spans="1:17" s="5" customFormat="1" ht="12.95" customHeight="1" thickTop="1" thickBot="1" x14ac:dyDescent="0.25">
      <c r="A18" s="7" t="s">
        <v>5</v>
      </c>
      <c r="C18" s="22">
        <f ca="1">+C15</f>
        <v>47393.025797127833</v>
      </c>
      <c r="D18" s="23">
        <f ca="1">+C16</f>
        <v>33.620623037856511</v>
      </c>
      <c r="E18" s="24" t="s">
        <v>34</v>
      </c>
    </row>
    <row r="19" spans="1:17" s="5" customFormat="1" ht="12.95" customHeight="1" thickTop="1" x14ac:dyDescent="0.2">
      <c r="A19" s="25" t="s">
        <v>35</v>
      </c>
      <c r="E19" s="26">
        <v>21</v>
      </c>
    </row>
    <row r="20" spans="1:17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13</v>
      </c>
      <c r="E20" s="13" t="s">
        <v>9</v>
      </c>
      <c r="F20" s="13" t="s">
        <v>10</v>
      </c>
      <c r="G20" s="13" t="s">
        <v>11</v>
      </c>
      <c r="H20" s="27" t="s">
        <v>36</v>
      </c>
      <c r="I20" s="27" t="s">
        <v>43</v>
      </c>
      <c r="J20" s="27" t="s">
        <v>44</v>
      </c>
      <c r="K20" s="27" t="s">
        <v>45</v>
      </c>
      <c r="L20" s="27" t="s">
        <v>25</v>
      </c>
      <c r="M20" s="27" t="s">
        <v>26</v>
      </c>
      <c r="N20" s="27" t="s">
        <v>27</v>
      </c>
      <c r="O20" s="27" t="s">
        <v>23</v>
      </c>
      <c r="P20" s="28" t="s">
        <v>22</v>
      </c>
      <c r="Q20" s="13" t="s">
        <v>15</v>
      </c>
    </row>
    <row r="21" spans="1:17" s="5" customFormat="1" ht="12.95" customHeight="1" x14ac:dyDescent="0.2">
      <c r="A21" s="29" t="s">
        <v>40</v>
      </c>
      <c r="B21" s="30"/>
      <c r="C21" s="31">
        <v>23588.6</v>
      </c>
      <c r="D21" s="32"/>
      <c r="E21" s="5">
        <f t="shared" ref="E21:E45" si="0">+(C21-C$7)/C$8</f>
        <v>-129.02477470778933</v>
      </c>
      <c r="F21" s="5">
        <f t="shared" ref="F21:F45" si="1">ROUND(2*E21,0)/2</f>
        <v>-129</v>
      </c>
      <c r="G21" s="5">
        <f t="shared" ref="G21:G45" si="2">+C21-(C$7+F21*C$8)</f>
        <v>-0.83300000000235741</v>
      </c>
      <c r="I21" s="5">
        <f>+G21</f>
        <v>-0.83300000000235741</v>
      </c>
      <c r="O21" s="5">
        <f t="shared" ref="O21:O45" ca="1" si="3">+C$11+C$12*$F21</f>
        <v>0.19168632542415681</v>
      </c>
      <c r="Q21" s="33">
        <f t="shared" ref="Q21:Q45" si="4">+C21-15018.5</f>
        <v>8570.0999999999985</v>
      </c>
    </row>
    <row r="22" spans="1:17" s="5" customFormat="1" ht="12.95" customHeight="1" x14ac:dyDescent="0.2">
      <c r="A22" s="3" t="s">
        <v>40</v>
      </c>
      <c r="B22" s="4" t="s">
        <v>42</v>
      </c>
      <c r="C22" s="3">
        <v>23993.599999999999</v>
      </c>
      <c r="D22" s="3" t="s">
        <v>42</v>
      </c>
      <c r="E22" s="5">
        <f t="shared" si="0"/>
        <v>-116.97944859173784</v>
      </c>
      <c r="F22" s="5">
        <f t="shared" si="1"/>
        <v>-117</v>
      </c>
      <c r="G22" s="5">
        <f t="shared" si="2"/>
        <v>0.69099999999889405</v>
      </c>
      <c r="I22" s="5">
        <f>+G22</f>
        <v>0.69099999999889405</v>
      </c>
      <c r="O22" s="5">
        <f t="shared" ca="1" si="3"/>
        <v>0.16316277970234111</v>
      </c>
      <c r="Q22" s="33">
        <f t="shared" si="4"/>
        <v>8975.0999999999985</v>
      </c>
    </row>
    <row r="23" spans="1:17" s="5" customFormat="1" ht="12.95" customHeight="1" x14ac:dyDescent="0.2">
      <c r="A23" s="3" t="s">
        <v>40</v>
      </c>
      <c r="B23" s="4" t="s">
        <v>42</v>
      </c>
      <c r="C23" s="3">
        <v>25305.65</v>
      </c>
      <c r="D23" s="3" t="s">
        <v>42</v>
      </c>
      <c r="E23" s="5">
        <f t="shared" si="0"/>
        <v>-77.957053207625677</v>
      </c>
      <c r="F23" s="5">
        <f t="shared" si="1"/>
        <v>-78</v>
      </c>
      <c r="G23" s="5">
        <f t="shared" si="2"/>
        <v>1.4440000000031432</v>
      </c>
      <c r="I23" s="5">
        <f>+G23</f>
        <v>1.4440000000031432</v>
      </c>
      <c r="O23" s="5">
        <f t="shared" ca="1" si="3"/>
        <v>7.0461256106440218E-2</v>
      </c>
      <c r="Q23" s="33">
        <f t="shared" si="4"/>
        <v>10287.150000000001</v>
      </c>
    </row>
    <row r="24" spans="1:17" s="5" customFormat="1" ht="12.95" customHeight="1" x14ac:dyDescent="0.2">
      <c r="A24" s="5" t="s">
        <v>12</v>
      </c>
      <c r="C24" s="32">
        <v>27926.799999999999</v>
      </c>
      <c r="D24" s="32" t="s">
        <v>14</v>
      </c>
      <c r="E24" s="5">
        <f t="shared" si="0"/>
        <v>0</v>
      </c>
      <c r="F24" s="5">
        <f t="shared" si="1"/>
        <v>0</v>
      </c>
      <c r="G24" s="5">
        <f t="shared" si="2"/>
        <v>0</v>
      </c>
      <c r="H24" s="5">
        <f>+G24</f>
        <v>0</v>
      </c>
      <c r="O24" s="5">
        <f t="shared" ca="1" si="3"/>
        <v>-0.11494179108536162</v>
      </c>
      <c r="Q24" s="33">
        <f t="shared" si="4"/>
        <v>12908.3</v>
      </c>
    </row>
    <row r="25" spans="1:17" s="5" customFormat="1" ht="12.95" customHeight="1" x14ac:dyDescent="0.2">
      <c r="A25" s="3" t="s">
        <v>40</v>
      </c>
      <c r="B25" s="4" t="s">
        <v>42</v>
      </c>
      <c r="C25" s="3">
        <v>27926.9</v>
      </c>
      <c r="D25" s="3" t="s">
        <v>42</v>
      </c>
      <c r="E25" s="5">
        <f t="shared" si="0"/>
        <v>2.9741545966208488E-3</v>
      </c>
      <c r="F25" s="5">
        <f t="shared" si="1"/>
        <v>0</v>
      </c>
      <c r="G25" s="5">
        <f t="shared" si="2"/>
        <v>0.10000000000218279</v>
      </c>
      <c r="I25" s="5">
        <f t="shared" ref="I25:I45" si="5">+G25</f>
        <v>0.10000000000218279</v>
      </c>
      <c r="O25" s="5">
        <f t="shared" ca="1" si="3"/>
        <v>-0.11494179108536162</v>
      </c>
      <c r="Q25" s="33">
        <f t="shared" si="4"/>
        <v>12908.400000000001</v>
      </c>
    </row>
    <row r="26" spans="1:17" s="5" customFormat="1" ht="12.95" customHeight="1" x14ac:dyDescent="0.2">
      <c r="A26" s="3" t="s">
        <v>40</v>
      </c>
      <c r="B26" s="4" t="s">
        <v>42</v>
      </c>
      <c r="C26" s="3">
        <v>27960.9</v>
      </c>
      <c r="D26" s="3" t="s">
        <v>42</v>
      </c>
      <c r="E26" s="5">
        <f t="shared" si="0"/>
        <v>1.0141867174256367</v>
      </c>
      <c r="F26" s="5">
        <f t="shared" si="1"/>
        <v>1</v>
      </c>
      <c r="G26" s="5">
        <f t="shared" si="2"/>
        <v>0.47700000000259024</v>
      </c>
      <c r="I26" s="5">
        <f t="shared" si="5"/>
        <v>0.47700000000259024</v>
      </c>
      <c r="O26" s="5">
        <f t="shared" ca="1" si="3"/>
        <v>-0.11731875322884626</v>
      </c>
      <c r="Q26" s="33">
        <f t="shared" si="4"/>
        <v>12942.400000000001</v>
      </c>
    </row>
    <row r="27" spans="1:17" s="5" customFormat="1" ht="12.95" customHeight="1" x14ac:dyDescent="0.2">
      <c r="A27" s="3" t="s">
        <v>40</v>
      </c>
      <c r="B27" s="4" t="s">
        <v>42</v>
      </c>
      <c r="C27" s="3">
        <v>29104.400000000001</v>
      </c>
      <c r="D27" s="3" t="s">
        <v>42</v>
      </c>
      <c r="E27" s="5">
        <f t="shared" si="0"/>
        <v>35.023644529042684</v>
      </c>
      <c r="F27" s="5">
        <f t="shared" si="1"/>
        <v>35</v>
      </c>
      <c r="G27" s="5">
        <f t="shared" si="2"/>
        <v>0.79500000000189175</v>
      </c>
      <c r="I27" s="5">
        <f t="shared" si="5"/>
        <v>0.79500000000189175</v>
      </c>
      <c r="O27" s="5">
        <f t="shared" ca="1" si="3"/>
        <v>-0.19813546610732397</v>
      </c>
      <c r="Q27" s="33">
        <f t="shared" si="4"/>
        <v>14085.900000000001</v>
      </c>
    </row>
    <row r="28" spans="1:17" s="5" customFormat="1" ht="12.95" customHeight="1" x14ac:dyDescent="0.2">
      <c r="A28" s="3" t="s">
        <v>40</v>
      </c>
      <c r="B28" s="4" t="s">
        <v>42</v>
      </c>
      <c r="C28" s="3">
        <v>29136.400000000001</v>
      </c>
      <c r="D28" s="3" t="s">
        <v>42</v>
      </c>
      <c r="E28" s="5">
        <f t="shared" si="0"/>
        <v>35.975373999940587</v>
      </c>
      <c r="F28" s="5">
        <f t="shared" si="1"/>
        <v>36</v>
      </c>
      <c r="G28" s="5">
        <f t="shared" si="2"/>
        <v>-0.8279999999977008</v>
      </c>
      <c r="I28" s="5">
        <f t="shared" si="5"/>
        <v>-0.8279999999977008</v>
      </c>
      <c r="O28" s="5">
        <f t="shared" ca="1" si="3"/>
        <v>-0.20051242825080862</v>
      </c>
      <c r="Q28" s="33">
        <f t="shared" si="4"/>
        <v>14117.900000000001</v>
      </c>
    </row>
    <row r="29" spans="1:17" s="5" customFormat="1" ht="12.95" customHeight="1" x14ac:dyDescent="0.2">
      <c r="A29" s="3" t="s">
        <v>40</v>
      </c>
      <c r="B29" s="4" t="s">
        <v>42</v>
      </c>
      <c r="C29" s="3">
        <v>29439.5</v>
      </c>
      <c r="D29" s="3" t="s">
        <v>42</v>
      </c>
      <c r="E29" s="5">
        <f t="shared" si="0"/>
        <v>44.99003658210156</v>
      </c>
      <c r="F29" s="5">
        <f t="shared" si="1"/>
        <v>45</v>
      </c>
      <c r="G29" s="5">
        <f t="shared" si="2"/>
        <v>-0.33499999999912689</v>
      </c>
      <c r="I29" s="5">
        <f t="shared" si="5"/>
        <v>-0.33499999999912689</v>
      </c>
      <c r="O29" s="5">
        <f t="shared" ca="1" si="3"/>
        <v>-0.22190508754217037</v>
      </c>
      <c r="Q29" s="33">
        <f t="shared" si="4"/>
        <v>14421</v>
      </c>
    </row>
    <row r="30" spans="1:17" s="5" customFormat="1" ht="12.95" customHeight="1" x14ac:dyDescent="0.2">
      <c r="A30" s="3" t="s">
        <v>40</v>
      </c>
      <c r="B30" s="4" t="s">
        <v>42</v>
      </c>
      <c r="C30" s="3">
        <v>32464.5</v>
      </c>
      <c r="D30" s="3" t="s">
        <v>42</v>
      </c>
      <c r="E30" s="5">
        <f t="shared" si="0"/>
        <v>134.95821312791841</v>
      </c>
      <c r="F30" s="5">
        <f t="shared" si="1"/>
        <v>135</v>
      </c>
      <c r="G30" s="5">
        <f t="shared" si="2"/>
        <v>-1.4049999999988358</v>
      </c>
      <c r="I30" s="5">
        <f t="shared" si="5"/>
        <v>-1.4049999999988358</v>
      </c>
      <c r="O30" s="5">
        <f t="shared" ca="1" si="3"/>
        <v>-0.43583168045578785</v>
      </c>
      <c r="Q30" s="33">
        <f t="shared" si="4"/>
        <v>17446</v>
      </c>
    </row>
    <row r="31" spans="1:17" s="5" customFormat="1" ht="12.95" customHeight="1" x14ac:dyDescent="0.2">
      <c r="A31" s="3" t="s">
        <v>40</v>
      </c>
      <c r="B31" s="4" t="s">
        <v>42</v>
      </c>
      <c r="C31" s="3">
        <v>32800.6</v>
      </c>
      <c r="D31" s="3" t="s">
        <v>42</v>
      </c>
      <c r="E31" s="5">
        <f t="shared" si="0"/>
        <v>144.95434672694284</v>
      </c>
      <c r="F31" s="5">
        <f t="shared" si="1"/>
        <v>145</v>
      </c>
      <c r="G31" s="5">
        <f t="shared" si="2"/>
        <v>-1.5350000000034925</v>
      </c>
      <c r="I31" s="5">
        <f t="shared" si="5"/>
        <v>-1.5350000000034925</v>
      </c>
      <c r="O31" s="5">
        <f t="shared" ca="1" si="3"/>
        <v>-0.45960130189063425</v>
      </c>
      <c r="Q31" s="33">
        <f t="shared" si="4"/>
        <v>17782.099999999999</v>
      </c>
    </row>
    <row r="32" spans="1:17" s="5" customFormat="1" ht="12.95" customHeight="1" x14ac:dyDescent="0.2">
      <c r="A32" s="3" t="s">
        <v>40</v>
      </c>
      <c r="B32" s="4" t="s">
        <v>42</v>
      </c>
      <c r="C32" s="3">
        <v>32801.599999999999</v>
      </c>
      <c r="D32" s="3" t="s">
        <v>42</v>
      </c>
      <c r="E32" s="5">
        <f t="shared" si="0"/>
        <v>144.98408827290842</v>
      </c>
      <c r="F32" s="5">
        <f t="shared" si="1"/>
        <v>145</v>
      </c>
      <c r="G32" s="5">
        <f t="shared" si="2"/>
        <v>-0.53500000000349246</v>
      </c>
      <c r="I32" s="5">
        <f t="shared" si="5"/>
        <v>-0.53500000000349246</v>
      </c>
      <c r="O32" s="5">
        <f t="shared" ca="1" si="3"/>
        <v>-0.45960130189063425</v>
      </c>
      <c r="Q32" s="33">
        <f t="shared" si="4"/>
        <v>17783.099999999999</v>
      </c>
    </row>
    <row r="33" spans="1:17" s="5" customFormat="1" ht="12.95" customHeight="1" x14ac:dyDescent="0.2">
      <c r="A33" s="3" t="s">
        <v>40</v>
      </c>
      <c r="B33" s="4" t="s">
        <v>42</v>
      </c>
      <c r="C33" s="3">
        <v>33506.699999999997</v>
      </c>
      <c r="D33" s="3" t="s">
        <v>42</v>
      </c>
      <c r="E33" s="5">
        <f t="shared" si="0"/>
        <v>165.95485233322424</v>
      </c>
      <c r="F33" s="5">
        <f t="shared" si="1"/>
        <v>166</v>
      </c>
      <c r="G33" s="5">
        <f t="shared" si="2"/>
        <v>-1.5180000000036671</v>
      </c>
      <c r="I33" s="5">
        <f t="shared" si="5"/>
        <v>-1.5180000000036671</v>
      </c>
      <c r="O33" s="5">
        <f t="shared" ca="1" si="3"/>
        <v>-0.5095175069038117</v>
      </c>
      <c r="Q33" s="33">
        <f t="shared" si="4"/>
        <v>18488.199999999997</v>
      </c>
    </row>
    <row r="34" spans="1:17" s="5" customFormat="1" ht="12.95" customHeight="1" x14ac:dyDescent="0.2">
      <c r="A34" s="3" t="s">
        <v>40</v>
      </c>
      <c r="B34" s="4" t="s">
        <v>42</v>
      </c>
      <c r="C34" s="3">
        <v>33507.699999999997</v>
      </c>
      <c r="D34" s="3" t="s">
        <v>42</v>
      </c>
      <c r="E34" s="5">
        <f t="shared" si="0"/>
        <v>165.98459387918979</v>
      </c>
      <c r="F34" s="5">
        <f t="shared" si="1"/>
        <v>166</v>
      </c>
      <c r="G34" s="5">
        <f t="shared" si="2"/>
        <v>-0.51800000000366708</v>
      </c>
      <c r="I34" s="5">
        <f t="shared" si="5"/>
        <v>-0.51800000000366708</v>
      </c>
      <c r="O34" s="5">
        <f t="shared" ca="1" si="3"/>
        <v>-0.5095175069038117</v>
      </c>
      <c r="Q34" s="33">
        <f t="shared" si="4"/>
        <v>18489.199999999997</v>
      </c>
    </row>
    <row r="35" spans="1:17" s="5" customFormat="1" ht="12.95" customHeight="1" x14ac:dyDescent="0.2">
      <c r="A35" s="3" t="s">
        <v>40</v>
      </c>
      <c r="B35" s="4" t="s">
        <v>42</v>
      </c>
      <c r="C35" s="3">
        <v>33541.599999999999</v>
      </c>
      <c r="D35" s="3" t="s">
        <v>42</v>
      </c>
      <c r="E35" s="5">
        <f t="shared" si="0"/>
        <v>166.99283228742229</v>
      </c>
      <c r="F35" s="5">
        <f t="shared" si="1"/>
        <v>167</v>
      </c>
      <c r="G35" s="5">
        <f t="shared" si="2"/>
        <v>-0.24100000000180444</v>
      </c>
      <c r="I35" s="5">
        <f t="shared" si="5"/>
        <v>-0.24100000000180444</v>
      </c>
      <c r="O35" s="5">
        <f t="shared" ca="1" si="3"/>
        <v>-0.5118944690472963</v>
      </c>
      <c r="Q35" s="33">
        <f t="shared" si="4"/>
        <v>18523.099999999999</v>
      </c>
    </row>
    <row r="36" spans="1:17" s="5" customFormat="1" ht="12.95" customHeight="1" x14ac:dyDescent="0.2">
      <c r="A36" s="3" t="s">
        <v>40</v>
      </c>
      <c r="B36" s="4" t="s">
        <v>42</v>
      </c>
      <c r="C36" s="3">
        <v>33910.5</v>
      </c>
      <c r="D36" s="3" t="s">
        <v>42</v>
      </c>
      <c r="E36" s="5">
        <f t="shared" si="0"/>
        <v>177.96448859411717</v>
      </c>
      <c r="F36" s="5">
        <f t="shared" si="1"/>
        <v>178</v>
      </c>
      <c r="G36" s="5">
        <f t="shared" si="2"/>
        <v>-1.1939999999958673</v>
      </c>
      <c r="I36" s="5">
        <f t="shared" si="5"/>
        <v>-1.1939999999958673</v>
      </c>
      <c r="O36" s="5">
        <f t="shared" ca="1" si="3"/>
        <v>-0.5380410526256274</v>
      </c>
      <c r="Q36" s="33">
        <f t="shared" si="4"/>
        <v>18892</v>
      </c>
    </row>
    <row r="37" spans="1:17" x14ac:dyDescent="0.2">
      <c r="A37" s="3" t="s">
        <v>40</v>
      </c>
      <c r="B37" s="4" t="s">
        <v>42</v>
      </c>
      <c r="C37" s="3">
        <v>34213.699999999997</v>
      </c>
      <c r="D37" s="3" t="s">
        <v>42</v>
      </c>
      <c r="E37">
        <f t="shared" si="0"/>
        <v>186.98212533087465</v>
      </c>
      <c r="F37">
        <f t="shared" si="1"/>
        <v>187</v>
      </c>
      <c r="G37">
        <f t="shared" si="2"/>
        <v>-0.60100000000238651</v>
      </c>
      <c r="I37">
        <f t="shared" si="5"/>
        <v>-0.60100000000238651</v>
      </c>
      <c r="O37">
        <f t="shared" ca="1" si="3"/>
        <v>-0.5594337119169891</v>
      </c>
      <c r="Q37" s="1">
        <f t="shared" si="4"/>
        <v>19195.199999999997</v>
      </c>
    </row>
    <row r="38" spans="1:17" x14ac:dyDescent="0.2">
      <c r="A38" s="3" t="s">
        <v>40</v>
      </c>
      <c r="B38" s="4" t="s">
        <v>42</v>
      </c>
      <c r="C38" s="3">
        <v>34650.5</v>
      </c>
      <c r="D38" s="3" t="s">
        <v>42</v>
      </c>
      <c r="E38">
        <f t="shared" si="0"/>
        <v>199.97323260863104</v>
      </c>
      <c r="F38">
        <f t="shared" si="1"/>
        <v>200</v>
      </c>
      <c r="G38">
        <f t="shared" si="2"/>
        <v>-0.90000000000145519</v>
      </c>
      <c r="I38">
        <f t="shared" si="5"/>
        <v>-0.90000000000145519</v>
      </c>
      <c r="O38">
        <f t="shared" ca="1" si="3"/>
        <v>-0.59033421978228939</v>
      </c>
      <c r="Q38" s="1">
        <f t="shared" si="4"/>
        <v>19632</v>
      </c>
    </row>
    <row r="39" spans="1:17" x14ac:dyDescent="0.2">
      <c r="A39" s="3" t="s">
        <v>40</v>
      </c>
      <c r="B39" s="4" t="s">
        <v>42</v>
      </c>
      <c r="C39" s="3">
        <v>34651.5</v>
      </c>
      <c r="D39" s="3" t="s">
        <v>42</v>
      </c>
      <c r="E39">
        <f t="shared" si="0"/>
        <v>200.00297415459659</v>
      </c>
      <c r="F39">
        <f t="shared" si="1"/>
        <v>200</v>
      </c>
      <c r="G39">
        <f t="shared" si="2"/>
        <v>9.9999999998544808E-2</v>
      </c>
      <c r="I39">
        <f t="shared" si="5"/>
        <v>9.9999999998544808E-2</v>
      </c>
      <c r="O39">
        <f t="shared" ca="1" si="3"/>
        <v>-0.59033421978228939</v>
      </c>
      <c r="Q39" s="1">
        <f t="shared" si="4"/>
        <v>19633</v>
      </c>
    </row>
    <row r="40" spans="1:17" x14ac:dyDescent="0.2">
      <c r="A40" s="3" t="s">
        <v>40</v>
      </c>
      <c r="B40" s="4" t="s">
        <v>42</v>
      </c>
      <c r="C40" s="3">
        <v>39761.599999999999</v>
      </c>
      <c r="D40" s="3" t="s">
        <v>42</v>
      </c>
      <c r="E40">
        <f t="shared" si="0"/>
        <v>351.98524819320107</v>
      </c>
      <c r="F40">
        <f t="shared" si="1"/>
        <v>352</v>
      </c>
      <c r="G40">
        <f t="shared" si="2"/>
        <v>-0.49599999999918509</v>
      </c>
      <c r="I40">
        <f t="shared" si="5"/>
        <v>-0.49599999999918509</v>
      </c>
      <c r="O40">
        <f t="shared" ca="1" si="3"/>
        <v>-0.95163246559195458</v>
      </c>
      <c r="Q40" s="1">
        <f t="shared" si="4"/>
        <v>24743.1</v>
      </c>
    </row>
    <row r="41" spans="1:17" x14ac:dyDescent="0.2">
      <c r="A41" s="3" t="s">
        <v>40</v>
      </c>
      <c r="B41" s="4" t="s">
        <v>42</v>
      </c>
      <c r="C41" s="3">
        <v>44434.8</v>
      </c>
      <c r="D41" s="3" t="s">
        <v>42</v>
      </c>
      <c r="E41">
        <f t="shared" si="0"/>
        <v>490.97344079945287</v>
      </c>
      <c r="F41">
        <f t="shared" si="1"/>
        <v>491</v>
      </c>
      <c r="G41">
        <f t="shared" si="2"/>
        <v>-0.89299999999639113</v>
      </c>
      <c r="I41">
        <f t="shared" si="5"/>
        <v>-0.89299999999639113</v>
      </c>
      <c r="O41">
        <f t="shared" ca="1" si="3"/>
        <v>-1.2820302035363194</v>
      </c>
      <c r="Q41" s="1">
        <f t="shared" si="4"/>
        <v>29416.300000000003</v>
      </c>
    </row>
    <row r="42" spans="1:17" x14ac:dyDescent="0.2">
      <c r="A42" s="3" t="s">
        <v>40</v>
      </c>
      <c r="B42" s="4" t="s">
        <v>42</v>
      </c>
      <c r="C42" s="3">
        <v>45611.5</v>
      </c>
      <c r="D42" s="3" t="s">
        <v>42</v>
      </c>
      <c r="E42">
        <f t="shared" si="0"/>
        <v>525.97031793712642</v>
      </c>
      <c r="F42">
        <f t="shared" si="1"/>
        <v>526</v>
      </c>
      <c r="G42">
        <f t="shared" si="2"/>
        <v>-0.99799999999959255</v>
      </c>
      <c r="I42">
        <f t="shared" si="5"/>
        <v>-0.99799999999959255</v>
      </c>
      <c r="O42">
        <f t="shared" ca="1" si="3"/>
        <v>-1.3652238785582818</v>
      </c>
      <c r="Q42" s="1">
        <f t="shared" si="4"/>
        <v>30593</v>
      </c>
    </row>
    <row r="43" spans="1:17" x14ac:dyDescent="0.2">
      <c r="A43" s="3" t="s">
        <v>40</v>
      </c>
      <c r="B43" s="4" t="s">
        <v>42</v>
      </c>
      <c r="C43" s="3">
        <v>46619.7</v>
      </c>
      <c r="D43" s="3" t="s">
        <v>42</v>
      </c>
      <c r="E43">
        <f t="shared" si="0"/>
        <v>555.95574457960322</v>
      </c>
      <c r="F43">
        <f t="shared" si="1"/>
        <v>556</v>
      </c>
      <c r="G43">
        <f t="shared" si="2"/>
        <v>-1.4879999999975553</v>
      </c>
      <c r="I43">
        <f t="shared" si="5"/>
        <v>-1.4879999999975553</v>
      </c>
      <c r="O43">
        <f t="shared" ca="1" si="3"/>
        <v>-1.436532742862821</v>
      </c>
      <c r="Q43" s="1">
        <f t="shared" si="4"/>
        <v>31601.199999999997</v>
      </c>
    </row>
    <row r="44" spans="1:17" x14ac:dyDescent="0.2">
      <c r="A44" s="3" t="s">
        <v>40</v>
      </c>
      <c r="B44" s="4" t="s">
        <v>42</v>
      </c>
      <c r="C44" s="3">
        <v>47358.7</v>
      </c>
      <c r="D44" s="3" t="s">
        <v>42</v>
      </c>
      <c r="E44">
        <f t="shared" si="0"/>
        <v>577.93474704815151</v>
      </c>
      <c r="F44">
        <f t="shared" si="1"/>
        <v>578</v>
      </c>
      <c r="G44">
        <f t="shared" si="2"/>
        <v>-2.1940000000031432</v>
      </c>
      <c r="I44">
        <f t="shared" si="5"/>
        <v>-2.1940000000031432</v>
      </c>
      <c r="O44">
        <f t="shared" ca="1" si="3"/>
        <v>-1.4888259100194829</v>
      </c>
      <c r="Q44" s="1">
        <f t="shared" si="4"/>
        <v>32340.199999999997</v>
      </c>
    </row>
    <row r="45" spans="1:17" x14ac:dyDescent="0.2">
      <c r="A45" s="3" t="s">
        <v>40</v>
      </c>
      <c r="B45" s="4" t="s">
        <v>42</v>
      </c>
      <c r="C45" s="3">
        <v>47393.7</v>
      </c>
      <c r="D45" s="3" t="s">
        <v>42</v>
      </c>
      <c r="E45">
        <f t="shared" si="0"/>
        <v>578.97570115694612</v>
      </c>
      <c r="F45">
        <f t="shared" si="1"/>
        <v>579</v>
      </c>
      <c r="G45">
        <f t="shared" si="2"/>
        <v>-0.8169999999954598</v>
      </c>
      <c r="I45">
        <f t="shared" si="5"/>
        <v>-0.8169999999954598</v>
      </c>
      <c r="O45">
        <f t="shared" ca="1" si="3"/>
        <v>-1.4912028721629675</v>
      </c>
      <c r="Q45" s="1">
        <f t="shared" si="4"/>
        <v>32375.199999999997</v>
      </c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2024-03-05T06:24:55Z</dcterms:modified>
</cp:coreProperties>
</file>