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6DB68B8-CA09-42EC-978E-E4B59D8AAA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48" i="1" l="1"/>
  <c r="F148" i="1"/>
  <c r="G148" i="1" s="1"/>
  <c r="K148" i="1" s="1"/>
  <c r="Q148" i="1"/>
  <c r="E149" i="1"/>
  <c r="F149" i="1"/>
  <c r="G149" i="1" s="1"/>
  <c r="K149" i="1" s="1"/>
  <c r="Q149" i="1"/>
  <c r="E150" i="1"/>
  <c r="F150" i="1" s="1"/>
  <c r="G150" i="1" s="1"/>
  <c r="K150" i="1" s="1"/>
  <c r="Q150" i="1"/>
  <c r="E151" i="1"/>
  <c r="F151" i="1"/>
  <c r="G151" i="1"/>
  <c r="K151" i="1" s="1"/>
  <c r="Q151" i="1"/>
  <c r="E152" i="1"/>
  <c r="F152" i="1"/>
  <c r="G152" i="1" s="1"/>
  <c r="K152" i="1" s="1"/>
  <c r="Q152" i="1"/>
  <c r="E153" i="1"/>
  <c r="F153" i="1"/>
  <c r="G153" i="1" s="1"/>
  <c r="K153" i="1" s="1"/>
  <c r="Q153" i="1"/>
  <c r="E154" i="1"/>
  <c r="F154" i="1" s="1"/>
  <c r="G154" i="1" s="1"/>
  <c r="K154" i="1" s="1"/>
  <c r="Q154" i="1"/>
  <c r="E155" i="1"/>
  <c r="F155" i="1"/>
  <c r="G155" i="1"/>
  <c r="K155" i="1" s="1"/>
  <c r="Q155" i="1"/>
  <c r="E156" i="1"/>
  <c r="F156" i="1"/>
  <c r="G156" i="1" s="1"/>
  <c r="K156" i="1" s="1"/>
  <c r="Q156" i="1"/>
  <c r="E157" i="1"/>
  <c r="F157" i="1"/>
  <c r="G157" i="1" s="1"/>
  <c r="K157" i="1" s="1"/>
  <c r="Q157" i="1"/>
  <c r="E158" i="1"/>
  <c r="F158" i="1" s="1"/>
  <c r="G158" i="1" s="1"/>
  <c r="K158" i="1" s="1"/>
  <c r="Q158" i="1"/>
  <c r="E159" i="1"/>
  <c r="F159" i="1"/>
  <c r="G159" i="1"/>
  <c r="K159" i="1" s="1"/>
  <c r="Q159" i="1"/>
  <c r="E160" i="1"/>
  <c r="F160" i="1"/>
  <c r="G160" i="1" s="1"/>
  <c r="K160" i="1" s="1"/>
  <c r="Q160" i="1"/>
  <c r="E161" i="1"/>
  <c r="F161" i="1"/>
  <c r="G161" i="1" s="1"/>
  <c r="K161" i="1" s="1"/>
  <c r="Q161" i="1"/>
  <c r="E162" i="1"/>
  <c r="F162" i="1" s="1"/>
  <c r="G162" i="1" s="1"/>
  <c r="K162" i="1" s="1"/>
  <c r="Q162" i="1"/>
  <c r="E163" i="1"/>
  <c r="F163" i="1"/>
  <c r="G163" i="1"/>
  <c r="K163" i="1" s="1"/>
  <c r="Q163" i="1"/>
  <c r="E164" i="1"/>
  <c r="F164" i="1"/>
  <c r="G164" i="1" s="1"/>
  <c r="K164" i="1" s="1"/>
  <c r="Q164" i="1"/>
  <c r="E165" i="1"/>
  <c r="F165" i="1"/>
  <c r="G165" i="1" s="1"/>
  <c r="K165" i="1" s="1"/>
  <c r="Q165" i="1"/>
  <c r="E166" i="1"/>
  <c r="F166" i="1" s="1"/>
  <c r="G166" i="1" s="1"/>
  <c r="K166" i="1" s="1"/>
  <c r="Q166" i="1"/>
  <c r="E167" i="1"/>
  <c r="F167" i="1"/>
  <c r="G167" i="1"/>
  <c r="K167" i="1" s="1"/>
  <c r="Q167" i="1"/>
  <c r="E168" i="1"/>
  <c r="F168" i="1"/>
  <c r="G168" i="1" s="1"/>
  <c r="K168" i="1" s="1"/>
  <c r="Q168" i="1"/>
  <c r="E169" i="1"/>
  <c r="F169" i="1"/>
  <c r="G169" i="1" s="1"/>
  <c r="K169" i="1" s="1"/>
  <c r="Q169" i="1"/>
  <c r="E170" i="1"/>
  <c r="F170" i="1" s="1"/>
  <c r="G170" i="1" s="1"/>
  <c r="K170" i="1" s="1"/>
  <c r="Q170" i="1"/>
  <c r="E171" i="1"/>
  <c r="F171" i="1"/>
  <c r="G171" i="1"/>
  <c r="K171" i="1" s="1"/>
  <c r="Q171" i="1"/>
  <c r="E172" i="1"/>
  <c r="F172" i="1"/>
  <c r="G172" i="1" s="1"/>
  <c r="K172" i="1" s="1"/>
  <c r="Q172" i="1"/>
  <c r="E173" i="1"/>
  <c r="F173" i="1"/>
  <c r="G173" i="1" s="1"/>
  <c r="K173" i="1" s="1"/>
  <c r="Q173" i="1"/>
  <c r="E174" i="1"/>
  <c r="F174" i="1" s="1"/>
  <c r="G174" i="1" s="1"/>
  <c r="K174" i="1" s="1"/>
  <c r="Q174" i="1"/>
  <c r="E175" i="1"/>
  <c r="F175" i="1"/>
  <c r="G175" i="1"/>
  <c r="K175" i="1" s="1"/>
  <c r="Q175" i="1"/>
  <c r="E176" i="1"/>
  <c r="F176" i="1"/>
  <c r="G176" i="1" s="1"/>
  <c r="K176" i="1" s="1"/>
  <c r="Q176" i="1"/>
  <c r="E177" i="1"/>
  <c r="F177" i="1"/>
  <c r="G177" i="1" s="1"/>
  <c r="K177" i="1" s="1"/>
  <c r="Q177" i="1"/>
  <c r="E178" i="1"/>
  <c r="F178" i="1" s="1"/>
  <c r="G178" i="1" s="1"/>
  <c r="K178" i="1" s="1"/>
  <c r="Q178" i="1"/>
  <c r="E179" i="1"/>
  <c r="F179" i="1"/>
  <c r="G179" i="1"/>
  <c r="K179" i="1" s="1"/>
  <c r="Q179" i="1"/>
  <c r="E180" i="1"/>
  <c r="F180" i="1"/>
  <c r="G180" i="1" s="1"/>
  <c r="K180" i="1" s="1"/>
  <c r="Q180" i="1"/>
  <c r="E181" i="1"/>
  <c r="F181" i="1"/>
  <c r="G181" i="1" s="1"/>
  <c r="K181" i="1" s="1"/>
  <c r="Q181" i="1"/>
  <c r="E182" i="1"/>
  <c r="F182" i="1" s="1"/>
  <c r="G182" i="1" s="1"/>
  <c r="K182" i="1" s="1"/>
  <c r="Q182" i="1"/>
  <c r="E183" i="1"/>
  <c r="F183" i="1"/>
  <c r="G183" i="1"/>
  <c r="K183" i="1" s="1"/>
  <c r="Q183" i="1"/>
  <c r="E184" i="1"/>
  <c r="F184" i="1"/>
  <c r="G184" i="1" s="1"/>
  <c r="K184" i="1" s="1"/>
  <c r="Q184" i="1"/>
  <c r="E185" i="1"/>
  <c r="F185" i="1"/>
  <c r="G185" i="1" s="1"/>
  <c r="K185" i="1" s="1"/>
  <c r="Q185" i="1"/>
  <c r="E186" i="1"/>
  <c r="F186" i="1" s="1"/>
  <c r="G186" i="1" s="1"/>
  <c r="K186" i="1" s="1"/>
  <c r="Q186" i="1"/>
  <c r="E187" i="1"/>
  <c r="F187" i="1"/>
  <c r="G187" i="1"/>
  <c r="K187" i="1" s="1"/>
  <c r="Q187" i="1"/>
  <c r="E188" i="1"/>
  <c r="F188" i="1"/>
  <c r="G188" i="1" s="1"/>
  <c r="K188" i="1" s="1"/>
  <c r="Q188" i="1"/>
  <c r="E189" i="1"/>
  <c r="F189" i="1"/>
  <c r="G189" i="1" s="1"/>
  <c r="K189" i="1" s="1"/>
  <c r="Q189" i="1"/>
  <c r="E190" i="1"/>
  <c r="F190" i="1" s="1"/>
  <c r="G190" i="1" s="1"/>
  <c r="K190" i="1" s="1"/>
  <c r="Q190" i="1"/>
  <c r="E191" i="1"/>
  <c r="F191" i="1"/>
  <c r="G191" i="1"/>
  <c r="K191" i="1" s="1"/>
  <c r="Q191" i="1"/>
  <c r="E192" i="1"/>
  <c r="F192" i="1"/>
  <c r="G192" i="1" s="1"/>
  <c r="K192" i="1" s="1"/>
  <c r="Q192" i="1"/>
  <c r="E193" i="1"/>
  <c r="F193" i="1"/>
  <c r="G193" i="1" s="1"/>
  <c r="K193" i="1" s="1"/>
  <c r="Q193" i="1"/>
  <c r="E194" i="1"/>
  <c r="F194" i="1" s="1"/>
  <c r="G194" i="1" s="1"/>
  <c r="K194" i="1" s="1"/>
  <c r="Q194" i="1"/>
  <c r="E195" i="1"/>
  <c r="F195" i="1"/>
  <c r="G195" i="1"/>
  <c r="K195" i="1" s="1"/>
  <c r="Q195" i="1"/>
  <c r="E196" i="1"/>
  <c r="F196" i="1"/>
  <c r="G196" i="1" s="1"/>
  <c r="K196" i="1" s="1"/>
  <c r="Q196" i="1"/>
  <c r="E197" i="1"/>
  <c r="F197" i="1"/>
  <c r="G197" i="1" s="1"/>
  <c r="K197" i="1" s="1"/>
  <c r="Q197" i="1"/>
  <c r="E198" i="1"/>
  <c r="F198" i="1" s="1"/>
  <c r="G198" i="1" s="1"/>
  <c r="K198" i="1" s="1"/>
  <c r="Q198" i="1"/>
  <c r="E199" i="1"/>
  <c r="F199" i="1"/>
  <c r="G199" i="1"/>
  <c r="K199" i="1" s="1"/>
  <c r="Q199" i="1"/>
  <c r="E200" i="1"/>
  <c r="F200" i="1"/>
  <c r="G200" i="1" s="1"/>
  <c r="K200" i="1" s="1"/>
  <c r="Q200" i="1"/>
  <c r="E201" i="1"/>
  <c r="F201" i="1"/>
  <c r="G201" i="1" s="1"/>
  <c r="K201" i="1" s="1"/>
  <c r="Q201" i="1"/>
  <c r="E202" i="1"/>
  <c r="F202" i="1" s="1"/>
  <c r="G202" i="1" s="1"/>
  <c r="K202" i="1" s="1"/>
  <c r="Q202" i="1"/>
  <c r="E203" i="1"/>
  <c r="F203" i="1"/>
  <c r="G203" i="1"/>
  <c r="K203" i="1" s="1"/>
  <c r="Q203" i="1"/>
  <c r="E204" i="1"/>
  <c r="F204" i="1"/>
  <c r="G204" i="1" s="1"/>
  <c r="K204" i="1" s="1"/>
  <c r="Q204" i="1"/>
  <c r="E205" i="1"/>
  <c r="F205" i="1"/>
  <c r="G205" i="1" s="1"/>
  <c r="K205" i="1" s="1"/>
  <c r="Q205" i="1"/>
  <c r="E206" i="1"/>
  <c r="F206" i="1" s="1"/>
  <c r="G206" i="1" s="1"/>
  <c r="K206" i="1" s="1"/>
  <c r="Q206" i="1"/>
  <c r="E207" i="1"/>
  <c r="F207" i="1"/>
  <c r="G207" i="1"/>
  <c r="K207" i="1" s="1"/>
  <c r="Q207" i="1"/>
  <c r="E208" i="1"/>
  <c r="F208" i="1"/>
  <c r="G208" i="1" s="1"/>
  <c r="K208" i="1" s="1"/>
  <c r="Q208" i="1"/>
  <c r="E209" i="1"/>
  <c r="F209" i="1"/>
  <c r="G209" i="1" s="1"/>
  <c r="K209" i="1" s="1"/>
  <c r="Q209" i="1"/>
  <c r="E210" i="1"/>
  <c r="F210" i="1" s="1"/>
  <c r="G210" i="1" s="1"/>
  <c r="K210" i="1" s="1"/>
  <c r="Q210" i="1"/>
  <c r="E211" i="1"/>
  <c r="F211" i="1"/>
  <c r="G211" i="1"/>
  <c r="K211" i="1" s="1"/>
  <c r="Q211" i="1"/>
  <c r="E212" i="1"/>
  <c r="F212" i="1"/>
  <c r="G212" i="1" s="1"/>
  <c r="K212" i="1" s="1"/>
  <c r="Q212" i="1"/>
  <c r="E213" i="1"/>
  <c r="F213" i="1"/>
  <c r="G213" i="1" s="1"/>
  <c r="K213" i="1" s="1"/>
  <c r="Q213" i="1"/>
  <c r="E214" i="1"/>
  <c r="F214" i="1" s="1"/>
  <c r="G214" i="1" s="1"/>
  <c r="K214" i="1" s="1"/>
  <c r="Q214" i="1"/>
  <c r="E215" i="1"/>
  <c r="F215" i="1"/>
  <c r="G215" i="1"/>
  <c r="K215" i="1" s="1"/>
  <c r="Q215" i="1"/>
  <c r="E216" i="1"/>
  <c r="F216" i="1"/>
  <c r="G216" i="1" s="1"/>
  <c r="K216" i="1" s="1"/>
  <c r="Q216" i="1"/>
  <c r="E217" i="1"/>
  <c r="F217" i="1"/>
  <c r="G217" i="1" s="1"/>
  <c r="K217" i="1" s="1"/>
  <c r="Q217" i="1"/>
  <c r="E218" i="1"/>
  <c r="F218" i="1" s="1"/>
  <c r="G218" i="1" s="1"/>
  <c r="K218" i="1" s="1"/>
  <c r="Q218" i="1"/>
  <c r="E219" i="1"/>
  <c r="F219" i="1"/>
  <c r="G219" i="1"/>
  <c r="K219" i="1" s="1"/>
  <c r="Q219" i="1"/>
  <c r="E220" i="1"/>
  <c r="F220" i="1"/>
  <c r="G220" i="1" s="1"/>
  <c r="K220" i="1" s="1"/>
  <c r="Q220" i="1"/>
  <c r="E221" i="1"/>
  <c r="F221" i="1"/>
  <c r="G221" i="1" s="1"/>
  <c r="K221" i="1" s="1"/>
  <c r="Q221" i="1"/>
  <c r="E222" i="1"/>
  <c r="F222" i="1" s="1"/>
  <c r="G222" i="1" s="1"/>
  <c r="K222" i="1" s="1"/>
  <c r="Q222" i="1"/>
  <c r="E223" i="1"/>
  <c r="F223" i="1"/>
  <c r="G223" i="1"/>
  <c r="K223" i="1" s="1"/>
  <c r="Q223" i="1"/>
  <c r="E224" i="1"/>
  <c r="F224" i="1"/>
  <c r="G224" i="1" s="1"/>
  <c r="K224" i="1" s="1"/>
  <c r="Q224" i="1"/>
  <c r="E225" i="1"/>
  <c r="F225" i="1"/>
  <c r="G225" i="1" s="1"/>
  <c r="K225" i="1" s="1"/>
  <c r="Q225" i="1"/>
  <c r="E226" i="1"/>
  <c r="F226" i="1" s="1"/>
  <c r="G226" i="1" s="1"/>
  <c r="K226" i="1" s="1"/>
  <c r="Q226" i="1"/>
  <c r="E227" i="1"/>
  <c r="F227" i="1"/>
  <c r="G227" i="1"/>
  <c r="K227" i="1" s="1"/>
  <c r="Q227" i="1"/>
  <c r="E228" i="1"/>
  <c r="F228" i="1"/>
  <c r="G228" i="1" s="1"/>
  <c r="K228" i="1" s="1"/>
  <c r="Q228" i="1"/>
  <c r="E229" i="1"/>
  <c r="F229" i="1"/>
  <c r="G229" i="1" s="1"/>
  <c r="K229" i="1" s="1"/>
  <c r="Q229" i="1"/>
  <c r="Q147" i="1"/>
  <c r="C7" i="1"/>
  <c r="C8" i="1"/>
  <c r="E65" i="1"/>
  <c r="F65" i="1"/>
  <c r="G65" i="1"/>
  <c r="I65" i="1"/>
  <c r="E64" i="1"/>
  <c r="F64" i="1"/>
  <c r="G64" i="1"/>
  <c r="I64" i="1"/>
  <c r="E66" i="1"/>
  <c r="F66" i="1"/>
  <c r="G66" i="1"/>
  <c r="E135" i="1"/>
  <c r="F135" i="1"/>
  <c r="G135" i="1"/>
  <c r="K135" i="1"/>
  <c r="E136" i="1"/>
  <c r="F136" i="1"/>
  <c r="G136" i="1"/>
  <c r="K136" i="1"/>
  <c r="E146" i="1"/>
  <c r="F146" i="1"/>
  <c r="G146" i="1"/>
  <c r="K146" i="1"/>
  <c r="E147" i="1"/>
  <c r="F147" i="1"/>
  <c r="G147" i="1"/>
  <c r="K147" i="1"/>
  <c r="G11" i="1"/>
  <c r="F11" i="1"/>
  <c r="E21" i="1"/>
  <c r="F21" i="1"/>
  <c r="G21" i="1"/>
  <c r="E22" i="1"/>
  <c r="F22" i="1"/>
  <c r="G22" i="1"/>
  <c r="E23" i="1"/>
  <c r="F23" i="1"/>
  <c r="G23" i="1"/>
  <c r="E24" i="1"/>
  <c r="F24" i="1"/>
  <c r="G24" i="1"/>
  <c r="E25" i="1"/>
  <c r="F25" i="1"/>
  <c r="G25" i="1"/>
  <c r="E26" i="1"/>
  <c r="F26" i="1"/>
  <c r="G26" i="1"/>
  <c r="E27" i="1"/>
  <c r="F27" i="1"/>
  <c r="G27" i="1"/>
  <c r="E28" i="1"/>
  <c r="F28" i="1"/>
  <c r="G28" i="1"/>
  <c r="E29" i="1"/>
  <c r="F29" i="1"/>
  <c r="G29" i="1"/>
  <c r="E30" i="1"/>
  <c r="F30" i="1"/>
  <c r="G30" i="1"/>
  <c r="E31" i="1"/>
  <c r="F31" i="1"/>
  <c r="G31" i="1"/>
  <c r="E32" i="1"/>
  <c r="F32" i="1"/>
  <c r="G32" i="1"/>
  <c r="E33" i="1"/>
  <c r="F33" i="1"/>
  <c r="G33" i="1"/>
  <c r="E34" i="1"/>
  <c r="F34" i="1"/>
  <c r="G34" i="1"/>
  <c r="E35" i="1"/>
  <c r="F35" i="1"/>
  <c r="G35" i="1"/>
  <c r="E36" i="1"/>
  <c r="F36" i="1"/>
  <c r="G36" i="1"/>
  <c r="E37" i="1"/>
  <c r="F37" i="1"/>
  <c r="G37" i="1"/>
  <c r="E38" i="1"/>
  <c r="F38" i="1"/>
  <c r="G38" i="1"/>
  <c r="E39" i="1"/>
  <c r="F39" i="1"/>
  <c r="G39" i="1"/>
  <c r="E40" i="1"/>
  <c r="F40" i="1"/>
  <c r="G40" i="1"/>
  <c r="E41" i="1"/>
  <c r="F41" i="1"/>
  <c r="G41" i="1"/>
  <c r="E42" i="1"/>
  <c r="F42" i="1"/>
  <c r="G42" i="1"/>
  <c r="E43" i="1"/>
  <c r="F43" i="1"/>
  <c r="G43" i="1"/>
  <c r="E44" i="1"/>
  <c r="F44" i="1"/>
  <c r="G44" i="1"/>
  <c r="E45" i="1"/>
  <c r="F45" i="1"/>
  <c r="G45" i="1"/>
  <c r="E46" i="1"/>
  <c r="F46" i="1"/>
  <c r="G46" i="1"/>
  <c r="E47" i="1"/>
  <c r="F47" i="1"/>
  <c r="G47" i="1"/>
  <c r="E48" i="1"/>
  <c r="F48" i="1"/>
  <c r="G48" i="1"/>
  <c r="E49" i="1"/>
  <c r="F49" i="1"/>
  <c r="G49" i="1"/>
  <c r="E50" i="1"/>
  <c r="F50" i="1"/>
  <c r="G50" i="1"/>
  <c r="E51" i="1"/>
  <c r="F51" i="1"/>
  <c r="G51" i="1"/>
  <c r="E52" i="1"/>
  <c r="F52" i="1"/>
  <c r="G52" i="1"/>
  <c r="E53" i="1"/>
  <c r="F53" i="1"/>
  <c r="G53" i="1"/>
  <c r="E54" i="1"/>
  <c r="F54" i="1"/>
  <c r="G54" i="1"/>
  <c r="E55" i="1"/>
  <c r="F55" i="1"/>
  <c r="G55" i="1"/>
  <c r="E60" i="1"/>
  <c r="F60" i="1"/>
  <c r="G60" i="1"/>
  <c r="E61" i="1"/>
  <c r="F61" i="1"/>
  <c r="G61" i="1"/>
  <c r="E62" i="1"/>
  <c r="F62" i="1"/>
  <c r="G62" i="1"/>
  <c r="E67" i="1"/>
  <c r="F67" i="1"/>
  <c r="G67" i="1"/>
  <c r="E68" i="1"/>
  <c r="F68" i="1"/>
  <c r="G68" i="1"/>
  <c r="E69" i="1"/>
  <c r="F69" i="1"/>
  <c r="G69" i="1"/>
  <c r="E70" i="1"/>
  <c r="F70" i="1"/>
  <c r="G70" i="1"/>
  <c r="E71" i="1"/>
  <c r="F71" i="1"/>
  <c r="G71" i="1"/>
  <c r="E72" i="1"/>
  <c r="F72" i="1"/>
  <c r="G72" i="1"/>
  <c r="E73" i="1"/>
  <c r="F73" i="1"/>
  <c r="G73" i="1"/>
  <c r="E74" i="1"/>
  <c r="F74" i="1"/>
  <c r="G74" i="1"/>
  <c r="E75" i="1"/>
  <c r="F75" i="1"/>
  <c r="G75" i="1"/>
  <c r="E76" i="1"/>
  <c r="F76" i="1"/>
  <c r="G76" i="1"/>
  <c r="E77" i="1"/>
  <c r="F77" i="1"/>
  <c r="G77" i="1"/>
  <c r="E78" i="1"/>
  <c r="F78" i="1"/>
  <c r="G78" i="1"/>
  <c r="E79" i="1"/>
  <c r="F79" i="1"/>
  <c r="G79" i="1"/>
  <c r="E80" i="1"/>
  <c r="F80" i="1"/>
  <c r="G80" i="1"/>
  <c r="E81" i="1"/>
  <c r="F81" i="1"/>
  <c r="G81" i="1"/>
  <c r="E82" i="1"/>
  <c r="F82" i="1"/>
  <c r="G82" i="1"/>
  <c r="E83" i="1"/>
  <c r="F83" i="1"/>
  <c r="G83" i="1"/>
  <c r="E84" i="1"/>
  <c r="F84" i="1"/>
  <c r="G84" i="1"/>
  <c r="E85" i="1"/>
  <c r="F85" i="1"/>
  <c r="G85" i="1"/>
  <c r="E86" i="1"/>
  <c r="F86" i="1"/>
  <c r="G86" i="1"/>
  <c r="E87" i="1"/>
  <c r="F87" i="1"/>
  <c r="G87" i="1"/>
  <c r="E88" i="1"/>
  <c r="F88" i="1"/>
  <c r="G88" i="1"/>
  <c r="E89" i="1"/>
  <c r="F89" i="1"/>
  <c r="G89" i="1"/>
  <c r="E90" i="1"/>
  <c r="F90" i="1"/>
  <c r="G90" i="1"/>
  <c r="E91" i="1"/>
  <c r="F91" i="1"/>
  <c r="G91" i="1"/>
  <c r="E92" i="1"/>
  <c r="F92" i="1"/>
  <c r="G92" i="1"/>
  <c r="E93" i="1"/>
  <c r="F93" i="1"/>
  <c r="G93" i="1"/>
  <c r="E94" i="1"/>
  <c r="F94" i="1"/>
  <c r="G94" i="1"/>
  <c r="E95" i="1"/>
  <c r="F95" i="1"/>
  <c r="G95" i="1"/>
  <c r="E96" i="1"/>
  <c r="F96" i="1"/>
  <c r="G96" i="1"/>
  <c r="E97" i="1"/>
  <c r="F97" i="1"/>
  <c r="G97" i="1"/>
  <c r="E98" i="1"/>
  <c r="F98" i="1"/>
  <c r="G98" i="1"/>
  <c r="E99" i="1"/>
  <c r="F99" i="1"/>
  <c r="G99" i="1"/>
  <c r="E100" i="1"/>
  <c r="F100" i="1"/>
  <c r="G100" i="1"/>
  <c r="E101" i="1"/>
  <c r="F101" i="1"/>
  <c r="G101" i="1"/>
  <c r="E102" i="1"/>
  <c r="F102" i="1"/>
  <c r="G102" i="1"/>
  <c r="E103" i="1"/>
  <c r="F103" i="1"/>
  <c r="G103" i="1"/>
  <c r="E104" i="1"/>
  <c r="F104" i="1"/>
  <c r="G104" i="1"/>
  <c r="E105" i="1"/>
  <c r="F105" i="1"/>
  <c r="G105" i="1"/>
  <c r="E106" i="1"/>
  <c r="F106" i="1"/>
  <c r="G106" i="1"/>
  <c r="E107" i="1"/>
  <c r="F107" i="1"/>
  <c r="G107" i="1"/>
  <c r="E108" i="1"/>
  <c r="F108" i="1"/>
  <c r="G108" i="1"/>
  <c r="E109" i="1"/>
  <c r="F109" i="1"/>
  <c r="G109" i="1"/>
  <c r="E110" i="1"/>
  <c r="F110" i="1"/>
  <c r="G110" i="1"/>
  <c r="E111" i="1"/>
  <c r="F111" i="1"/>
  <c r="G111" i="1"/>
  <c r="E112" i="1"/>
  <c r="F112" i="1"/>
  <c r="G112" i="1"/>
  <c r="E113" i="1"/>
  <c r="F113" i="1"/>
  <c r="G113" i="1"/>
  <c r="E114" i="1"/>
  <c r="F114" i="1"/>
  <c r="G114" i="1"/>
  <c r="E115" i="1"/>
  <c r="F115" i="1"/>
  <c r="G115" i="1"/>
  <c r="E116" i="1"/>
  <c r="F116" i="1"/>
  <c r="G116" i="1"/>
  <c r="E117" i="1"/>
  <c r="F117" i="1"/>
  <c r="G117" i="1"/>
  <c r="E118" i="1"/>
  <c r="F118" i="1"/>
  <c r="G118" i="1"/>
  <c r="E119" i="1"/>
  <c r="F119" i="1"/>
  <c r="G119" i="1"/>
  <c r="E120" i="1"/>
  <c r="F120" i="1"/>
  <c r="G120" i="1"/>
  <c r="E121" i="1"/>
  <c r="F121" i="1"/>
  <c r="G121" i="1"/>
  <c r="E122" i="1"/>
  <c r="F122" i="1"/>
  <c r="G122" i="1"/>
  <c r="E123" i="1"/>
  <c r="F123" i="1"/>
  <c r="G123" i="1"/>
  <c r="E124" i="1"/>
  <c r="F124" i="1"/>
  <c r="G124" i="1"/>
  <c r="E125" i="1"/>
  <c r="F125" i="1"/>
  <c r="G125" i="1"/>
  <c r="E126" i="1"/>
  <c r="F126" i="1"/>
  <c r="G126" i="1"/>
  <c r="E127" i="1"/>
  <c r="F127" i="1"/>
  <c r="G127" i="1"/>
  <c r="E128" i="1"/>
  <c r="F128" i="1"/>
  <c r="G128" i="1"/>
  <c r="E129" i="1"/>
  <c r="F129" i="1"/>
  <c r="G129" i="1"/>
  <c r="E130" i="1"/>
  <c r="F130" i="1"/>
  <c r="G130" i="1"/>
  <c r="E131" i="1"/>
  <c r="F131" i="1"/>
  <c r="G131" i="1"/>
  <c r="E132" i="1"/>
  <c r="F132" i="1"/>
  <c r="G132" i="1"/>
  <c r="E133" i="1"/>
  <c r="F133" i="1"/>
  <c r="G133" i="1"/>
  <c r="E134" i="1"/>
  <c r="F134" i="1"/>
  <c r="G134" i="1"/>
  <c r="E137" i="1"/>
  <c r="F137" i="1"/>
  <c r="G137" i="1"/>
  <c r="E138" i="1"/>
  <c r="F138" i="1"/>
  <c r="G138" i="1"/>
  <c r="E139" i="1"/>
  <c r="F139" i="1"/>
  <c r="G139" i="1"/>
  <c r="E140" i="1"/>
  <c r="F140" i="1"/>
  <c r="G140" i="1"/>
  <c r="E141" i="1"/>
  <c r="F141" i="1"/>
  <c r="G141" i="1"/>
  <c r="E142" i="1"/>
  <c r="F142" i="1"/>
  <c r="G142" i="1"/>
  <c r="E143" i="1"/>
  <c r="F143" i="1"/>
  <c r="G143" i="1"/>
  <c r="E144" i="1"/>
  <c r="F144" i="1"/>
  <c r="G144" i="1"/>
  <c r="E145" i="1"/>
  <c r="F145" i="1"/>
  <c r="G145" i="1"/>
  <c r="E56" i="1"/>
  <c r="F56" i="1"/>
  <c r="E57" i="1"/>
  <c r="F57" i="1"/>
  <c r="E58" i="1"/>
  <c r="F58" i="1"/>
  <c r="E59" i="1"/>
  <c r="F59" i="1"/>
  <c r="Q146" i="1"/>
  <c r="Q136" i="1"/>
  <c r="Q135" i="1"/>
  <c r="Q66" i="1"/>
  <c r="I66" i="1"/>
  <c r="Q65" i="1"/>
  <c r="Q64" i="1"/>
  <c r="Q63" i="1"/>
  <c r="G125" i="2"/>
  <c r="C125" i="2"/>
  <c r="E125" i="2"/>
  <c r="G124" i="2"/>
  <c r="C124" i="2"/>
  <c r="E124" i="2"/>
  <c r="G116" i="2"/>
  <c r="C116" i="2"/>
  <c r="E116" i="2"/>
  <c r="G123" i="2"/>
  <c r="C123" i="2"/>
  <c r="E123" i="2"/>
  <c r="G115" i="2"/>
  <c r="C115" i="2"/>
  <c r="E115" i="2"/>
  <c r="G114" i="2"/>
  <c r="C114" i="2"/>
  <c r="E114" i="2"/>
  <c r="G113" i="2"/>
  <c r="C113" i="2"/>
  <c r="E113" i="2"/>
  <c r="G112" i="2"/>
  <c r="C112" i="2"/>
  <c r="E112" i="2"/>
  <c r="G111" i="2"/>
  <c r="C111" i="2"/>
  <c r="E111" i="2"/>
  <c r="G110" i="2"/>
  <c r="C110" i="2"/>
  <c r="E110" i="2"/>
  <c r="G109" i="2"/>
  <c r="C109" i="2"/>
  <c r="E109" i="2"/>
  <c r="G122" i="2"/>
  <c r="C122" i="2"/>
  <c r="E122" i="2"/>
  <c r="G121" i="2"/>
  <c r="C121" i="2"/>
  <c r="E121" i="2"/>
  <c r="G108" i="2"/>
  <c r="C108" i="2"/>
  <c r="E108" i="2"/>
  <c r="G107" i="2"/>
  <c r="C107" i="2"/>
  <c r="E107" i="2"/>
  <c r="G106" i="2"/>
  <c r="C106" i="2"/>
  <c r="E106" i="2"/>
  <c r="G105" i="2"/>
  <c r="C105" i="2"/>
  <c r="E105" i="2"/>
  <c r="G104" i="2"/>
  <c r="C104" i="2"/>
  <c r="E104" i="2"/>
  <c r="G103" i="2"/>
  <c r="C103" i="2"/>
  <c r="E103" i="2"/>
  <c r="G102" i="2"/>
  <c r="C102" i="2"/>
  <c r="G101" i="2"/>
  <c r="C101" i="2"/>
  <c r="E101" i="2"/>
  <c r="G100" i="2"/>
  <c r="C100" i="2"/>
  <c r="E100" i="2"/>
  <c r="G99" i="2"/>
  <c r="C99" i="2"/>
  <c r="E99" i="2"/>
  <c r="G98" i="2"/>
  <c r="C98" i="2"/>
  <c r="E98" i="2"/>
  <c r="G97" i="2"/>
  <c r="C97" i="2"/>
  <c r="E97" i="2"/>
  <c r="G96" i="2"/>
  <c r="C96" i="2"/>
  <c r="E96" i="2"/>
  <c r="G95" i="2"/>
  <c r="C95" i="2"/>
  <c r="E95" i="2"/>
  <c r="G94" i="2"/>
  <c r="C94" i="2"/>
  <c r="E94" i="2"/>
  <c r="G93" i="2"/>
  <c r="C93" i="2"/>
  <c r="E93" i="2"/>
  <c r="G92" i="2"/>
  <c r="C92" i="2"/>
  <c r="E92" i="2"/>
  <c r="G91" i="2"/>
  <c r="C91" i="2"/>
  <c r="E91" i="2"/>
  <c r="G90" i="2"/>
  <c r="C90" i="2"/>
  <c r="E90" i="2"/>
  <c r="G89" i="2"/>
  <c r="C89" i="2"/>
  <c r="E89" i="2"/>
  <c r="G88" i="2"/>
  <c r="C88" i="2"/>
  <c r="E88" i="2"/>
  <c r="G87" i="2"/>
  <c r="C87" i="2"/>
  <c r="E87" i="2"/>
  <c r="G86" i="2"/>
  <c r="C86" i="2"/>
  <c r="E86" i="2"/>
  <c r="G85" i="2"/>
  <c r="C85" i="2"/>
  <c r="E85" i="2"/>
  <c r="G84" i="2"/>
  <c r="C84" i="2"/>
  <c r="E84" i="2"/>
  <c r="G83" i="2"/>
  <c r="C83" i="2"/>
  <c r="E83" i="2"/>
  <c r="G82" i="2"/>
  <c r="C82" i="2"/>
  <c r="E82" i="2"/>
  <c r="G81" i="2"/>
  <c r="C81" i="2"/>
  <c r="E81" i="2"/>
  <c r="G80" i="2"/>
  <c r="C80" i="2"/>
  <c r="E80" i="2"/>
  <c r="G79" i="2"/>
  <c r="C79" i="2"/>
  <c r="E79" i="2"/>
  <c r="G78" i="2"/>
  <c r="C78" i="2"/>
  <c r="E78" i="2"/>
  <c r="G77" i="2"/>
  <c r="C77" i="2"/>
  <c r="E77" i="2"/>
  <c r="G76" i="2"/>
  <c r="C76" i="2"/>
  <c r="E76" i="2"/>
  <c r="G75" i="2"/>
  <c r="C75" i="2"/>
  <c r="E75" i="2"/>
  <c r="G74" i="2"/>
  <c r="C74" i="2"/>
  <c r="E74" i="2"/>
  <c r="G73" i="2"/>
  <c r="C73" i="2"/>
  <c r="E73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120" i="2"/>
  <c r="C120" i="2"/>
  <c r="E120" i="2"/>
  <c r="G119" i="2"/>
  <c r="C119" i="2"/>
  <c r="E119" i="2"/>
  <c r="G118" i="2"/>
  <c r="C118" i="2"/>
  <c r="G117" i="2"/>
  <c r="C117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25" i="2"/>
  <c r="D125" i="2"/>
  <c r="B125" i="2"/>
  <c r="A125" i="2"/>
  <c r="H124" i="2"/>
  <c r="B124" i="2"/>
  <c r="D124" i="2"/>
  <c r="A124" i="2"/>
  <c r="H116" i="2"/>
  <c r="D116" i="2"/>
  <c r="B116" i="2"/>
  <c r="A116" i="2"/>
  <c r="H123" i="2"/>
  <c r="B123" i="2"/>
  <c r="D123" i="2"/>
  <c r="A123" i="2"/>
  <c r="H115" i="2"/>
  <c r="D115" i="2"/>
  <c r="B115" i="2"/>
  <c r="A115" i="2"/>
  <c r="H114" i="2"/>
  <c r="B114" i="2"/>
  <c r="D114" i="2"/>
  <c r="A114" i="2"/>
  <c r="H113" i="2"/>
  <c r="D113" i="2"/>
  <c r="B113" i="2"/>
  <c r="A113" i="2"/>
  <c r="H112" i="2"/>
  <c r="B112" i="2"/>
  <c r="D112" i="2"/>
  <c r="A112" i="2"/>
  <c r="H111" i="2"/>
  <c r="D111" i="2"/>
  <c r="B111" i="2"/>
  <c r="A111" i="2"/>
  <c r="H110" i="2"/>
  <c r="B110" i="2"/>
  <c r="D110" i="2"/>
  <c r="A110" i="2"/>
  <c r="H109" i="2"/>
  <c r="D109" i="2"/>
  <c r="B109" i="2"/>
  <c r="A109" i="2"/>
  <c r="H122" i="2"/>
  <c r="B122" i="2"/>
  <c r="D122" i="2"/>
  <c r="A122" i="2"/>
  <c r="H121" i="2"/>
  <c r="D121" i="2"/>
  <c r="B121" i="2"/>
  <c r="A121" i="2"/>
  <c r="H108" i="2"/>
  <c r="B108" i="2"/>
  <c r="D108" i="2"/>
  <c r="A108" i="2"/>
  <c r="H107" i="2"/>
  <c r="D107" i="2"/>
  <c r="B107" i="2"/>
  <c r="A107" i="2"/>
  <c r="H106" i="2"/>
  <c r="B106" i="2"/>
  <c r="D106" i="2"/>
  <c r="A106" i="2"/>
  <c r="H105" i="2"/>
  <c r="D105" i="2"/>
  <c r="B105" i="2"/>
  <c r="A105" i="2"/>
  <c r="H104" i="2"/>
  <c r="B104" i="2"/>
  <c r="D104" i="2"/>
  <c r="A104" i="2"/>
  <c r="H103" i="2"/>
  <c r="D103" i="2"/>
  <c r="B103" i="2"/>
  <c r="A103" i="2"/>
  <c r="H102" i="2"/>
  <c r="B102" i="2"/>
  <c r="D102" i="2"/>
  <c r="A102" i="2"/>
  <c r="H101" i="2"/>
  <c r="D101" i="2"/>
  <c r="B101" i="2"/>
  <c r="A101" i="2"/>
  <c r="H100" i="2"/>
  <c r="B100" i="2"/>
  <c r="D100" i="2"/>
  <c r="A100" i="2"/>
  <c r="H99" i="2"/>
  <c r="D99" i="2"/>
  <c r="B99" i="2"/>
  <c r="A99" i="2"/>
  <c r="H98" i="2"/>
  <c r="B98" i="2"/>
  <c r="D98" i="2"/>
  <c r="A98" i="2"/>
  <c r="H97" i="2"/>
  <c r="D97" i="2"/>
  <c r="B97" i="2"/>
  <c r="A97" i="2"/>
  <c r="H96" i="2"/>
  <c r="B96" i="2"/>
  <c r="D96" i="2"/>
  <c r="A96" i="2"/>
  <c r="H95" i="2"/>
  <c r="D95" i="2"/>
  <c r="B95" i="2"/>
  <c r="A95" i="2"/>
  <c r="H94" i="2"/>
  <c r="D94" i="2"/>
  <c r="B94" i="2"/>
  <c r="A94" i="2"/>
  <c r="H93" i="2"/>
  <c r="D93" i="2"/>
  <c r="B93" i="2"/>
  <c r="A93" i="2"/>
  <c r="H92" i="2"/>
  <c r="D92" i="2"/>
  <c r="B92" i="2"/>
  <c r="A92" i="2"/>
  <c r="H91" i="2"/>
  <c r="D91" i="2"/>
  <c r="B91" i="2"/>
  <c r="A91" i="2"/>
  <c r="H90" i="2"/>
  <c r="D90" i="2"/>
  <c r="B90" i="2"/>
  <c r="A90" i="2"/>
  <c r="H89" i="2"/>
  <c r="D89" i="2"/>
  <c r="B89" i="2"/>
  <c r="A89" i="2"/>
  <c r="H88" i="2"/>
  <c r="D88" i="2"/>
  <c r="B88" i="2"/>
  <c r="A88" i="2"/>
  <c r="H87" i="2"/>
  <c r="D87" i="2"/>
  <c r="B87" i="2"/>
  <c r="A87" i="2"/>
  <c r="H86" i="2"/>
  <c r="D86" i="2"/>
  <c r="B86" i="2"/>
  <c r="A86" i="2"/>
  <c r="H85" i="2"/>
  <c r="D85" i="2"/>
  <c r="B85" i="2"/>
  <c r="A85" i="2"/>
  <c r="H84" i="2"/>
  <c r="D84" i="2"/>
  <c r="B84" i="2"/>
  <c r="A84" i="2"/>
  <c r="H83" i="2"/>
  <c r="D83" i="2"/>
  <c r="B83" i="2"/>
  <c r="A83" i="2"/>
  <c r="H82" i="2"/>
  <c r="D82" i="2"/>
  <c r="B82" i="2"/>
  <c r="A82" i="2"/>
  <c r="H81" i="2"/>
  <c r="D81" i="2"/>
  <c r="B81" i="2"/>
  <c r="A81" i="2"/>
  <c r="H80" i="2"/>
  <c r="D80" i="2"/>
  <c r="B80" i="2"/>
  <c r="A80" i="2"/>
  <c r="H79" i="2"/>
  <c r="D79" i="2"/>
  <c r="B79" i="2"/>
  <c r="A79" i="2"/>
  <c r="H78" i="2"/>
  <c r="F78" i="2"/>
  <c r="D78" i="2"/>
  <c r="B78" i="2"/>
  <c r="A78" i="2"/>
  <c r="H77" i="2"/>
  <c r="F77" i="2"/>
  <c r="D77" i="2"/>
  <c r="B77" i="2"/>
  <c r="A77" i="2"/>
  <c r="H76" i="2"/>
  <c r="F76" i="2"/>
  <c r="D76" i="2"/>
  <c r="B76" i="2"/>
  <c r="A76" i="2"/>
  <c r="H75" i="2"/>
  <c r="F75" i="2"/>
  <c r="D75" i="2"/>
  <c r="B75" i="2"/>
  <c r="A75" i="2"/>
  <c r="H74" i="2"/>
  <c r="B74" i="2"/>
  <c r="F74" i="2"/>
  <c r="D74" i="2"/>
  <c r="A74" i="2"/>
  <c r="H73" i="2"/>
  <c r="B73" i="2"/>
  <c r="D73" i="2"/>
  <c r="A73" i="2"/>
  <c r="H72" i="2"/>
  <c r="B72" i="2"/>
  <c r="D72" i="2"/>
  <c r="A72" i="2"/>
  <c r="H71" i="2"/>
  <c r="D71" i="2"/>
  <c r="B71" i="2"/>
  <c r="A71" i="2"/>
  <c r="H70" i="2"/>
  <c r="B70" i="2"/>
  <c r="D70" i="2"/>
  <c r="A70" i="2"/>
  <c r="H69" i="2"/>
  <c r="D69" i="2"/>
  <c r="B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D63" i="2"/>
  <c r="B63" i="2"/>
  <c r="A63" i="2"/>
  <c r="H62" i="2"/>
  <c r="B62" i="2"/>
  <c r="D62" i="2"/>
  <c r="A62" i="2"/>
  <c r="H61" i="2"/>
  <c r="D61" i="2"/>
  <c r="B61" i="2"/>
  <c r="A61" i="2"/>
  <c r="H60" i="2"/>
  <c r="B60" i="2"/>
  <c r="D60" i="2"/>
  <c r="A60" i="2"/>
  <c r="H59" i="2"/>
  <c r="D59" i="2"/>
  <c r="B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D55" i="2"/>
  <c r="B55" i="2"/>
  <c r="A55" i="2"/>
  <c r="H54" i="2"/>
  <c r="B54" i="2"/>
  <c r="D54" i="2"/>
  <c r="A54" i="2"/>
  <c r="H53" i="2"/>
  <c r="D53" i="2"/>
  <c r="B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D47" i="2"/>
  <c r="B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120" i="2"/>
  <c r="B120" i="2"/>
  <c r="D120" i="2"/>
  <c r="A120" i="2"/>
  <c r="H119" i="2"/>
  <c r="B119" i="2"/>
  <c r="D119" i="2"/>
  <c r="A119" i="2"/>
  <c r="H118" i="2"/>
  <c r="B118" i="2"/>
  <c r="D118" i="2"/>
  <c r="A118" i="2"/>
  <c r="H117" i="2"/>
  <c r="B117" i="2"/>
  <c r="D117" i="2"/>
  <c r="A117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K145" i="1"/>
  <c r="Q145" i="1"/>
  <c r="K134" i="1"/>
  <c r="Q134" i="1"/>
  <c r="E14" i="1"/>
  <c r="E15" i="1" s="1"/>
  <c r="C17" i="1"/>
  <c r="K122" i="1"/>
  <c r="Q122" i="1"/>
  <c r="K124" i="1"/>
  <c r="Q124" i="1"/>
  <c r="K144" i="1"/>
  <c r="Q144" i="1"/>
  <c r="K128" i="1"/>
  <c r="Q128" i="1"/>
  <c r="K131" i="1"/>
  <c r="Q131" i="1"/>
  <c r="K143" i="1"/>
  <c r="Q143" i="1"/>
  <c r="K137" i="1"/>
  <c r="Q137" i="1"/>
  <c r="K138" i="1"/>
  <c r="Q138" i="1"/>
  <c r="K139" i="1"/>
  <c r="Q139" i="1"/>
  <c r="K140" i="1"/>
  <c r="Q140" i="1"/>
  <c r="K141" i="1"/>
  <c r="Q141" i="1"/>
  <c r="K142" i="1"/>
  <c r="Q142" i="1"/>
  <c r="K129" i="1"/>
  <c r="Q129" i="1"/>
  <c r="K130" i="1"/>
  <c r="Q130" i="1"/>
  <c r="K132" i="1"/>
  <c r="Q132" i="1"/>
  <c r="K133" i="1"/>
  <c r="Q133" i="1"/>
  <c r="Q121" i="1"/>
  <c r="Q123" i="1"/>
  <c r="Q125" i="1"/>
  <c r="Q127" i="1"/>
  <c r="I123" i="1"/>
  <c r="I125" i="1"/>
  <c r="I121" i="1"/>
  <c r="K127" i="1"/>
  <c r="K126" i="1"/>
  <c r="Q126" i="1"/>
  <c r="I22" i="1"/>
  <c r="Q22" i="1"/>
  <c r="I23" i="1"/>
  <c r="Q23" i="1"/>
  <c r="I24" i="1"/>
  <c r="Q24" i="1"/>
  <c r="I25" i="1"/>
  <c r="Q25" i="1"/>
  <c r="I26" i="1"/>
  <c r="Q26" i="1"/>
  <c r="I27" i="1"/>
  <c r="Q27" i="1"/>
  <c r="I28" i="1"/>
  <c r="Q28" i="1"/>
  <c r="I29" i="1"/>
  <c r="Q29" i="1"/>
  <c r="I30" i="1"/>
  <c r="Q30" i="1"/>
  <c r="I31" i="1"/>
  <c r="Q31" i="1"/>
  <c r="I32" i="1"/>
  <c r="Q32" i="1"/>
  <c r="I33" i="1"/>
  <c r="Q33" i="1"/>
  <c r="I34" i="1"/>
  <c r="Q34" i="1"/>
  <c r="I35" i="1"/>
  <c r="Q35" i="1"/>
  <c r="I36" i="1"/>
  <c r="Q36" i="1"/>
  <c r="I37" i="1"/>
  <c r="Q37" i="1"/>
  <c r="I38" i="1"/>
  <c r="Q38" i="1"/>
  <c r="I39" i="1"/>
  <c r="Q39" i="1"/>
  <c r="I40" i="1"/>
  <c r="Q40" i="1"/>
  <c r="I41" i="1"/>
  <c r="Q41" i="1"/>
  <c r="I42" i="1"/>
  <c r="Q42" i="1"/>
  <c r="I43" i="1"/>
  <c r="Q43" i="1"/>
  <c r="I44" i="1"/>
  <c r="Q44" i="1"/>
  <c r="I45" i="1"/>
  <c r="Q45" i="1"/>
  <c r="I46" i="1"/>
  <c r="Q46" i="1"/>
  <c r="I47" i="1"/>
  <c r="Q47" i="1"/>
  <c r="I48" i="1"/>
  <c r="Q48" i="1"/>
  <c r="I49" i="1"/>
  <c r="Q49" i="1"/>
  <c r="I50" i="1"/>
  <c r="Q50" i="1"/>
  <c r="I51" i="1"/>
  <c r="Q51" i="1"/>
  <c r="I52" i="1"/>
  <c r="Q52" i="1"/>
  <c r="I53" i="1"/>
  <c r="Q53" i="1"/>
  <c r="I54" i="1"/>
  <c r="Q54" i="1"/>
  <c r="I55" i="1"/>
  <c r="Q55" i="1"/>
  <c r="Q56" i="1"/>
  <c r="Q57" i="1"/>
  <c r="Q58" i="1"/>
  <c r="Q59" i="1"/>
  <c r="I60" i="1"/>
  <c r="Q60" i="1"/>
  <c r="I61" i="1"/>
  <c r="Q61" i="1"/>
  <c r="I62" i="1"/>
  <c r="Q62" i="1"/>
  <c r="I67" i="1"/>
  <c r="Q67" i="1"/>
  <c r="I68" i="1"/>
  <c r="Q68" i="1"/>
  <c r="I69" i="1"/>
  <c r="Q69" i="1"/>
  <c r="I70" i="1"/>
  <c r="Q70" i="1"/>
  <c r="I71" i="1"/>
  <c r="Q71" i="1"/>
  <c r="I72" i="1"/>
  <c r="Q72" i="1"/>
  <c r="I73" i="1"/>
  <c r="Q73" i="1"/>
  <c r="I74" i="1"/>
  <c r="Q74" i="1"/>
  <c r="I75" i="1"/>
  <c r="Q75" i="1"/>
  <c r="I76" i="1"/>
  <c r="Q76" i="1"/>
  <c r="I77" i="1"/>
  <c r="Q77" i="1"/>
  <c r="I78" i="1"/>
  <c r="Q78" i="1"/>
  <c r="I79" i="1"/>
  <c r="Q79" i="1"/>
  <c r="I80" i="1"/>
  <c r="Q80" i="1"/>
  <c r="I81" i="1"/>
  <c r="Q81" i="1"/>
  <c r="I82" i="1"/>
  <c r="Q82" i="1"/>
  <c r="I83" i="1"/>
  <c r="Q83" i="1"/>
  <c r="I84" i="1"/>
  <c r="Q84" i="1"/>
  <c r="I85" i="1"/>
  <c r="Q85" i="1"/>
  <c r="I86" i="1"/>
  <c r="Q86" i="1"/>
  <c r="I87" i="1"/>
  <c r="Q87" i="1"/>
  <c r="I88" i="1"/>
  <c r="Q88" i="1"/>
  <c r="I89" i="1"/>
  <c r="Q89" i="1"/>
  <c r="I90" i="1"/>
  <c r="Q90" i="1"/>
  <c r="I91" i="1"/>
  <c r="Q91" i="1"/>
  <c r="I92" i="1"/>
  <c r="Q92" i="1"/>
  <c r="I93" i="1"/>
  <c r="Q93" i="1"/>
  <c r="I94" i="1"/>
  <c r="Q94" i="1"/>
  <c r="I95" i="1"/>
  <c r="Q95" i="1"/>
  <c r="I96" i="1"/>
  <c r="Q96" i="1"/>
  <c r="I97" i="1"/>
  <c r="Q97" i="1"/>
  <c r="I98" i="1"/>
  <c r="Q98" i="1"/>
  <c r="I99" i="1"/>
  <c r="Q99" i="1"/>
  <c r="I100" i="1"/>
  <c r="Q100" i="1"/>
  <c r="I101" i="1"/>
  <c r="Q101" i="1"/>
  <c r="I102" i="1"/>
  <c r="Q102" i="1"/>
  <c r="I103" i="1"/>
  <c r="Q103" i="1"/>
  <c r="I104" i="1"/>
  <c r="Q104" i="1"/>
  <c r="I105" i="1"/>
  <c r="Q105" i="1"/>
  <c r="I106" i="1"/>
  <c r="Q106" i="1"/>
  <c r="I107" i="1"/>
  <c r="Q107" i="1"/>
  <c r="I108" i="1"/>
  <c r="Q108" i="1"/>
  <c r="J109" i="1"/>
  <c r="Q109" i="1"/>
  <c r="J110" i="1"/>
  <c r="Q110" i="1"/>
  <c r="J111" i="1"/>
  <c r="Q111" i="1"/>
  <c r="J112" i="1"/>
  <c r="Q112" i="1"/>
  <c r="J113" i="1"/>
  <c r="Q113" i="1"/>
  <c r="J114" i="1"/>
  <c r="Q114" i="1"/>
  <c r="J115" i="1"/>
  <c r="Q115" i="1"/>
  <c r="J116" i="1"/>
  <c r="Q116" i="1"/>
  <c r="J117" i="1"/>
  <c r="Q117" i="1"/>
  <c r="J118" i="1"/>
  <c r="Q118" i="1"/>
  <c r="J119" i="1"/>
  <c r="Q119" i="1"/>
  <c r="J120" i="1"/>
  <c r="Q120" i="1"/>
  <c r="Q21" i="1"/>
  <c r="H21" i="1"/>
  <c r="E102" i="2"/>
  <c r="E118" i="2"/>
  <c r="E63" i="1"/>
  <c r="F63" i="1"/>
  <c r="G63" i="1"/>
  <c r="I63" i="1"/>
  <c r="E117" i="2"/>
  <c r="C12" i="1"/>
  <c r="C16" i="1" l="1"/>
  <c r="D18" i="1" s="1"/>
  <c r="C11" i="1"/>
  <c r="O178" i="1" l="1"/>
  <c r="O210" i="1"/>
  <c r="O157" i="1"/>
  <c r="O189" i="1"/>
  <c r="O221" i="1"/>
  <c r="O156" i="1"/>
  <c r="O188" i="1"/>
  <c r="O155" i="1"/>
  <c r="O187" i="1"/>
  <c r="O219" i="1"/>
  <c r="O62" i="1"/>
  <c r="O30" i="1"/>
  <c r="O84" i="1"/>
  <c r="O27" i="1"/>
  <c r="O74" i="1"/>
  <c r="O26" i="1"/>
  <c r="O81" i="1"/>
  <c r="O116" i="1"/>
  <c r="O126" i="1"/>
  <c r="O138" i="1"/>
  <c r="O25" i="1"/>
  <c r="O111" i="1"/>
  <c r="O67" i="1"/>
  <c r="O56" i="1"/>
  <c r="O94" i="1"/>
  <c r="O144" i="1"/>
  <c r="O205" i="1"/>
  <c r="O21" i="1"/>
  <c r="O43" i="1"/>
  <c r="O224" i="1"/>
  <c r="O207" i="1"/>
  <c r="O121" i="1"/>
  <c r="O31" i="1"/>
  <c r="O78" i="1"/>
  <c r="O150" i="1"/>
  <c r="O182" i="1"/>
  <c r="O214" i="1"/>
  <c r="O161" i="1"/>
  <c r="O193" i="1"/>
  <c r="O225" i="1"/>
  <c r="O160" i="1"/>
  <c r="O192" i="1"/>
  <c r="O159" i="1"/>
  <c r="O191" i="1"/>
  <c r="O223" i="1"/>
  <c r="O69" i="1"/>
  <c r="O110" i="1"/>
  <c r="O132" i="1"/>
  <c r="O91" i="1"/>
  <c r="O65" i="1"/>
  <c r="O85" i="1"/>
  <c r="O108" i="1"/>
  <c r="O134" i="1"/>
  <c r="O130" i="1"/>
  <c r="O42" i="1"/>
  <c r="O112" i="1"/>
  <c r="O40" i="1"/>
  <c r="O86" i="1"/>
  <c r="O124" i="1"/>
  <c r="O97" i="1"/>
  <c r="O118" i="1"/>
  <c r="O66" i="1"/>
  <c r="O92" i="1"/>
  <c r="O72" i="1"/>
  <c r="O29" i="1"/>
  <c r="O162" i="1"/>
  <c r="O208" i="1"/>
  <c r="O49" i="1"/>
  <c r="O64" i="1"/>
  <c r="O120" i="1"/>
  <c r="O216" i="1"/>
  <c r="O87" i="1"/>
  <c r="O75" i="1"/>
  <c r="O154" i="1"/>
  <c r="O186" i="1"/>
  <c r="O218" i="1"/>
  <c r="O165" i="1"/>
  <c r="O197" i="1"/>
  <c r="O229" i="1"/>
  <c r="O164" i="1"/>
  <c r="O200" i="1"/>
  <c r="O163" i="1"/>
  <c r="O195" i="1"/>
  <c r="O227" i="1"/>
  <c r="O140" i="1"/>
  <c r="O105" i="1"/>
  <c r="O79" i="1"/>
  <c r="O61" i="1"/>
  <c r="O142" i="1"/>
  <c r="O53" i="1"/>
  <c r="O39" i="1"/>
  <c r="O63" i="1"/>
  <c r="O41" i="1"/>
  <c r="O88" i="1"/>
  <c r="O36" i="1"/>
  <c r="O57" i="1"/>
  <c r="O146" i="1"/>
  <c r="O129" i="1"/>
  <c r="O135" i="1"/>
  <c r="O58" i="1"/>
  <c r="O167" i="1"/>
  <c r="O114" i="1"/>
  <c r="O38" i="1"/>
  <c r="O35" i="1"/>
  <c r="O102" i="1"/>
  <c r="O28" i="1"/>
  <c r="O103" i="1"/>
  <c r="O133" i="1"/>
  <c r="O47" i="1"/>
  <c r="O194" i="1"/>
  <c r="O172" i="1"/>
  <c r="O171" i="1"/>
  <c r="O37" i="1"/>
  <c r="O23" i="1"/>
  <c r="O104" i="1"/>
  <c r="O177" i="1"/>
  <c r="O76" i="1"/>
  <c r="O73" i="1"/>
  <c r="O48" i="1"/>
  <c r="O158" i="1"/>
  <c r="O190" i="1"/>
  <c r="O222" i="1"/>
  <c r="O169" i="1"/>
  <c r="O201" i="1"/>
  <c r="O196" i="1"/>
  <c r="O168" i="1"/>
  <c r="O204" i="1"/>
  <c r="O199" i="1"/>
  <c r="O123" i="1"/>
  <c r="O82" i="1"/>
  <c r="O24" i="1"/>
  <c r="O143" i="1"/>
  <c r="O212" i="1"/>
  <c r="O101" i="1"/>
  <c r="O100" i="1"/>
  <c r="O141" i="1"/>
  <c r="O209" i="1"/>
  <c r="O175" i="1"/>
  <c r="O117" i="1"/>
  <c r="O107" i="1"/>
  <c r="O170" i="1"/>
  <c r="O202" i="1"/>
  <c r="O149" i="1"/>
  <c r="O181" i="1"/>
  <c r="O213" i="1"/>
  <c r="O148" i="1"/>
  <c r="O180" i="1"/>
  <c r="O228" i="1"/>
  <c r="O179" i="1"/>
  <c r="O211" i="1"/>
  <c r="O137" i="1"/>
  <c r="O83" i="1"/>
  <c r="O136" i="1"/>
  <c r="O77" i="1"/>
  <c r="O60" i="1"/>
  <c r="O98" i="1"/>
  <c r="O46" i="1"/>
  <c r="O33" i="1"/>
  <c r="O55" i="1"/>
  <c r="O95" i="1"/>
  <c r="O113" i="1"/>
  <c r="O70" i="1"/>
  <c r="O93" i="1"/>
  <c r="O59" i="1"/>
  <c r="O122" i="1"/>
  <c r="O125" i="1"/>
  <c r="O173" i="1"/>
  <c r="O203" i="1"/>
  <c r="O99" i="1"/>
  <c r="O147" i="1"/>
  <c r="O198" i="1"/>
  <c r="O176" i="1"/>
  <c r="O127" i="1"/>
  <c r="O52" i="1"/>
  <c r="O96" i="1"/>
  <c r="O174" i="1"/>
  <c r="O206" i="1"/>
  <c r="O153" i="1"/>
  <c r="O185" i="1"/>
  <c r="O217" i="1"/>
  <c r="O152" i="1"/>
  <c r="O184" i="1"/>
  <c r="O151" i="1"/>
  <c r="O183" i="1"/>
  <c r="O215" i="1"/>
  <c r="O71" i="1"/>
  <c r="O139" i="1"/>
  <c r="O128" i="1"/>
  <c r="O45" i="1"/>
  <c r="O50" i="1"/>
  <c r="O109" i="1"/>
  <c r="C15" i="1"/>
  <c r="C18" i="1" s="1"/>
  <c r="O89" i="1"/>
  <c r="O119" i="1"/>
  <c r="O106" i="1"/>
  <c r="O54" i="1"/>
  <c r="O44" i="1"/>
  <c r="O90" i="1"/>
  <c r="O34" i="1"/>
  <c r="O22" i="1"/>
  <c r="O80" i="1"/>
  <c r="O226" i="1"/>
  <c r="O145" i="1"/>
  <c r="O51" i="1"/>
  <c r="O68" i="1"/>
  <c r="O166" i="1"/>
  <c r="O220" i="1"/>
  <c r="O131" i="1"/>
  <c r="O32" i="1"/>
  <c r="O115" i="1"/>
  <c r="E16" i="1" l="1"/>
  <c r="E17" i="1" s="1"/>
</calcChain>
</file>

<file path=xl/sharedStrings.xml><?xml version="1.0" encoding="utf-8"?>
<sst xmlns="http://schemas.openxmlformats.org/spreadsheetml/2006/main" count="1390" uniqueCount="451">
  <si>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</si>
  <si>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</si>
  <si>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</si>
  <si>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</si>
  <si>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</si>
  <si>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</si>
  <si>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</si>
  <si>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</si>
  <si>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</si>
  <si>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</si>
  <si>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</si>
  <si>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</si>
  <si>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</si>
  <si>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</si>
  <si>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</si>
  <si>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</si>
  <si>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</si>
  <si>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</si>
  <si>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</si>
  <si>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</si>
  <si>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</si>
  <si>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</si>
  <si>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</si>
  <si>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</si>
  <si>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</si>
  <si>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</si>
  <si>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</si>
  <si>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Locher K</t>
  </si>
  <si>
    <t>BBSAG Bull.53</t>
  </si>
  <si>
    <t>B</t>
  </si>
  <si>
    <t>BBSAG Bull.54</t>
  </si>
  <si>
    <t>Andrakakou M</t>
  </si>
  <si>
    <t>Elias D</t>
  </si>
  <si>
    <t>BBSAG Bull.56</t>
  </si>
  <si>
    <t>Mourikis D</t>
  </si>
  <si>
    <t>Contopoulos N</t>
  </si>
  <si>
    <t>BBSAG Bull.58</t>
  </si>
  <si>
    <t>BBSAG Bull.59</t>
  </si>
  <si>
    <t>BBSAG Bull.60</t>
  </si>
  <si>
    <t>BBSAG Bull.61</t>
  </si>
  <si>
    <t>Schildknecht T</t>
  </si>
  <si>
    <t>BBSAG Bull.62</t>
  </si>
  <si>
    <t>BBSAG Bull.64</t>
  </si>
  <si>
    <t>BBSAG Bull.65</t>
  </si>
  <si>
    <t>BBSAG Bull.66</t>
  </si>
  <si>
    <t>BBSAG Bull.68</t>
  </si>
  <si>
    <t>BBSAG Bull.70</t>
  </si>
  <si>
    <t>BBSAG Bull.71</t>
  </si>
  <si>
    <t>Peter R</t>
  </si>
  <si>
    <t>Luethi M</t>
  </si>
  <si>
    <t>Schaepper F</t>
  </si>
  <si>
    <t>BBSAG Bull.72</t>
  </si>
  <si>
    <t>BBSAG Bull.73</t>
  </si>
  <si>
    <t>Mavrofridis G</t>
  </si>
  <si>
    <t>BBSAG Bull.75</t>
  </si>
  <si>
    <t>BBSAG Bull.76</t>
  </si>
  <si>
    <t>BBSAG Bull.77</t>
  </si>
  <si>
    <t>BBSAG Bull.78</t>
  </si>
  <si>
    <t>BBSAG Bull.79</t>
  </si>
  <si>
    <t>Schlumpf Ch</t>
  </si>
  <si>
    <t>Roshard J</t>
  </si>
  <si>
    <t>BBSAG Bull.80</t>
  </si>
  <si>
    <t>BBSAG Bull.81</t>
  </si>
  <si>
    <t>BBSAG Bull.82</t>
  </si>
  <si>
    <t>BBSAG Bull.84</t>
  </si>
  <si>
    <t>BBSAG Bull.85</t>
  </si>
  <si>
    <t>BBSAG Bull.87</t>
  </si>
  <si>
    <t>BBSAG Bull.88</t>
  </si>
  <si>
    <t>BBSAG Bull.89</t>
  </si>
  <si>
    <t>BBSAG Bull.90</t>
  </si>
  <si>
    <t>BBSAG Bull.92</t>
  </si>
  <si>
    <t>BBSAG Bull.93</t>
  </si>
  <si>
    <t>BBSAG Bull.94</t>
  </si>
  <si>
    <t>BBSAG Bull.95</t>
  </si>
  <si>
    <t>Paschke A</t>
  </si>
  <si>
    <t>BBSAG Bull.97</t>
  </si>
  <si>
    <t>BBSAG Bull.101</t>
  </si>
  <si>
    <t>BBSAG Bull.103</t>
  </si>
  <si>
    <t>BBSAG Bull.104</t>
  </si>
  <si>
    <t>BBSAG Bull.106</t>
  </si>
  <si>
    <t>BBSAG Bull.107</t>
  </si>
  <si>
    <t>BBSAG Bull.108</t>
  </si>
  <si>
    <t>BBSAG Bull.109</t>
  </si>
  <si>
    <t>BBSAG Bull.111</t>
  </si>
  <si>
    <t>BBSAG Bull.114</t>
  </si>
  <si>
    <t>BBSAG Bull.117</t>
  </si>
  <si>
    <t>Locher Kurt</t>
  </si>
  <si>
    <t>BBSAG Bull.118</t>
  </si>
  <si>
    <t>bad?</t>
  </si>
  <si>
    <t>IBVS 5484</t>
  </si>
  <si>
    <t>I</t>
  </si>
  <si>
    <t>J.Safar BRNO 32</t>
  </si>
  <si>
    <t>K.Locher BBS 125</t>
  </si>
  <si>
    <t>K.Locher BBS 127</t>
  </si>
  <si>
    <t>IBVS 5438</t>
  </si>
  <si>
    <t>IBVS 5583</t>
  </si>
  <si>
    <t>IBVS 5592</t>
  </si>
  <si>
    <t>IBVS 5543</t>
  </si>
  <si>
    <t>EA+UG:</t>
  </si>
  <si>
    <t># of data points:</t>
  </si>
  <si>
    <t>IBVS 5657</t>
  </si>
  <si>
    <t>IBVS 5690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</si>
  <si>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</si>
  <si>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</si>
  <si>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</si>
  <si>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</si>
  <si>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</si>
  <si>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</si>
  <si>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</si>
  <si>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0074</t>
  </si>
  <si>
    <t>OEJV 0107</t>
  </si>
  <si>
    <t>Add cycle</t>
  </si>
  <si>
    <t>Old Cycle</t>
  </si>
  <si>
    <t>OEJV 0003</t>
  </si>
  <si>
    <t>LX Ser / GSC 1497-0750</t>
  </si>
  <si>
    <t>OEJV 0147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</si>
  <si>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</si>
  <si>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</si>
  <si>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</si>
  <si>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</si>
  <si>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</si>
  <si>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</si>
  <si>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</si>
  <si>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</si>
  <si>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</si>
  <si>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</si>
  <si>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</si>
  <si>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</si>
  <si>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2444644.586 </t>
  </si>
  <si>
    <t> 09.02.1981 02:03 </t>
  </si>
  <si>
    <t> 0.000 </t>
  </si>
  <si>
    <t>V </t>
  </si>
  <si>
    <t> K.Locher </t>
  </si>
  <si>
    <t> BBS 53 </t>
  </si>
  <si>
    <t>2444691.482 </t>
  </si>
  <si>
    <t> 27.03.1981 23:34 </t>
  </si>
  <si>
    <t>2444691.642 </t>
  </si>
  <si>
    <t> 28.03.1981 03:24 </t>
  </si>
  <si>
    <t> 0.002 </t>
  </si>
  <si>
    <t>2444808.406 </t>
  </si>
  <si>
    <t> 22.07.1981 21:44 </t>
  </si>
  <si>
    <t> 0.001 </t>
  </si>
  <si>
    <t> D.Elias </t>
  </si>
  <si>
    <t> BBS 56 </t>
  </si>
  <si>
    <t>2444809.354 </t>
  </si>
  <si>
    <t> 23.07.1981 20:29 </t>
  </si>
  <si>
    <t> -0.001 </t>
  </si>
  <si>
    <t>2444809.355 </t>
  </si>
  <si>
    <t> 23.07.1981 20:31 </t>
  </si>
  <si>
    <t> -0.000 </t>
  </si>
  <si>
    <t>2444811.415 </t>
  </si>
  <si>
    <t> 25.07.1981 21:57 </t>
  </si>
  <si>
    <t> D.Mourikis </t>
  </si>
  <si>
    <t>2444812.365 </t>
  </si>
  <si>
    <t> 26.07.1981 20:45 </t>
  </si>
  <si>
    <t> N.Contopoulos </t>
  </si>
  <si>
    <t>2444812.366 </t>
  </si>
  <si>
    <t> 26.07.1981 20:47 </t>
  </si>
  <si>
    <t>2444817.437 </t>
  </si>
  <si>
    <t> 31.07.1981 22:29 </t>
  </si>
  <si>
    <t>2444848.330 </t>
  </si>
  <si>
    <t> 31.08.1981 19:55 </t>
  </si>
  <si>
    <t>2444869.243 </t>
  </si>
  <si>
    <t> 21.09.1981 17:49 </t>
  </si>
  <si>
    <t>2444987.592 </t>
  </si>
  <si>
    <t> 18.01.1982 02:12 </t>
  </si>
  <si>
    <t> BBS 58 </t>
  </si>
  <si>
    <t>2444994.721 </t>
  </si>
  <si>
    <t> 25.01.1982 05:18 </t>
  </si>
  <si>
    <t>2445053.497 </t>
  </si>
  <si>
    <t> 24.03.1982 23:55 </t>
  </si>
  <si>
    <t> BBS 59 </t>
  </si>
  <si>
    <t>2445061.579 </t>
  </si>
  <si>
    <t> 02.04.1982 01:53 </t>
  </si>
  <si>
    <t> BBS 60 </t>
  </si>
  <si>
    <t>2445101.505 </t>
  </si>
  <si>
    <t> 12.05.1982 00:07 </t>
  </si>
  <si>
    <t> BBS 61 </t>
  </si>
  <si>
    <t>2445104.514 </t>
  </si>
  <si>
    <t> 15.05.1982 00:20 </t>
  </si>
  <si>
    <t>2445114.496 </t>
  </si>
  <si>
    <t> 24.05.1982 23:54 </t>
  </si>
  <si>
    <t>2445115.447 </t>
  </si>
  <si>
    <t> 25.05.1982 22:43 </t>
  </si>
  <si>
    <t> T.Schildknecht </t>
  </si>
  <si>
    <t>2445139.529 </t>
  </si>
  <si>
    <t> 19.06.1982 00:41 </t>
  </si>
  <si>
    <t>2445142.538 </t>
  </si>
  <si>
    <t> 22.06.1982 00:54 </t>
  </si>
  <si>
    <t>2445148.399 </t>
  </si>
  <si>
    <t> 27.06.1982 21:34 </t>
  </si>
  <si>
    <t> -0.002 </t>
  </si>
  <si>
    <t>2445208.286 </t>
  </si>
  <si>
    <t> 26.08.1982 18:51 </t>
  </si>
  <si>
    <t> BBS 62 </t>
  </si>
  <si>
    <t>2445358.641 </t>
  </si>
  <si>
    <t> 24.01.1983 03:23 </t>
  </si>
  <si>
    <t> BBS 64 </t>
  </si>
  <si>
    <t>2445385.574 </t>
  </si>
  <si>
    <t> 20.02.1983 01:46 </t>
  </si>
  <si>
    <t> BBS 65 </t>
  </si>
  <si>
    <t>2445432.469 </t>
  </si>
  <si>
    <t> 07.04.1983 23:15 </t>
  </si>
  <si>
    <t> BBS 66 </t>
  </si>
  <si>
    <t>2445432.470 </t>
  </si>
  <si>
    <t> 07.04.1983 23:16 </t>
  </si>
  <si>
    <t> M.Andrakakou </t>
  </si>
  <si>
    <t>2445439.441 </t>
  </si>
  <si>
    <t> 14.04.1983 22:35 </t>
  </si>
  <si>
    <t>2445442.449 </t>
  </si>
  <si>
    <t> 17.04.1983 22:46 </t>
  </si>
  <si>
    <t>2445459.404 </t>
  </si>
  <si>
    <t> 04.05.1983 21:41 </t>
  </si>
  <si>
    <t>2445548.443 </t>
  </si>
  <si>
    <t> 01.08.1983 22:37 </t>
  </si>
  <si>
    <t> BBS 68 </t>
  </si>
  <si>
    <t>2445701.645 </t>
  </si>
  <si>
    <t> 02.01.1984 03:28 </t>
  </si>
  <si>
    <t> BBS 70 </t>
  </si>
  <si>
    <t>2445741.572 </t>
  </si>
  <si>
    <t> 11.02.1984 01:43 </t>
  </si>
  <si>
    <t> BBS 71 </t>
  </si>
  <si>
    <t>2445766.604 </t>
  </si>
  <si>
    <t> 07.03.1984 02:29 </t>
  </si>
  <si>
    <t> R.Peter </t>
  </si>
  <si>
    <t>2445766.605 </t>
  </si>
  <si>
    <t> 07.03.1984 02:31 </t>
  </si>
  <si>
    <t> M.Lüthi </t>
  </si>
  <si>
    <t> F.Steinemann </t>
  </si>
  <si>
    <t>2445879.407 </t>
  </si>
  <si>
    <t> 27.06.1984 21:46 </t>
  </si>
  <si>
    <t> BBS 72 </t>
  </si>
  <si>
    <t>2445906.342 </t>
  </si>
  <si>
    <t> 24.07.1984 20:12 </t>
  </si>
  <si>
    <t> BBS 73 </t>
  </si>
  <si>
    <t> G.Mavrofridis </t>
  </si>
  <si>
    <t>2445908.401 </t>
  </si>
  <si>
    <t> 26.07.1984 21:37 </t>
  </si>
  <si>
    <t>2445911.411 </t>
  </si>
  <si>
    <t> 29.07.1984 21:51 </t>
  </si>
  <si>
    <t>2446046.714 </t>
  </si>
  <si>
    <t> 12.12.1984 05:08 </t>
  </si>
  <si>
    <t> BBS 75 </t>
  </si>
  <si>
    <t>2446154.606 </t>
  </si>
  <si>
    <t> 30.03.1985 02:32 </t>
  </si>
  <si>
    <t> BBS 76 </t>
  </si>
  <si>
    <t>2446175.518 </t>
  </si>
  <si>
    <t> 20.04.1985 00:25 </t>
  </si>
  <si>
    <t>2446183.440 </t>
  </si>
  <si>
    <t> 27.04.1985 22:33 </t>
  </si>
  <si>
    <t> BBS 77 </t>
  </si>
  <si>
    <t>2446186.450 </t>
  </si>
  <si>
    <t> 30.04.1985 22:48 </t>
  </si>
  <si>
    <t>2446252.358 </t>
  </si>
  <si>
    <t> 05.07.1985 20:35 </t>
  </si>
  <si>
    <t>2446296.402 </t>
  </si>
  <si>
    <t> 18.08.1985 21:38 </t>
  </si>
  <si>
    <t> BBS 78 </t>
  </si>
  <si>
    <t>2446497.612 </t>
  </si>
  <si>
    <t> 08.03.1986 02:41 </t>
  </si>
  <si>
    <t> BBS 79 </t>
  </si>
  <si>
    <t> D.Müller </t>
  </si>
  <si>
    <t>2446497.613 </t>
  </si>
  <si>
    <t> 08.03.1986 02:42 </t>
  </si>
  <si>
    <t> J.Roshard </t>
  </si>
  <si>
    <t> C.Schlumpf </t>
  </si>
  <si>
    <t>2446622.456 </t>
  </si>
  <si>
    <t> 10.07.1986 22:56 </t>
  </si>
  <si>
    <t> BBS 80 </t>
  </si>
  <si>
    <t>2446625.466 </t>
  </si>
  <si>
    <t> 13.07.1986 23:11 </t>
  </si>
  <si>
    <t> BBS 81 </t>
  </si>
  <si>
    <t>2446831.587 </t>
  </si>
  <si>
    <t> 05.02.1987 02:05 </t>
  </si>
  <si>
    <t> BBS 82 </t>
  </si>
  <si>
    <t>2447003.329 </t>
  </si>
  <si>
    <t> 26.07.1987 19:53 </t>
  </si>
  <si>
    <t> BBS 84 </t>
  </si>
  <si>
    <t>2447023.447 </t>
  </si>
  <si>
    <t> 15.08.1987 22:43 </t>
  </si>
  <si>
    <t> BBS 85 </t>
  </si>
  <si>
    <t>2447212.617 </t>
  </si>
  <si>
    <t> 21.02.1988 02:48 </t>
  </si>
  <si>
    <t> BBS 87 </t>
  </si>
  <si>
    <t>2447304.508 </t>
  </si>
  <si>
    <t> 23.05.1988 00:11 </t>
  </si>
  <si>
    <t> BBS 88 </t>
  </si>
  <si>
    <t>2447383.407 </t>
  </si>
  <si>
    <t> 09.08.1988 21:46 </t>
  </si>
  <si>
    <t> BBS 89 </t>
  </si>
  <si>
    <t>2447535.662 </t>
  </si>
  <si>
    <t> 09.01.1989 03:53 </t>
  </si>
  <si>
    <t> BBS 90 </t>
  </si>
  <si>
    <t>2447746.376 </t>
  </si>
  <si>
    <t> 07.08.1989 21:01 </t>
  </si>
  <si>
    <t> BBS 92 </t>
  </si>
  <si>
    <t>2447890.709 </t>
  </si>
  <si>
    <t> 30.12.1989 05:00 </t>
  </si>
  <si>
    <t> BBS 93 </t>
  </si>
  <si>
    <t>2447942.515 </t>
  </si>
  <si>
    <t> 20.02.1990 00:21 </t>
  </si>
  <si>
    <t> BBS 94 </t>
  </si>
  <si>
    <t>2448039.476 </t>
  </si>
  <si>
    <t> 27.05.1990 23:25 </t>
  </si>
  <si>
    <t> BBS 95 </t>
  </si>
  <si>
    <t>2448068.468 </t>
  </si>
  <si>
    <t> 25.06.1990 23:13 </t>
  </si>
  <si>
    <t>E </t>
  </si>
  <si>
    <t>?</t>
  </si>
  <si>
    <t> A.Paschke </t>
  </si>
  <si>
    <t>2448306.593 </t>
  </si>
  <si>
    <t> 19.02.1991 02:13 </t>
  </si>
  <si>
    <t> BBS 97 </t>
  </si>
  <si>
    <t>2448766.527 </t>
  </si>
  <si>
    <t> 24.05.1992 00:38 </t>
  </si>
  <si>
    <t> 0.005 </t>
  </si>
  <si>
    <t> BBS 101 </t>
  </si>
  <si>
    <t>2449004.645 </t>
  </si>
  <si>
    <t> 17.01.1993 03:28 </t>
  </si>
  <si>
    <t> BBS 103 </t>
  </si>
  <si>
    <t>2449158.483 </t>
  </si>
  <si>
    <t> 19.06.1993 23:35 </t>
  </si>
  <si>
    <t> BBS 104 </t>
  </si>
  <si>
    <t>2449475.507 </t>
  </si>
  <si>
    <t> 03.05.1994 00:10 </t>
  </si>
  <si>
    <t> BBS 106 </t>
  </si>
  <si>
    <t>2449561.376 </t>
  </si>
  <si>
    <t> 27.07.1994 21:01 </t>
  </si>
  <si>
    <t> BBS 107 </t>
  </si>
  <si>
    <t>2449799.504 </t>
  </si>
  <si>
    <t> 23.03.1995 00:05 </t>
  </si>
  <si>
    <t> BBS 108 </t>
  </si>
  <si>
    <t>2449836.576 </t>
  </si>
  <si>
    <t> 29.04.1995 01:49 </t>
  </si>
  <si>
    <t> BBS 109 </t>
  </si>
  <si>
    <t>2450139.657 </t>
  </si>
  <si>
    <t> 26.02.1996 03:46 </t>
  </si>
  <si>
    <t> BBS 111 </t>
  </si>
  <si>
    <t>2450539.541 </t>
  </si>
  <si>
    <t> 01.04.1997 00:59 </t>
  </si>
  <si>
    <t> BBS 114 </t>
  </si>
  <si>
    <t>2450864.486 </t>
  </si>
  <si>
    <t> 19.02.1998 23:39 </t>
  </si>
  <si>
    <t> BBS 117 </t>
  </si>
  <si>
    <t>2450988.379 </t>
  </si>
  <si>
    <t> 23.06.1998 21:05 </t>
  </si>
  <si>
    <t> BBS 118 </t>
  </si>
  <si>
    <t>2451603.5731 </t>
  </si>
  <si>
    <t> 29.02.2000 01:45 </t>
  </si>
  <si>
    <t> 0.0010 </t>
  </si>
  <si>
    <t> J.Safar </t>
  </si>
  <si>
    <t> BRNO 32 </t>
  </si>
  <si>
    <t>2451641.43900 </t>
  </si>
  <si>
    <t> 06.04.2000 22:32 </t>
  </si>
  <si>
    <t> 0.00152 </t>
  </si>
  <si>
    <t>C </t>
  </si>
  <si>
    <t>o</t>
  </si>
  <si>
    <t> J.Šafár </t>
  </si>
  <si>
    <t>OEJV 0074 </t>
  </si>
  <si>
    <t>2452072.534 </t>
  </si>
  <si>
    <t> 12.06.2001 00:48 </t>
  </si>
  <si>
    <t> BBS 125 </t>
  </si>
  <si>
    <t>2452320.63969 </t>
  </si>
  <si>
    <t> 15.02.2002 03:21 </t>
  </si>
  <si>
    <t> 0.00234 </t>
  </si>
  <si>
    <t>2452348.524 </t>
  </si>
  <si>
    <t> 15.03.2002 00:34 </t>
  </si>
  <si>
    <t> 0.003 </t>
  </si>
  <si>
    <t> BBS 127 </t>
  </si>
  <si>
    <t>2452410.4707 </t>
  </si>
  <si>
    <t> 15.05.2002 23:17 </t>
  </si>
  <si>
    <t> 0.0022 </t>
  </si>
  <si>
    <t> F.Agerer </t>
  </si>
  <si>
    <t>BAVM 158 </t>
  </si>
  <si>
    <t>2452730.504 </t>
  </si>
  <si>
    <t> 01.04.2003 00:05 </t>
  </si>
  <si>
    <t> BBS 129 </t>
  </si>
  <si>
    <t>2452828.4165 </t>
  </si>
  <si>
    <t> 07.07.2003 21:59 </t>
  </si>
  <si>
    <t> 0.0032 </t>
  </si>
  <si>
    <t> M.Zejda </t>
  </si>
  <si>
    <t>IBVS 5583 </t>
  </si>
  <si>
    <t>2453146.2310 </t>
  </si>
  <si>
    <t> 20.05.2004 17:32 </t>
  </si>
  <si>
    <t> T.Krajci </t>
  </si>
  <si>
    <t>IBVS 5592 </t>
  </si>
  <si>
    <t>2453149.402 </t>
  </si>
  <si>
    <t> 23.05.2004 21:38 </t>
  </si>
  <si>
    <t> BBS 130 </t>
  </si>
  <si>
    <t>2453436.638 </t>
  </si>
  <si>
    <t> 07.03.2005 03:18 </t>
  </si>
  <si>
    <t>OEJV 0003 </t>
  </si>
  <si>
    <t>2453465.6313 </t>
  </si>
  <si>
    <t> 05.04.2005 03:09 </t>
  </si>
  <si>
    <t> 0.0027 </t>
  </si>
  <si>
    <t> M. Zejda et al. </t>
  </si>
  <si>
    <t>IBVS 5741 </t>
  </si>
  <si>
    <t>2453498.2684 </t>
  </si>
  <si>
    <t> 07.05.2005 18:26 </t>
  </si>
  <si>
    <t> Maehara </t>
  </si>
  <si>
    <t>VSB 44 </t>
  </si>
  <si>
    <t>2453500.8030 </t>
  </si>
  <si>
    <t> 10.05.2005 07:16 </t>
  </si>
  <si>
    <t> 0.0024 </t>
  </si>
  <si>
    <t>IBVS 5690 </t>
  </si>
  <si>
    <t>2453500.9613 </t>
  </si>
  <si>
    <t> 10.05.2005 11:04 </t>
  </si>
  <si>
    <t> 0.0023 </t>
  </si>
  <si>
    <t>2453501.7540 </t>
  </si>
  <si>
    <t> 11.05.2005 06:05 </t>
  </si>
  <si>
    <t> 0.0028 </t>
  </si>
  <si>
    <t>2453501.9116 </t>
  </si>
  <si>
    <t> 11.05.2005 09:52 </t>
  </si>
  <si>
    <t> 0.0020 </t>
  </si>
  <si>
    <t>2453504.7636 </t>
  </si>
  <si>
    <t> 14.05.2005 06:19 </t>
  </si>
  <si>
    <t>2453504.9238 </t>
  </si>
  <si>
    <t> 14.05.2005 10:10 </t>
  </si>
  <si>
    <t> 0.0040 </t>
  </si>
  <si>
    <t>2453510.4683 </t>
  </si>
  <si>
    <t> 19.05.2005 23:14 </t>
  </si>
  <si>
    <t> 0.0033 </t>
  </si>
  <si>
    <t>-I</t>
  </si>
  <si>
    <t>BAVM 173 </t>
  </si>
  <si>
    <t>2454218.3436 </t>
  </si>
  <si>
    <t> 27.04.2007 20:14 </t>
  </si>
  <si>
    <t>62647</t>
  </si>
  <si>
    <t> 0.0025 </t>
  </si>
  <si>
    <t>R</t>
  </si>
  <si>
    <t> M.Lehky </t>
  </si>
  <si>
    <t>OEJV 0107 </t>
  </si>
  <si>
    <t>2455988.669 </t>
  </si>
  <si>
    <t> 02.03.2012 04:03 </t>
  </si>
  <si>
    <t>73821</t>
  </si>
  <si>
    <t> 0.004 </t>
  </si>
  <si>
    <t>OEJV 0147 </t>
  </si>
  <si>
    <t>2457132.3919 </t>
  </si>
  <si>
    <t> 19.04.2015 21:24 </t>
  </si>
  <si>
    <t>81040</t>
  </si>
  <si>
    <t> 0.0029 </t>
  </si>
  <si>
    <t> O.Nickel </t>
  </si>
  <si>
    <t>BAVM 241 (=IBVS 6157) </t>
  </si>
  <si>
    <t>2457135.4023 </t>
  </si>
  <si>
    <t> 22.04.2015 21:39 </t>
  </si>
  <si>
    <t>81059</t>
  </si>
  <si>
    <t> 0.0031 </t>
  </si>
  <si>
    <t>IBVS 6157</t>
  </si>
  <si>
    <t>JAAVSO 51, 74</t>
  </si>
  <si>
    <t>BAD?</t>
  </si>
  <si>
    <t>PE?</t>
  </si>
  <si>
    <t>S4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</si>
</sst>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7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/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3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14" fillId="0" borderId="0" xfId="0" applyFont="1">
      <alignment vertical="top"/>
    </xf>
    <xf numFmtId="0" fontId="12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165" fontId="16" fillId="0" borderId="0" xfId="0" applyNumberFormat="1" applyFont="1" applyAlignment="1">
      <alignment horizontal="left"/>
    </xf>
    <xf numFmtId="22" fontId="16" fillId="0" borderId="0" xfId="0" applyNumberFormat="1" applyFont="1" applyAlignment="1"/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9" fillId="0" borderId="0" xfId="0" applyFont="1" applyAlignment="1"/>
    <xf numFmtId="14" fontId="9" fillId="0" borderId="0" xfId="0" applyNumberFormat="1" applyFont="1" applyAlignment="1"/>
    <xf numFmtId="0" fontId="5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6" fontId="22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LX Ser - O-C Diagr.</a:t>
            </a:r>
          </a:p>
        </c:rich>
      </c:tx>
      <c:layout>
        <c:manualLayout>
          <c:xMode val="edge"/>
          <c:yMode val="edge"/>
          <c:x val="0.34710787184659769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2200343715947"/>
          <c:y val="0.17391336952446163"/>
          <c:w val="0.77043099284486727"/>
          <c:h val="0.599379860126179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Active!$H$21:$H$985</c:f>
              <c:numCache>
                <c:formatCode>General</c:formatCode>
                <c:ptCount val="96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4C-4D95-A1C4-33B215C3693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Active!$D$21:$D$985</c:f>
                <c:numCache>
                  <c:formatCode>General</c:formatCode>
                  <c:ptCount val="965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88">
                    <c:v>1E-3</c:v>
                  </c:pt>
                  <c:pt idx="89">
                    <c:v>2E-3</c:v>
                  </c:pt>
                  <c:pt idx="90">
                    <c:v>2E-3</c:v>
                  </c:pt>
                  <c:pt idx="91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1E-3</c:v>
                  </c:pt>
                  <c:pt idx="98">
                    <c:v>3.0000000000000001E-3</c:v>
                  </c:pt>
                  <c:pt idx="99">
                    <c:v>2E-3</c:v>
                  </c:pt>
                  <c:pt idx="101">
                    <c:v>8.9999999999999998E-4</c:v>
                  </c:pt>
                  <c:pt idx="103">
                    <c:v>8.9999999999999998E-4</c:v>
                  </c:pt>
                  <c:pt idx="105">
                    <c:v>2.0000000000000001E-4</c:v>
                  </c:pt>
                  <c:pt idx="106">
                    <c:v>1E-3</c:v>
                  </c:pt>
                  <c:pt idx="107">
                    <c:v>1E-3</c:v>
                  </c:pt>
                  <c:pt idx="108">
                    <c:v>8.9999999999999998E-4</c:v>
                  </c:pt>
                  <c:pt idx="109">
                    <c:v>8.9999999999999998E-4</c:v>
                  </c:pt>
                  <c:pt idx="110">
                    <c:v>8.9999999999999998E-4</c:v>
                  </c:pt>
                  <c:pt idx="111">
                    <c:v>2.9999999999999997E-4</c:v>
                  </c:pt>
                  <c:pt idx="112">
                    <c:v>1E-3</c:v>
                  </c:pt>
                  <c:pt idx="113">
                    <c:v>2E-3</c:v>
                  </c:pt>
                  <c:pt idx="116">
                    <c:v>2.0000000000000001E-4</c:v>
                  </c:pt>
                  <c:pt idx="117">
                    <c:v>2.9999999999999997E-4</c:v>
                  </c:pt>
                  <c:pt idx="118">
                    <c:v>5.9999999999999995E-4</c:v>
                  </c:pt>
                  <c:pt idx="119">
                    <c:v>2.0000000000000001E-4</c:v>
                  </c:pt>
                  <c:pt idx="120">
                    <c:v>2.0000000000000001E-4</c:v>
                  </c:pt>
                  <c:pt idx="121">
                    <c:v>8.9999999999999998E-4</c:v>
                  </c:pt>
                  <c:pt idx="122">
                    <c:v>5.0000000000000001E-4</c:v>
                  </c:pt>
                  <c:pt idx="123">
                    <c:v>2.0000000000000001E-4</c:v>
                  </c:pt>
                  <c:pt idx="124">
                    <c:v>1E-3</c:v>
                  </c:pt>
                  <c:pt idx="125">
                    <c:v>2.9999999999999997E-4</c:v>
                  </c:pt>
                  <c:pt idx="126">
                    <c:v>2.0000000000000001E-4</c:v>
                  </c:pt>
                  <c:pt idx="127">
                    <c:v>5.0000000000000001E-4</c:v>
                  </c:pt>
                  <c:pt idx="128">
                    <c:v>5.5999999999999995E-4</c:v>
                  </c:pt>
                  <c:pt idx="129">
                    <c:v>7.2000000000000005E-4</c:v>
                  </c:pt>
                  <c:pt idx="130">
                    <c:v>5.6999999999999998E-4</c:v>
                  </c:pt>
                  <c:pt idx="131">
                    <c:v>4.4000000000000002E-4</c:v>
                  </c:pt>
                  <c:pt idx="132">
                    <c:v>4.8999999999999998E-4</c:v>
                  </c:pt>
                  <c:pt idx="133">
                    <c:v>5.0000000000000001E-4</c:v>
                  </c:pt>
                  <c:pt idx="134">
                    <c:v>5.1000000000000004E-4</c:v>
                  </c:pt>
                  <c:pt idx="135">
                    <c:v>3.6000000000000002E-4</c:v>
                  </c:pt>
                  <c:pt idx="136">
                    <c:v>2.2000000000000001E-4</c:v>
                  </c:pt>
                  <c:pt idx="137">
                    <c:v>4.0999999999999999E-4</c:v>
                  </c:pt>
                  <c:pt idx="138">
                    <c:v>3.2000000000000003E-4</c:v>
                  </c:pt>
                  <c:pt idx="139">
                    <c:v>2.3000000000000001E-4</c:v>
                  </c:pt>
                  <c:pt idx="140">
                    <c:v>3.8000000000000002E-4</c:v>
                  </c:pt>
                  <c:pt idx="141">
                    <c:v>2.5999999999999998E-4</c:v>
                  </c:pt>
                  <c:pt idx="142">
                    <c:v>3.3E-4</c:v>
                  </c:pt>
                  <c:pt idx="143">
                    <c:v>2.0000000000000001E-4</c:v>
                  </c:pt>
                  <c:pt idx="144">
                    <c:v>4.0000000000000002E-4</c:v>
                  </c:pt>
                  <c:pt idx="145">
                    <c:v>4.4999999999999999E-4</c:v>
                  </c:pt>
                  <c:pt idx="146">
                    <c:v>4.0999999999999999E-4</c:v>
                  </c:pt>
                  <c:pt idx="147">
                    <c:v>3.1E-4</c:v>
                  </c:pt>
                  <c:pt idx="148">
                    <c:v>2.9E-4</c:v>
                  </c:pt>
                  <c:pt idx="149">
                    <c:v>4.2000000000000002E-4</c:v>
                  </c:pt>
                  <c:pt idx="150">
                    <c:v>2.5000000000000001E-4</c:v>
                  </c:pt>
                  <c:pt idx="151">
                    <c:v>2.7999999999999998E-4</c:v>
                  </c:pt>
                  <c:pt idx="152">
                    <c:v>2.5999999999999998E-4</c:v>
                  </c:pt>
                  <c:pt idx="153">
                    <c:v>4.6999999999999999E-4</c:v>
                  </c:pt>
                  <c:pt idx="154">
                    <c:v>2.1000000000000001E-4</c:v>
                  </c:pt>
                  <c:pt idx="155">
                    <c:v>1E-4</c:v>
                  </c:pt>
                  <c:pt idx="156">
                    <c:v>5.0000000000000001E-4</c:v>
                  </c:pt>
                  <c:pt idx="157">
                    <c:v>1.8000000000000001E-4</c:v>
                  </c:pt>
                  <c:pt idx="158">
                    <c:v>1.3999999999999999E-4</c:v>
                  </c:pt>
                  <c:pt idx="159">
                    <c:v>1.9000000000000001E-4</c:v>
                  </c:pt>
                  <c:pt idx="160">
                    <c:v>1.7000000000000001E-4</c:v>
                  </c:pt>
                  <c:pt idx="161">
                    <c:v>5.5000000000000003E-4</c:v>
                  </c:pt>
                  <c:pt idx="162">
                    <c:v>3.8999999999999999E-4</c:v>
                  </c:pt>
                  <c:pt idx="163">
                    <c:v>3.3E-4</c:v>
                  </c:pt>
                  <c:pt idx="164">
                    <c:v>5.1999999999999995E-4</c:v>
                  </c:pt>
                  <c:pt idx="165">
                    <c:v>3.6999999999999999E-4</c:v>
                  </c:pt>
                  <c:pt idx="166">
                    <c:v>2.7E-4</c:v>
                  </c:pt>
                  <c:pt idx="167">
                    <c:v>2.9E-4</c:v>
                  </c:pt>
                  <c:pt idx="168">
                    <c:v>2.9E-4</c:v>
                  </c:pt>
                  <c:pt idx="169">
                    <c:v>2.7E-4</c:v>
                  </c:pt>
                  <c:pt idx="170">
                    <c:v>3.2000000000000003E-4</c:v>
                  </c:pt>
                  <c:pt idx="171">
                    <c:v>3.5E-4</c:v>
                  </c:pt>
                  <c:pt idx="172">
                    <c:v>2.1000000000000001E-4</c:v>
                  </c:pt>
                  <c:pt idx="173">
                    <c:v>3.1E-4</c:v>
                  </c:pt>
                  <c:pt idx="174">
                    <c:v>2.0000000000000001E-4</c:v>
                  </c:pt>
                  <c:pt idx="175">
                    <c:v>4.2000000000000002E-4</c:v>
                  </c:pt>
                  <c:pt idx="176">
                    <c:v>2.5000000000000001E-4</c:v>
                  </c:pt>
                  <c:pt idx="177">
                    <c:v>2.2000000000000001E-4</c:v>
                  </c:pt>
                  <c:pt idx="178">
                    <c:v>3.2000000000000003E-4</c:v>
                  </c:pt>
                  <c:pt idx="179">
                    <c:v>2.7999999999999998E-4</c:v>
                  </c:pt>
                  <c:pt idx="180">
                    <c:v>4.2000000000000002E-4</c:v>
                  </c:pt>
                  <c:pt idx="181">
                    <c:v>4.4999999999999999E-4</c:v>
                  </c:pt>
                  <c:pt idx="182">
                    <c:v>3.3E-4</c:v>
                  </c:pt>
                  <c:pt idx="183">
                    <c:v>3.6000000000000002E-4</c:v>
                  </c:pt>
                  <c:pt idx="184">
                    <c:v>2.3000000000000001E-4</c:v>
                  </c:pt>
                  <c:pt idx="185">
                    <c:v>3.1E-4</c:v>
                  </c:pt>
                  <c:pt idx="186">
                    <c:v>3.4000000000000002E-4</c:v>
                  </c:pt>
                  <c:pt idx="187">
                    <c:v>2.5999999999999998E-4</c:v>
                  </c:pt>
                  <c:pt idx="188">
                    <c:v>3.1E-4</c:v>
                  </c:pt>
                  <c:pt idx="189">
                    <c:v>1.9000000000000001E-4</c:v>
                  </c:pt>
                  <c:pt idx="190">
                    <c:v>1.4999999999999999E-4</c:v>
                  </c:pt>
                  <c:pt idx="191">
                    <c:v>3.5E-4</c:v>
                  </c:pt>
                  <c:pt idx="192">
                    <c:v>3.3E-4</c:v>
                  </c:pt>
                  <c:pt idx="193">
                    <c:v>3.8999999999999999E-4</c:v>
                  </c:pt>
                  <c:pt idx="194">
                    <c:v>2.7E-4</c:v>
                  </c:pt>
                  <c:pt idx="195">
                    <c:v>4.2999999999999999E-4</c:v>
                  </c:pt>
                  <c:pt idx="196">
                    <c:v>2.1000000000000001E-4</c:v>
                  </c:pt>
                  <c:pt idx="197">
                    <c:v>1.1E-4</c:v>
                  </c:pt>
                  <c:pt idx="198">
                    <c:v>3.3E-4</c:v>
                  </c:pt>
                  <c:pt idx="199">
                    <c:v>2.9999999999999997E-4</c:v>
                  </c:pt>
                  <c:pt idx="200">
                    <c:v>2.1000000000000001E-4</c:v>
                  </c:pt>
                  <c:pt idx="201">
                    <c:v>1.7000000000000001E-4</c:v>
                  </c:pt>
                  <c:pt idx="202">
                    <c:v>2.9E-4</c:v>
                  </c:pt>
                  <c:pt idx="203">
                    <c:v>3.2000000000000003E-4</c:v>
                  </c:pt>
                  <c:pt idx="204">
                    <c:v>5.0000000000000001E-4</c:v>
                  </c:pt>
                  <c:pt idx="205">
                    <c:v>2.4000000000000001E-4</c:v>
                  </c:pt>
                  <c:pt idx="206">
                    <c:v>4.4000000000000002E-4</c:v>
                  </c:pt>
                  <c:pt idx="207">
                    <c:v>2.9E-4</c:v>
                  </c:pt>
                  <c:pt idx="208">
                    <c:v>2.9E-4</c:v>
                  </c:pt>
                </c:numCache>
              </c:numRef>
            </c:plus>
            <c:minus>
              <c:numRef>
                <c:f>Active!$D$21:$D$985</c:f>
                <c:numCache>
                  <c:formatCode>General</c:formatCode>
                  <c:ptCount val="965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88">
                    <c:v>1E-3</c:v>
                  </c:pt>
                  <c:pt idx="89">
                    <c:v>2E-3</c:v>
                  </c:pt>
                  <c:pt idx="90">
                    <c:v>2E-3</c:v>
                  </c:pt>
                  <c:pt idx="91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1E-3</c:v>
                  </c:pt>
                  <c:pt idx="98">
                    <c:v>3.0000000000000001E-3</c:v>
                  </c:pt>
                  <c:pt idx="99">
                    <c:v>2E-3</c:v>
                  </c:pt>
                  <c:pt idx="101">
                    <c:v>8.9999999999999998E-4</c:v>
                  </c:pt>
                  <c:pt idx="103">
                    <c:v>8.9999999999999998E-4</c:v>
                  </c:pt>
                  <c:pt idx="105">
                    <c:v>2.0000000000000001E-4</c:v>
                  </c:pt>
                  <c:pt idx="106">
                    <c:v>1E-3</c:v>
                  </c:pt>
                  <c:pt idx="107">
                    <c:v>1E-3</c:v>
                  </c:pt>
                  <c:pt idx="108">
                    <c:v>8.9999999999999998E-4</c:v>
                  </c:pt>
                  <c:pt idx="109">
                    <c:v>8.9999999999999998E-4</c:v>
                  </c:pt>
                  <c:pt idx="110">
                    <c:v>8.9999999999999998E-4</c:v>
                  </c:pt>
                  <c:pt idx="111">
                    <c:v>2.9999999999999997E-4</c:v>
                  </c:pt>
                  <c:pt idx="112">
                    <c:v>1E-3</c:v>
                  </c:pt>
                  <c:pt idx="113">
                    <c:v>2E-3</c:v>
                  </c:pt>
                  <c:pt idx="116">
                    <c:v>2.0000000000000001E-4</c:v>
                  </c:pt>
                  <c:pt idx="117">
                    <c:v>2.9999999999999997E-4</c:v>
                  </c:pt>
                  <c:pt idx="118">
                    <c:v>5.9999999999999995E-4</c:v>
                  </c:pt>
                  <c:pt idx="119">
                    <c:v>2.0000000000000001E-4</c:v>
                  </c:pt>
                  <c:pt idx="120">
                    <c:v>2.0000000000000001E-4</c:v>
                  </c:pt>
                  <c:pt idx="121">
                    <c:v>8.9999999999999998E-4</c:v>
                  </c:pt>
                  <c:pt idx="122">
                    <c:v>5.0000000000000001E-4</c:v>
                  </c:pt>
                  <c:pt idx="123">
                    <c:v>2.0000000000000001E-4</c:v>
                  </c:pt>
                  <c:pt idx="124">
                    <c:v>1E-3</c:v>
                  </c:pt>
                  <c:pt idx="125">
                    <c:v>2.9999999999999997E-4</c:v>
                  </c:pt>
                  <c:pt idx="126">
                    <c:v>2.0000000000000001E-4</c:v>
                  </c:pt>
                  <c:pt idx="127">
                    <c:v>5.0000000000000001E-4</c:v>
                  </c:pt>
                  <c:pt idx="128">
                    <c:v>5.5999999999999995E-4</c:v>
                  </c:pt>
                  <c:pt idx="129">
                    <c:v>7.2000000000000005E-4</c:v>
                  </c:pt>
                  <c:pt idx="130">
                    <c:v>5.6999999999999998E-4</c:v>
                  </c:pt>
                  <c:pt idx="131">
                    <c:v>4.4000000000000002E-4</c:v>
                  </c:pt>
                  <c:pt idx="132">
                    <c:v>4.8999999999999998E-4</c:v>
                  </c:pt>
                  <c:pt idx="133">
                    <c:v>5.0000000000000001E-4</c:v>
                  </c:pt>
                  <c:pt idx="134">
                    <c:v>5.1000000000000004E-4</c:v>
                  </c:pt>
                  <c:pt idx="135">
                    <c:v>3.6000000000000002E-4</c:v>
                  </c:pt>
                  <c:pt idx="136">
                    <c:v>2.2000000000000001E-4</c:v>
                  </c:pt>
                  <c:pt idx="137">
                    <c:v>4.0999999999999999E-4</c:v>
                  </c:pt>
                  <c:pt idx="138">
                    <c:v>3.2000000000000003E-4</c:v>
                  </c:pt>
                  <c:pt idx="139">
                    <c:v>2.3000000000000001E-4</c:v>
                  </c:pt>
                  <c:pt idx="140">
                    <c:v>3.8000000000000002E-4</c:v>
                  </c:pt>
                  <c:pt idx="141">
                    <c:v>2.5999999999999998E-4</c:v>
                  </c:pt>
                  <c:pt idx="142">
                    <c:v>3.3E-4</c:v>
                  </c:pt>
                  <c:pt idx="143">
                    <c:v>2.0000000000000001E-4</c:v>
                  </c:pt>
                  <c:pt idx="144">
                    <c:v>4.0000000000000002E-4</c:v>
                  </c:pt>
                  <c:pt idx="145">
                    <c:v>4.4999999999999999E-4</c:v>
                  </c:pt>
                  <c:pt idx="146">
                    <c:v>4.0999999999999999E-4</c:v>
                  </c:pt>
                  <c:pt idx="147">
                    <c:v>3.1E-4</c:v>
                  </c:pt>
                  <c:pt idx="148">
                    <c:v>2.9E-4</c:v>
                  </c:pt>
                  <c:pt idx="149">
                    <c:v>4.2000000000000002E-4</c:v>
                  </c:pt>
                  <c:pt idx="150">
                    <c:v>2.5000000000000001E-4</c:v>
                  </c:pt>
                  <c:pt idx="151">
                    <c:v>2.7999999999999998E-4</c:v>
                  </c:pt>
                  <c:pt idx="152">
                    <c:v>2.5999999999999998E-4</c:v>
                  </c:pt>
                  <c:pt idx="153">
                    <c:v>4.6999999999999999E-4</c:v>
                  </c:pt>
                  <c:pt idx="154">
                    <c:v>2.1000000000000001E-4</c:v>
                  </c:pt>
                  <c:pt idx="155">
                    <c:v>1E-4</c:v>
                  </c:pt>
                  <c:pt idx="156">
                    <c:v>5.0000000000000001E-4</c:v>
                  </c:pt>
                  <c:pt idx="157">
                    <c:v>1.8000000000000001E-4</c:v>
                  </c:pt>
                  <c:pt idx="158">
                    <c:v>1.3999999999999999E-4</c:v>
                  </c:pt>
                  <c:pt idx="159">
                    <c:v>1.9000000000000001E-4</c:v>
                  </c:pt>
                  <c:pt idx="160">
                    <c:v>1.7000000000000001E-4</c:v>
                  </c:pt>
                  <c:pt idx="161">
                    <c:v>5.5000000000000003E-4</c:v>
                  </c:pt>
                  <c:pt idx="162">
                    <c:v>3.8999999999999999E-4</c:v>
                  </c:pt>
                  <c:pt idx="163">
                    <c:v>3.3E-4</c:v>
                  </c:pt>
                  <c:pt idx="164">
                    <c:v>5.1999999999999995E-4</c:v>
                  </c:pt>
                  <c:pt idx="165">
                    <c:v>3.6999999999999999E-4</c:v>
                  </c:pt>
                  <c:pt idx="166">
                    <c:v>2.7E-4</c:v>
                  </c:pt>
                  <c:pt idx="167">
                    <c:v>2.9E-4</c:v>
                  </c:pt>
                  <c:pt idx="168">
                    <c:v>2.9E-4</c:v>
                  </c:pt>
                  <c:pt idx="169">
                    <c:v>2.7E-4</c:v>
                  </c:pt>
                  <c:pt idx="170">
                    <c:v>3.2000000000000003E-4</c:v>
                  </c:pt>
                  <c:pt idx="171">
                    <c:v>3.5E-4</c:v>
                  </c:pt>
                  <c:pt idx="172">
                    <c:v>2.1000000000000001E-4</c:v>
                  </c:pt>
                  <c:pt idx="173">
                    <c:v>3.1E-4</c:v>
                  </c:pt>
                  <c:pt idx="174">
                    <c:v>2.0000000000000001E-4</c:v>
                  </c:pt>
                  <c:pt idx="175">
                    <c:v>4.2000000000000002E-4</c:v>
                  </c:pt>
                  <c:pt idx="176">
                    <c:v>2.5000000000000001E-4</c:v>
                  </c:pt>
                  <c:pt idx="177">
                    <c:v>2.2000000000000001E-4</c:v>
                  </c:pt>
                  <c:pt idx="178">
                    <c:v>3.2000000000000003E-4</c:v>
                  </c:pt>
                  <c:pt idx="179">
                    <c:v>2.7999999999999998E-4</c:v>
                  </c:pt>
                  <c:pt idx="180">
                    <c:v>4.2000000000000002E-4</c:v>
                  </c:pt>
                  <c:pt idx="181">
                    <c:v>4.4999999999999999E-4</c:v>
                  </c:pt>
                  <c:pt idx="182">
                    <c:v>3.3E-4</c:v>
                  </c:pt>
                  <c:pt idx="183">
                    <c:v>3.6000000000000002E-4</c:v>
                  </c:pt>
                  <c:pt idx="184">
                    <c:v>2.3000000000000001E-4</c:v>
                  </c:pt>
                  <c:pt idx="185">
                    <c:v>3.1E-4</c:v>
                  </c:pt>
                  <c:pt idx="186">
                    <c:v>3.4000000000000002E-4</c:v>
                  </c:pt>
                  <c:pt idx="187">
                    <c:v>2.5999999999999998E-4</c:v>
                  </c:pt>
                  <c:pt idx="188">
                    <c:v>3.1E-4</c:v>
                  </c:pt>
                  <c:pt idx="189">
                    <c:v>1.9000000000000001E-4</c:v>
                  </c:pt>
                  <c:pt idx="190">
                    <c:v>1.4999999999999999E-4</c:v>
                  </c:pt>
                  <c:pt idx="191">
                    <c:v>3.5E-4</c:v>
                  </c:pt>
                  <c:pt idx="192">
                    <c:v>3.3E-4</c:v>
                  </c:pt>
                  <c:pt idx="193">
                    <c:v>3.8999999999999999E-4</c:v>
                  </c:pt>
                  <c:pt idx="194">
                    <c:v>2.7E-4</c:v>
                  </c:pt>
                  <c:pt idx="195">
                    <c:v>4.2999999999999999E-4</c:v>
                  </c:pt>
                  <c:pt idx="196">
                    <c:v>2.1000000000000001E-4</c:v>
                  </c:pt>
                  <c:pt idx="197">
                    <c:v>1.1E-4</c:v>
                  </c:pt>
                  <c:pt idx="198">
                    <c:v>3.3E-4</c:v>
                  </c:pt>
                  <c:pt idx="199">
                    <c:v>2.9999999999999997E-4</c:v>
                  </c:pt>
                  <c:pt idx="200">
                    <c:v>2.1000000000000001E-4</c:v>
                  </c:pt>
                  <c:pt idx="201">
                    <c:v>1.7000000000000001E-4</c:v>
                  </c:pt>
                  <c:pt idx="202">
                    <c:v>2.9E-4</c:v>
                  </c:pt>
                  <c:pt idx="203">
                    <c:v>3.2000000000000003E-4</c:v>
                  </c:pt>
                  <c:pt idx="204">
                    <c:v>5.0000000000000001E-4</c:v>
                  </c:pt>
                  <c:pt idx="205">
                    <c:v>2.4000000000000001E-4</c:v>
                  </c:pt>
                  <c:pt idx="206">
                    <c:v>4.4000000000000002E-4</c:v>
                  </c:pt>
                  <c:pt idx="207">
                    <c:v>2.9E-4</c:v>
                  </c:pt>
                  <c:pt idx="208">
                    <c:v>2.9E-4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Active!$I$21:$I$985</c:f>
              <c:numCache>
                <c:formatCode>General</c:formatCode>
                <c:ptCount val="965"/>
                <c:pt idx="1">
                  <c:v>4.1342100303154439E-4</c:v>
                </c:pt>
                <c:pt idx="2">
                  <c:v>4.1088500438490883E-4</c:v>
                </c:pt>
                <c:pt idx="3">
                  <c:v>1.9784440009971149E-3</c:v>
                </c:pt>
                <c:pt idx="4">
                  <c:v>6.3019030058057979E-3</c:v>
                </c:pt>
                <c:pt idx="5">
                  <c:v>-5.6424699141643941E-4</c:v>
                </c:pt>
                <c:pt idx="6">
                  <c:v>-2.9527900187531486E-4</c:v>
                </c:pt>
                <c:pt idx="7">
                  <c:v>7.0472100196639076E-4</c:v>
                </c:pt>
                <c:pt idx="8">
                  <c:v>1.2694270044448785E-3</c:v>
                </c:pt>
                <c:pt idx="9">
                  <c:v>-1.3252189964987338E-3</c:v>
                </c:pt>
                <c:pt idx="10">
                  <c:v>-3.2521899265702814E-4</c:v>
                </c:pt>
                <c:pt idx="11">
                  <c:v>5.3048002882860601E-5</c:v>
                </c:pt>
                <c:pt idx="12">
                  <c:v>5.3048002882860601E-5</c:v>
                </c:pt>
                <c:pt idx="13">
                  <c:v>5.3048002882860601E-5</c:v>
                </c:pt>
                <c:pt idx="14">
                  <c:v>-5.4159799765329808E-4</c:v>
                </c:pt>
                <c:pt idx="15">
                  <c:v>4.5840200618840754E-4</c:v>
                </c:pt>
                <c:pt idx="16">
                  <c:v>4.5840200618840754E-4</c:v>
                </c:pt>
                <c:pt idx="17">
                  <c:v>1.620290000573732E-3</c:v>
                </c:pt>
                <c:pt idx="18">
                  <c:v>2.942950013675727E-4</c:v>
                </c:pt>
                <c:pt idx="19">
                  <c:v>2.1208300313446671E-4</c:v>
                </c:pt>
                <c:pt idx="20">
                  <c:v>1.7865600239019841E-4</c:v>
                </c:pt>
                <c:pt idx="21">
                  <c:v>-2.8118900081608444E-4</c:v>
                </c:pt>
                <c:pt idx="22">
                  <c:v>-2.716799994232133E-3</c:v>
                </c:pt>
                <c:pt idx="23">
                  <c:v>-7.7129100100137293E-4</c:v>
                </c:pt>
                <c:pt idx="24">
                  <c:v>2.5357699632877484E-4</c:v>
                </c:pt>
                <c:pt idx="25">
                  <c:v>-9.6280199795728549E-4</c:v>
                </c:pt>
                <c:pt idx="26">
                  <c:v>-2.0658499852288514E-4</c:v>
                </c:pt>
                <c:pt idx="27">
                  <c:v>1.987690047826618E-4</c:v>
                </c:pt>
                <c:pt idx="28">
                  <c:v>1.987690047826618E-4</c:v>
                </c:pt>
                <c:pt idx="29">
                  <c:v>4.6773700159974396E-4</c:v>
                </c:pt>
                <c:pt idx="30">
                  <c:v>-7.4864199996227399E-4</c:v>
                </c:pt>
                <c:pt idx="31">
                  <c:v>-1.7489590027253143E-3</c:v>
                </c:pt>
                <c:pt idx="32">
                  <c:v>-2.2116569962236099E-3</c:v>
                </c:pt>
                <c:pt idx="33">
                  <c:v>4.0183400415116921E-4</c:v>
                </c:pt>
                <c:pt idx="34">
                  <c:v>-1.1313599679851905E-4</c:v>
                </c:pt>
                <c:pt idx="39">
                  <c:v>-1.1156719992868602E-3</c:v>
                </c:pt>
                <c:pt idx="40">
                  <c:v>-1.1567199544515461E-4</c:v>
                </c:pt>
                <c:pt idx="41">
                  <c:v>-1.1567199544515461E-4</c:v>
                </c:pt>
                <c:pt idx="42">
                  <c:v>-1.4307600213214755E-4</c:v>
                </c:pt>
                <c:pt idx="43">
                  <c:v>-1.4307600213214755E-4</c:v>
                </c:pt>
                <c:pt idx="44">
                  <c:v>-2.3594550002599135E-3</c:v>
                </c:pt>
                <c:pt idx="45">
                  <c:v>3.6935800744686276E-4</c:v>
                </c:pt>
                <c:pt idx="46">
                  <c:v>3.3751600130926818E-4</c:v>
                </c:pt>
                <c:pt idx="47">
                  <c:v>3.3751600130926818E-4</c:v>
                </c:pt>
                <c:pt idx="48">
                  <c:v>-1.832931004173588E-3</c:v>
                </c:pt>
                <c:pt idx="49">
                  <c:v>1.91937004274223E-4</c:v>
                </c:pt>
                <c:pt idx="50">
                  <c:v>-1.3374099944485351E-4</c:v>
                </c:pt>
                <c:pt idx="51">
                  <c:v>-1.3374099944485351E-4</c:v>
                </c:pt>
                <c:pt idx="52">
                  <c:v>8.6625900439685211E-4</c:v>
                </c:pt>
                <c:pt idx="53">
                  <c:v>8.6625900439685211E-4</c:v>
                </c:pt>
                <c:pt idx="54">
                  <c:v>-1.0317330015823245E-3</c:v>
                </c:pt>
                <c:pt idx="55">
                  <c:v>4.5329699787544087E-4</c:v>
                </c:pt>
                <c:pt idx="56">
                  <c:v>4.5329699787544087E-4</c:v>
                </c:pt>
                <c:pt idx="57">
                  <c:v>4.5329699787544087E-4</c:v>
                </c:pt>
                <c:pt idx="58">
                  <c:v>-1.684360031504184E-4</c:v>
                </c:pt>
                <c:pt idx="59">
                  <c:v>-3.8481500087073073E-4</c:v>
                </c:pt>
                <c:pt idx="60">
                  <c:v>-3.8481500087073073E-4</c:v>
                </c:pt>
                <c:pt idx="61">
                  <c:v>1.3105710022500716E-3</c:v>
                </c:pt>
                <c:pt idx="62">
                  <c:v>8.1825000233948231E-4</c:v>
                </c:pt>
                <c:pt idx="63">
                  <c:v>-2.639619997353293E-4</c:v>
                </c:pt>
                <c:pt idx="64">
                  <c:v>1.1398800415918231E-4</c:v>
                </c:pt>
                <c:pt idx="65">
                  <c:v>-1.0239100083708763E-4</c:v>
                </c:pt>
                <c:pt idx="66">
                  <c:v>2.1529995137825608E-6</c:v>
                </c:pt>
                <c:pt idx="67">
                  <c:v>-2.1644499793183059E-4</c:v>
                </c:pt>
                <c:pt idx="68">
                  <c:v>5.8348500169813633E-4</c:v>
                </c:pt>
                <c:pt idx="69">
                  <c:v>5.8348500169813633E-4</c:v>
                </c:pt>
                <c:pt idx="70">
                  <c:v>1.5834849982638843E-3</c:v>
                </c:pt>
                <c:pt idx="71">
                  <c:v>1.5834849982638843E-3</c:v>
                </c:pt>
                <c:pt idx="72">
                  <c:v>-1.8002300203079358E-4</c:v>
                </c:pt>
                <c:pt idx="73">
                  <c:v>-1.8002300203079358E-4</c:v>
                </c:pt>
                <c:pt idx="74">
                  <c:v>-3.964019997511059E-4</c:v>
                </c:pt>
                <c:pt idx="75">
                  <c:v>-3.964019997511059E-4</c:v>
                </c:pt>
                <c:pt idx="76">
                  <c:v>-2.1429950720630586E-6</c:v>
                </c:pt>
                <c:pt idx="77">
                  <c:v>1.2318130029598251E-3</c:v>
                </c:pt>
                <c:pt idx="78">
                  <c:v>-1.6881939955055714E-3</c:v>
                </c:pt>
                <c:pt idx="79">
                  <c:v>-2.2747997718397528E-5</c:v>
                </c:pt>
                <c:pt idx="80">
                  <c:v>1.6147200221894309E-4</c:v>
                </c:pt>
                <c:pt idx="81">
                  <c:v>-1.9414599955780432E-4</c:v>
                </c:pt>
                <c:pt idx="82">
                  <c:v>1.2300529997446574E-3</c:v>
                </c:pt>
                <c:pt idx="83">
                  <c:v>8.35230021039024E-5</c:v>
                </c:pt>
                <c:pt idx="84">
                  <c:v>1.1297720047878101E-3</c:v>
                </c:pt>
                <c:pt idx="85">
                  <c:v>-2.7843499992741272E-4</c:v>
                </c:pt>
                <c:pt idx="86">
                  <c:v>6.7673005105461925E-5</c:v>
                </c:pt>
                <c:pt idx="87">
                  <c:v>-1.0690299968700856E-3</c:v>
                </c:pt>
                <c:pt idx="100">
                  <c:v>9.7493700013728812E-4</c:v>
                </c:pt>
                <c:pt idx="102">
                  <c:v>1.8495770054869354E-3</c:v>
                </c:pt>
                <c:pt idx="104">
                  <c:v>2.5373550015501678E-3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4C-4D95-A1C4-33B215C3693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Active!$J$21:$J$985</c:f>
              <c:numCache>
                <c:formatCode>General</c:formatCode>
                <c:ptCount val="965"/>
                <c:pt idx="88">
                  <c:v>-2.7852998755406588E-5</c:v>
                </c:pt>
                <c:pt idx="89">
                  <c:v>4.5959240014781244E-3</c:v>
                </c:pt>
                <c:pt idx="90">
                  <c:v>-1.3628989981953055E-3</c:v>
                </c:pt>
                <c:pt idx="91">
                  <c:v>-1.2631099962163717E-3</c:v>
                </c:pt>
                <c:pt idx="92">
                  <c:v>-5.7755099987844005E-4</c:v>
                </c:pt>
                <c:pt idx="93">
                  <c:v>-1.9605729976319708E-3</c:v>
                </c:pt>
                <c:pt idx="94">
                  <c:v>2.0806040047318675E-3</c:v>
                </c:pt>
                <c:pt idx="95">
                  <c:v>8.8941000285558403E-4</c:v>
                </c:pt>
                <c:pt idx="96">
                  <c:v>6.2977700144983828E-4</c:v>
                </c:pt>
                <c:pt idx="97">
                  <c:v>1.1486930015962571E-3</c:v>
                </c:pt>
                <c:pt idx="98">
                  <c:v>1.2122019979869947E-3</c:v>
                </c:pt>
                <c:pt idx="99">
                  <c:v>4.3340005504433066E-5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4C-4D95-A1C4-33B215C3693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Active!$K$21:$K$985</c:f>
              <c:numCache>
                <c:formatCode>General</c:formatCode>
                <c:ptCount val="965"/>
                <c:pt idx="101">
                  <c:v>1.521537997177802E-3</c:v>
                </c:pt>
                <c:pt idx="103">
                  <c:v>2.336971003387589E-3</c:v>
                </c:pt>
                <c:pt idx="105">
                  <c:v>2.1529239966184832E-3</c:v>
                </c:pt>
                <c:pt idx="106">
                  <c:v>1.9221039983676746E-3</c:v>
                </c:pt>
                <c:pt idx="107">
                  <c:v>1.9221039983676746E-3</c:v>
                </c:pt>
                <c:pt idx="108">
                  <c:v>3.1735660013509914E-3</c:v>
                </c:pt>
                <c:pt idx="109">
                  <c:v>3.1735660013509914E-3</c:v>
                </c:pt>
                <c:pt idx="110">
                  <c:v>3.1735660013509914E-3</c:v>
                </c:pt>
                <c:pt idx="111">
                  <c:v>2.1969200024614111E-3</c:v>
                </c:pt>
                <c:pt idx="112">
                  <c:v>4.5481000051950105E-3</c:v>
                </c:pt>
                <c:pt idx="113">
                  <c:v>2.5325669994344935E-3</c:v>
                </c:pt>
                <c:pt idx="114">
                  <c:v>2.6958640009979717E-3</c:v>
                </c:pt>
                <c:pt idx="115">
                  <c:v>2.7130180023959838E-3</c:v>
                </c:pt>
                <c:pt idx="116">
                  <c:v>2.3939620004966855E-3</c:v>
                </c:pt>
                <c:pt idx="117">
                  <c:v>2.2615210036747158E-3</c:v>
                </c:pt>
                <c:pt idx="118">
                  <c:v>2.7993160038022324E-3</c:v>
                </c:pt>
                <c:pt idx="119">
                  <c:v>1.9668750028358772E-3</c:v>
                </c:pt>
                <c:pt idx="120">
                  <c:v>2.1829370016348548E-3</c:v>
                </c:pt>
                <c:pt idx="121">
                  <c:v>3.9504960004705936E-3</c:v>
                </c:pt>
                <c:pt idx="122">
                  <c:v>3.3150610033771954E-3</c:v>
                </c:pt>
                <c:pt idx="123">
                  <c:v>2.4786730064079165E-3</c:v>
                </c:pt>
                <c:pt idx="124">
                  <c:v>3.7729390023741871E-3</c:v>
                </c:pt>
                <c:pt idx="125">
                  <c:v>2.8813600074499846E-3</c:v>
                </c:pt>
                <c:pt idx="126">
                  <c:v>3.0649810069007799E-3</c:v>
                </c:pt>
                <c:pt idx="127">
                  <c:v>1.8522448881412856E-3</c:v>
                </c:pt>
                <c:pt idx="128">
                  <c:v>2.0075991997146048E-3</c:v>
                </c:pt>
                <c:pt idx="129">
                  <c:v>1.9529528435668908E-3</c:v>
                </c:pt>
                <c:pt idx="130">
                  <c:v>1.74051194335334E-3</c:v>
                </c:pt>
                <c:pt idx="131">
                  <c:v>1.825866180297453E-3</c:v>
                </c:pt>
                <c:pt idx="132">
                  <c:v>1.8512199676479213E-3</c:v>
                </c:pt>
                <c:pt idx="133">
                  <c:v>1.9765740507864393E-3</c:v>
                </c:pt>
                <c:pt idx="134">
                  <c:v>2.064133106614463E-3</c:v>
                </c:pt>
                <c:pt idx="135">
                  <c:v>2.0055488857906312E-3</c:v>
                </c:pt>
                <c:pt idx="136">
                  <c:v>1.9031078918487765E-3</c:v>
                </c:pt>
                <c:pt idx="137">
                  <c:v>2.0984620423405431E-3</c:v>
                </c:pt>
                <c:pt idx="138">
                  <c:v>3.3876939996844158E-3</c:v>
                </c:pt>
                <c:pt idx="139">
                  <c:v>2.9789241161779501E-3</c:v>
                </c:pt>
                <c:pt idx="140">
                  <c:v>2.6084882119903341E-3</c:v>
                </c:pt>
                <c:pt idx="141">
                  <c:v>2.4802138650557026E-3</c:v>
                </c:pt>
                <c:pt idx="142">
                  <c:v>2.5628101357142441E-3</c:v>
                </c:pt>
                <c:pt idx="143">
                  <c:v>2.7487031620694324E-3</c:v>
                </c:pt>
                <c:pt idx="144">
                  <c:v>3.438957966864109E-3</c:v>
                </c:pt>
                <c:pt idx="145">
                  <c:v>2.9443119856296107E-3</c:v>
                </c:pt>
                <c:pt idx="146">
                  <c:v>3.2251748780254275E-3</c:v>
                </c:pt>
                <c:pt idx="147">
                  <c:v>3.2221462170127779E-3</c:v>
                </c:pt>
                <c:pt idx="148">
                  <c:v>3.5102478577755392E-3</c:v>
                </c:pt>
                <c:pt idx="149">
                  <c:v>3.4306248344364576E-3</c:v>
                </c:pt>
                <c:pt idx="150">
                  <c:v>3.3551088345120661E-3</c:v>
                </c:pt>
                <c:pt idx="151">
                  <c:v>2.3653211319469847E-3</c:v>
                </c:pt>
                <c:pt idx="152">
                  <c:v>2.5224011551472358E-3</c:v>
                </c:pt>
                <c:pt idx="153">
                  <c:v>2.7449970948509872E-3</c:v>
                </c:pt>
                <c:pt idx="154">
                  <c:v>2.3232641178765334E-3</c:v>
                </c:pt>
                <c:pt idx="155">
                  <c:v>3.4235290149808861E-3</c:v>
                </c:pt>
                <c:pt idx="156">
                  <c:v>2.9097459628246725E-3</c:v>
                </c:pt>
                <c:pt idx="157">
                  <c:v>2.9169880726840347E-3</c:v>
                </c:pt>
                <c:pt idx="158">
                  <c:v>2.989627028000541E-3</c:v>
                </c:pt>
                <c:pt idx="159">
                  <c:v>3.1439490776392631E-3</c:v>
                </c:pt>
                <c:pt idx="160">
                  <c:v>3.0029240224394016E-3</c:v>
                </c:pt>
                <c:pt idx="161">
                  <c:v>3.5500538360793144E-3</c:v>
                </c:pt>
                <c:pt idx="162">
                  <c:v>3.6819419037783518E-3</c:v>
                </c:pt>
                <c:pt idx="163">
                  <c:v>3.6281591019360349E-3</c:v>
                </c:pt>
                <c:pt idx="164">
                  <c:v>5.1007838046643883E-3</c:v>
                </c:pt>
                <c:pt idx="165">
                  <c:v>4.0133800212061033E-3</c:v>
                </c:pt>
                <c:pt idx="166">
                  <c:v>4.1895971007761545E-3</c:v>
                </c:pt>
                <c:pt idx="167">
                  <c:v>4.2073919757967815E-3</c:v>
                </c:pt>
                <c:pt idx="168">
                  <c:v>4.4827458041254431E-3</c:v>
                </c:pt>
                <c:pt idx="169">
                  <c:v>5.0169061141787097E-3</c:v>
                </c:pt>
                <c:pt idx="170">
                  <c:v>4.5469838223652914E-3</c:v>
                </c:pt>
                <c:pt idx="171">
                  <c:v>4.7621758203604259E-3</c:v>
                </c:pt>
                <c:pt idx="172">
                  <c:v>4.5294179653865285E-3</c:v>
                </c:pt>
                <c:pt idx="173">
                  <c:v>4.5383931210380979E-3</c:v>
                </c:pt>
                <c:pt idx="174">
                  <c:v>4.2813059408217669E-3</c:v>
                </c:pt>
                <c:pt idx="175">
                  <c:v>4.9966598526225425E-3</c:v>
                </c:pt>
                <c:pt idx="176">
                  <c:v>4.2716898460639641E-3</c:v>
                </c:pt>
                <c:pt idx="177">
                  <c:v>4.4891680445289239E-3</c:v>
                </c:pt>
                <c:pt idx="178">
                  <c:v>4.4042860390618443E-3</c:v>
                </c:pt>
                <c:pt idx="179">
                  <c:v>4.704521874373313E-3</c:v>
                </c:pt>
                <c:pt idx="180">
                  <c:v>4.7315277915913612E-3</c:v>
                </c:pt>
                <c:pt idx="181">
                  <c:v>4.6087698428891599E-3</c:v>
                </c:pt>
                <c:pt idx="182">
                  <c:v>4.8343601010856219E-3</c:v>
                </c:pt>
                <c:pt idx="183">
                  <c:v>4.3723909257096238E-3</c:v>
                </c:pt>
                <c:pt idx="184">
                  <c:v>4.60624822153477E-3</c:v>
                </c:pt>
                <c:pt idx="185">
                  <c:v>4.9134829532704316E-3</c:v>
                </c:pt>
                <c:pt idx="186">
                  <c:v>5.0590417740750127E-3</c:v>
                </c:pt>
                <c:pt idx="187">
                  <c:v>5.5404579470632598E-3</c:v>
                </c:pt>
                <c:pt idx="188">
                  <c:v>4.7558120859321207E-3</c:v>
                </c:pt>
                <c:pt idx="189">
                  <c:v>5.7076998782576993E-3</c:v>
                </c:pt>
                <c:pt idx="190">
                  <c:v>5.0666752067627385E-3</c:v>
                </c:pt>
                <c:pt idx="191">
                  <c:v>5.2382890644366853E-3</c:v>
                </c:pt>
                <c:pt idx="192">
                  <c:v>5.311910186719615E-3</c:v>
                </c:pt>
                <c:pt idx="193">
                  <c:v>4.8255312358378433E-3</c:v>
                </c:pt>
                <c:pt idx="194">
                  <c:v>4.8294622247340158E-3</c:v>
                </c:pt>
                <c:pt idx="195">
                  <c:v>5.0680960339377634E-3</c:v>
                </c:pt>
                <c:pt idx="196">
                  <c:v>5.126496878801845E-3</c:v>
                </c:pt>
                <c:pt idx="197">
                  <c:v>5.0073599850293249E-3</c:v>
                </c:pt>
                <c:pt idx="198">
                  <c:v>5.0163351406808943E-3</c:v>
                </c:pt>
                <c:pt idx="199">
                  <c:v>4.7904280727379955E-3</c:v>
                </c:pt>
                <c:pt idx="200">
                  <c:v>5.0047569893649779E-3</c:v>
                </c:pt>
                <c:pt idx="201">
                  <c:v>4.6376698956009932E-3</c:v>
                </c:pt>
                <c:pt idx="202">
                  <c:v>5.239241014351137E-3</c:v>
                </c:pt>
                <c:pt idx="203">
                  <c:v>5.4295481095323339E-3</c:v>
                </c:pt>
                <c:pt idx="204">
                  <c:v>5.7124608429148793E-3</c:v>
                </c:pt>
                <c:pt idx="205">
                  <c:v>5.304166093992535E-3</c:v>
                </c:pt>
                <c:pt idx="206">
                  <c:v>5.2350291080074385E-3</c:v>
                </c:pt>
                <c:pt idx="207">
                  <c:v>5.5865928588900715E-3</c:v>
                </c:pt>
                <c:pt idx="208">
                  <c:v>5.5865928588900715E-3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4C-4D95-A1C4-33B215C3693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Active!$L$21:$L$985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14C-4D95-A1C4-33B215C3693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Active!$M$21:$M$985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14C-4D95-A1C4-33B215C3693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Active!$N$21:$N$985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14C-4D95-A1C4-33B215C3693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Active!$O$21:$O$985</c:f>
              <c:numCache>
                <c:formatCode>General</c:formatCode>
                <c:ptCount val="965"/>
                <c:pt idx="0">
                  <c:v>-5.6034740679195526E-4</c:v>
                </c:pt>
                <c:pt idx="1">
                  <c:v>-4.3803475393719698E-4</c:v>
                </c:pt>
                <c:pt idx="2">
                  <c:v>-4.2171905080740503E-4</c:v>
                </c:pt>
                <c:pt idx="3">
                  <c:v>-4.2166393018872327E-4</c:v>
                </c:pt>
                <c:pt idx="4">
                  <c:v>-4.1609674770186854E-4</c:v>
                </c:pt>
                <c:pt idx="5">
                  <c:v>-4.078286548996091E-4</c:v>
                </c:pt>
                <c:pt idx="6">
                  <c:v>-3.9945032085998624E-4</c:v>
                </c:pt>
                <c:pt idx="7">
                  <c:v>-3.9945032085998624E-4</c:v>
                </c:pt>
                <c:pt idx="8">
                  <c:v>-3.8104003422028847E-4</c:v>
                </c:pt>
                <c:pt idx="9">
                  <c:v>-3.8070931050819811E-4</c:v>
                </c:pt>
                <c:pt idx="10">
                  <c:v>-3.8070931050819811E-4</c:v>
                </c:pt>
                <c:pt idx="11">
                  <c:v>-3.7999274246533564E-4</c:v>
                </c:pt>
                <c:pt idx="12">
                  <c:v>-3.7999274246533564E-4</c:v>
                </c:pt>
                <c:pt idx="13">
                  <c:v>-3.7999274246533564E-4</c:v>
                </c:pt>
                <c:pt idx="14">
                  <c:v>-3.7966201875324522E-4</c:v>
                </c:pt>
                <c:pt idx="15">
                  <c:v>-3.7966201875324522E-4</c:v>
                </c:pt>
                <c:pt idx="16">
                  <c:v>-3.7966201875324522E-4</c:v>
                </c:pt>
                <c:pt idx="17">
                  <c:v>-3.7789815895542987E-4</c:v>
                </c:pt>
                <c:pt idx="18">
                  <c:v>-3.6714963831249259E-4</c:v>
                </c:pt>
                <c:pt idx="19">
                  <c:v>-3.5987371664650427E-4</c:v>
                </c:pt>
                <c:pt idx="20">
                  <c:v>-3.1869861449125217E-4</c:v>
                </c:pt>
                <c:pt idx="21">
                  <c:v>-3.1621818665057428E-4</c:v>
                </c:pt>
                <c:pt idx="22">
                  <c:v>-2.9576843711965261E-4</c:v>
                </c:pt>
                <c:pt idx="23">
                  <c:v>-2.9295728556688437E-4</c:v>
                </c:pt>
                <c:pt idx="24">
                  <c:v>-2.7906688965908849E-4</c:v>
                </c:pt>
                <c:pt idx="25">
                  <c:v>-2.7801959790413561E-4</c:v>
                </c:pt>
                <c:pt idx="26">
                  <c:v>-2.7454699892718665E-4</c:v>
                </c:pt>
                <c:pt idx="27">
                  <c:v>-2.742162752150963E-4</c:v>
                </c:pt>
                <c:pt idx="28">
                  <c:v>-2.742162752150963E-4</c:v>
                </c:pt>
                <c:pt idx="29">
                  <c:v>-2.6583794117547338E-4</c:v>
                </c:pt>
                <c:pt idx="30">
                  <c:v>-2.647906494205205E-4</c:v>
                </c:pt>
                <c:pt idx="31">
                  <c:v>-2.6275118652929649E-4</c:v>
                </c:pt>
                <c:pt idx="32">
                  <c:v>-2.4191559266760265E-4</c:v>
                </c:pt>
                <c:pt idx="33">
                  <c:v>-1.8960612553864116E-4</c:v>
                </c:pt>
                <c:pt idx="34">
                  <c:v>-1.8023562036274712E-4</c:v>
                </c:pt>
                <c:pt idx="35">
                  <c:v>-1.6394747754229597E-4</c:v>
                </c:pt>
                <c:pt idx="36">
                  <c:v>-1.6391991723295512E-4</c:v>
                </c:pt>
                <c:pt idx="37">
                  <c:v>-1.6391991723295512E-4</c:v>
                </c:pt>
                <c:pt idx="38">
                  <c:v>-1.6391991723295512E-4</c:v>
                </c:pt>
                <c:pt idx="39">
                  <c:v>-1.6391991723295512E-4</c:v>
                </c:pt>
                <c:pt idx="40">
                  <c:v>-1.6391991723295512E-4</c:v>
                </c:pt>
                <c:pt idx="41">
                  <c:v>-1.6391991723295512E-4</c:v>
                </c:pt>
                <c:pt idx="42">
                  <c:v>-1.6149461001095899E-4</c:v>
                </c:pt>
                <c:pt idx="43">
                  <c:v>-1.6149461001095899E-4</c:v>
                </c:pt>
                <c:pt idx="44">
                  <c:v>-1.6044731825600611E-4</c:v>
                </c:pt>
                <c:pt idx="45">
                  <c:v>-1.5454941205706103E-4</c:v>
                </c:pt>
                <c:pt idx="46">
                  <c:v>-1.2357162435792896E-4</c:v>
                </c:pt>
                <c:pt idx="47">
                  <c:v>-1.2357162435792896E-4</c:v>
                </c:pt>
                <c:pt idx="48">
                  <c:v>-7.0269986092696296E-5</c:v>
                </c:pt>
                <c:pt idx="49">
                  <c:v>-5.6379590184900364E-5</c:v>
                </c:pt>
                <c:pt idx="50">
                  <c:v>-4.7670532433187148E-5</c:v>
                </c:pt>
                <c:pt idx="51">
                  <c:v>-4.7670532433187148E-5</c:v>
                </c:pt>
                <c:pt idx="52">
                  <c:v>-4.7670532433187148E-5</c:v>
                </c:pt>
                <c:pt idx="53">
                  <c:v>-4.7670532433187148E-5</c:v>
                </c:pt>
                <c:pt idx="54">
                  <c:v>-8.4246519317955886E-6</c:v>
                </c:pt>
                <c:pt idx="55">
                  <c:v>9.4585324409844802E-7</c:v>
                </c:pt>
                <c:pt idx="56">
                  <c:v>9.4585324409844802E-7</c:v>
                </c:pt>
                <c:pt idx="57">
                  <c:v>9.4585324409844802E-7</c:v>
                </c:pt>
                <c:pt idx="58">
                  <c:v>1.6624212869609765E-6</c:v>
                </c:pt>
                <c:pt idx="59">
                  <c:v>2.7097130419138611E-6</c:v>
                </c:pt>
                <c:pt idx="60">
                  <c:v>2.7097130419138611E-6</c:v>
                </c:pt>
                <c:pt idx="61">
                  <c:v>4.9782721396110985E-5</c:v>
                </c:pt>
                <c:pt idx="62">
                  <c:v>8.7319862718368947E-5</c:v>
                </c:pt>
                <c:pt idx="63">
                  <c:v>9.4595784384357323E-5</c:v>
                </c:pt>
                <c:pt idx="64">
                  <c:v>9.7351815318443805E-5</c:v>
                </c:pt>
                <c:pt idx="65">
                  <c:v>9.8399107073396689E-5</c:v>
                </c:pt>
                <c:pt idx="66">
                  <c:v>1.2132928444499619E-4</c:v>
                </c:pt>
                <c:pt idx="67">
                  <c:v>1.3665281643851707E-4</c:v>
                </c:pt>
                <c:pt idx="68">
                  <c:v>2.0665600216431381E-4</c:v>
                </c:pt>
                <c:pt idx="69">
                  <c:v>2.0665600216431381E-4</c:v>
                </c:pt>
                <c:pt idx="70">
                  <c:v>2.0665600216431381E-4</c:v>
                </c:pt>
                <c:pt idx="71">
                  <c:v>2.0665600216431381E-4</c:v>
                </c:pt>
                <c:pt idx="72">
                  <c:v>2.500910496855168E-4</c:v>
                </c:pt>
                <c:pt idx="73">
                  <c:v>2.500910496855168E-4</c:v>
                </c:pt>
                <c:pt idx="74">
                  <c:v>2.5113834144046968E-4</c:v>
                </c:pt>
                <c:pt idx="75">
                  <c:v>2.5113834144046968E-4</c:v>
                </c:pt>
                <c:pt idx="76">
                  <c:v>3.2285026634540001E-4</c:v>
                </c:pt>
                <c:pt idx="77">
                  <c:v>3.8260101699639506E-4</c:v>
                </c:pt>
                <c:pt idx="78">
                  <c:v>3.8960133556897479E-4</c:v>
                </c:pt>
                <c:pt idx="79">
                  <c:v>4.5541535427496009E-4</c:v>
                </c:pt>
                <c:pt idx="80">
                  <c:v>4.8738531311036328E-4</c:v>
                </c:pt>
                <c:pt idx="81">
                  <c:v>5.1483538121386467E-4</c:v>
                </c:pt>
                <c:pt idx="82">
                  <c:v>5.6780629576700693E-4</c:v>
                </c:pt>
                <c:pt idx="83">
                  <c:v>6.4111671861370755E-4</c:v>
                </c:pt>
                <c:pt idx="84">
                  <c:v>6.9133160223276333E-4</c:v>
                </c:pt>
                <c:pt idx="85">
                  <c:v>7.0935604454168888E-4</c:v>
                </c:pt>
                <c:pt idx="86">
                  <c:v>7.4308986317490736E-4</c:v>
                </c:pt>
                <c:pt idx="87">
                  <c:v>7.5317693639366393E-4</c:v>
                </c:pt>
                <c:pt idx="88">
                  <c:v>8.3602322627230382E-4</c:v>
                </c:pt>
                <c:pt idx="89">
                  <c:v>9.9603838230536519E-4</c:v>
                </c:pt>
                <c:pt idx="90">
                  <c:v>1.0788846721840049E-3</c:v>
                </c:pt>
                <c:pt idx="91">
                  <c:v>1.1324067929239644E-3</c:v>
                </c:pt>
                <c:pt idx="92">
                  <c:v>1.2427031509061057E-3</c:v>
                </c:pt>
                <c:pt idx="93">
                  <c:v>1.2725785262316031E-3</c:v>
                </c:pt>
                <c:pt idx="94">
                  <c:v>1.355424816110243E-3</c:v>
                </c:pt>
                <c:pt idx="95">
                  <c:v>1.3683230408817677E-3</c:v>
                </c:pt>
                <c:pt idx="96">
                  <c:v>1.4737687844199165E-3</c:v>
                </c:pt>
                <c:pt idx="97">
                  <c:v>1.6128932259726024E-3</c:v>
                </c:pt>
                <c:pt idx="98">
                  <c:v>1.72594561488883E-3</c:v>
                </c:pt>
                <c:pt idx="99">
                  <c:v>1.7690499386979427E-3</c:v>
                </c:pt>
                <c:pt idx="100">
                  <c:v>1.9830833010390991E-3</c:v>
                </c:pt>
                <c:pt idx="101">
                  <c:v>1.9962571289040328E-3</c:v>
                </c:pt>
                <c:pt idx="102">
                  <c:v>2.1462403323370192E-3</c:v>
                </c:pt>
                <c:pt idx="103">
                  <c:v>2.2325592211926079E-3</c:v>
                </c:pt>
                <c:pt idx="104">
                  <c:v>2.2422604500805924E-3</c:v>
                </c:pt>
                <c:pt idx="105">
                  <c:v>2.2638126119851488E-3</c:v>
                </c:pt>
                <c:pt idx="106">
                  <c:v>2.3751562617222426E-3</c:v>
                </c:pt>
                <c:pt idx="107">
                  <c:v>2.3751562617222426E-3</c:v>
                </c:pt>
                <c:pt idx="108">
                  <c:v>2.4092208040675518E-3</c:v>
                </c:pt>
                <c:pt idx="109">
                  <c:v>2.4092208040675518E-3</c:v>
                </c:pt>
                <c:pt idx="110">
                  <c:v>2.4092208040675518E-3</c:v>
                </c:pt>
                <c:pt idx="111">
                  <c:v>2.5197927651431015E-3</c:v>
                </c:pt>
                <c:pt idx="112">
                  <c:v>2.5208951775167361E-3</c:v>
                </c:pt>
                <c:pt idx="113">
                  <c:v>2.6208288591867122E-3</c:v>
                </c:pt>
                <c:pt idx="114">
                  <c:v>2.6309159324054685E-3</c:v>
                </c:pt>
                <c:pt idx="115">
                  <c:v>2.6422707798539049E-3</c:v>
                </c:pt>
                <c:pt idx="116">
                  <c:v>2.6431527097528127E-3</c:v>
                </c:pt>
                <c:pt idx="117">
                  <c:v>2.6432078303714945E-3</c:v>
                </c:pt>
                <c:pt idx="118">
                  <c:v>2.6434834334649032E-3</c:v>
                </c:pt>
                <c:pt idx="119">
                  <c:v>2.643538554083585E-3</c:v>
                </c:pt>
                <c:pt idx="120">
                  <c:v>2.6445307252198559E-3</c:v>
                </c:pt>
                <c:pt idx="121">
                  <c:v>2.6445858458385377E-3</c:v>
                </c:pt>
                <c:pt idx="122">
                  <c:v>2.6465150674923983E-3</c:v>
                </c:pt>
                <c:pt idx="123">
                  <c:v>2.8927939917623665E-3</c:v>
                </c:pt>
                <c:pt idx="124">
                  <c:v>3.5087117849120142E-3</c:v>
                </c:pt>
                <c:pt idx="125">
                  <c:v>3.9066275311754215E-3</c:v>
                </c:pt>
                <c:pt idx="126">
                  <c:v>3.9076748229303739E-3</c:v>
                </c:pt>
                <c:pt idx="127">
                  <c:v>2.3916373267080801E-3</c:v>
                </c:pt>
                <c:pt idx="128">
                  <c:v>2.3919680504201702E-3</c:v>
                </c:pt>
                <c:pt idx="129">
                  <c:v>2.3922987741322606E-3</c:v>
                </c:pt>
                <c:pt idx="130">
                  <c:v>2.3923538947509424E-3</c:v>
                </c:pt>
                <c:pt idx="131">
                  <c:v>2.3926846184630329E-3</c:v>
                </c:pt>
                <c:pt idx="132">
                  <c:v>2.3930153421751234E-3</c:v>
                </c:pt>
                <c:pt idx="133">
                  <c:v>2.3933460658872134E-3</c:v>
                </c:pt>
                <c:pt idx="134">
                  <c:v>2.3934011865058952E-3</c:v>
                </c:pt>
                <c:pt idx="135">
                  <c:v>2.3947240813542566E-3</c:v>
                </c:pt>
                <c:pt idx="136">
                  <c:v>2.3947792019729385E-3</c:v>
                </c:pt>
                <c:pt idx="137">
                  <c:v>2.3951099256850289E-3</c:v>
                </c:pt>
                <c:pt idx="138">
                  <c:v>2.9269136547263575E-3</c:v>
                </c:pt>
                <c:pt idx="139">
                  <c:v>3.0355012735293649E-3</c:v>
                </c:pt>
                <c:pt idx="140">
                  <c:v>3.1565461521544432E-3</c:v>
                </c:pt>
                <c:pt idx="141">
                  <c:v>3.1628299026841603E-3</c:v>
                </c:pt>
                <c:pt idx="142">
                  <c:v>3.1652552099061568E-3</c:v>
                </c:pt>
                <c:pt idx="143">
                  <c:v>3.1777675903469091E-3</c:v>
                </c:pt>
                <c:pt idx="144">
                  <c:v>3.3952184310463334E-3</c:v>
                </c:pt>
                <c:pt idx="145">
                  <c:v>3.3955491547584234E-3</c:v>
                </c:pt>
                <c:pt idx="146">
                  <c:v>3.3986910300232822E-3</c:v>
                </c:pt>
                <c:pt idx="147">
                  <c:v>3.4355667239213588E-3</c:v>
                </c:pt>
                <c:pt idx="148">
                  <c:v>3.5225470602011288E-3</c:v>
                </c:pt>
                <c:pt idx="149">
                  <c:v>3.5392486076616927E-3</c:v>
                </c:pt>
                <c:pt idx="150">
                  <c:v>3.5434377746815038E-3</c:v>
                </c:pt>
                <c:pt idx="151">
                  <c:v>3.6464030903789755E-3</c:v>
                </c:pt>
                <c:pt idx="152">
                  <c:v>3.653017564620783E-3</c:v>
                </c:pt>
                <c:pt idx="153">
                  <c:v>3.6554428718427786E-3</c:v>
                </c:pt>
                <c:pt idx="154">
                  <c:v>3.6561594398856418E-3</c:v>
                </c:pt>
                <c:pt idx="155">
                  <c:v>3.7848660845074805E-3</c:v>
                </c:pt>
                <c:pt idx="156">
                  <c:v>3.7883386834844292E-3</c:v>
                </c:pt>
                <c:pt idx="157">
                  <c:v>3.7904332669943348E-3</c:v>
                </c:pt>
                <c:pt idx="158">
                  <c:v>3.9073440992182839E-3</c:v>
                </c:pt>
                <c:pt idx="159">
                  <c:v>3.916053156969997E-3</c:v>
                </c:pt>
                <c:pt idx="160">
                  <c:v>3.9174311724370402E-3</c:v>
                </c:pt>
                <c:pt idx="161">
                  <c:v>4.0315308531082205E-3</c:v>
                </c:pt>
                <c:pt idx="162">
                  <c:v>4.0332947129060361E-3</c:v>
                </c:pt>
                <c:pt idx="163">
                  <c:v>4.0367673118829848E-3</c:v>
                </c:pt>
                <c:pt idx="164">
                  <c:v>4.1676787812520936E-3</c:v>
                </c:pt>
                <c:pt idx="165">
                  <c:v>4.1701040884740892E-3</c:v>
                </c:pt>
                <c:pt idx="166">
                  <c:v>4.1735766874510388E-3</c:v>
                </c:pt>
                <c:pt idx="167">
                  <c:v>4.1738522905444475E-3</c:v>
                </c:pt>
                <c:pt idx="168">
                  <c:v>4.1741830142565375E-3</c:v>
                </c:pt>
                <c:pt idx="169">
                  <c:v>4.1874119627401526E-3</c:v>
                </c:pt>
                <c:pt idx="170">
                  <c:v>4.2668958948792069E-3</c:v>
                </c:pt>
                <c:pt idx="171">
                  <c:v>4.2717465093231989E-3</c:v>
                </c:pt>
                <c:pt idx="172">
                  <c:v>4.2738410928331045E-3</c:v>
                </c:pt>
                <c:pt idx="173">
                  <c:v>4.2752191083001477E-3</c:v>
                </c:pt>
                <c:pt idx="174">
                  <c:v>4.27560495263092E-3</c:v>
                </c:pt>
                <c:pt idx="175">
                  <c:v>4.2759356763430109E-3</c:v>
                </c:pt>
                <c:pt idx="176">
                  <c:v>4.285306181518905E-3</c:v>
                </c:pt>
                <c:pt idx="177">
                  <c:v>4.2876212475035369E-3</c:v>
                </c:pt>
                <c:pt idx="178">
                  <c:v>4.2877314887409005E-3</c:v>
                </c:pt>
                <c:pt idx="179">
                  <c:v>4.2879519712156278E-3</c:v>
                </c:pt>
                <c:pt idx="180">
                  <c:v>4.2898260722508061E-3</c:v>
                </c:pt>
                <c:pt idx="181">
                  <c:v>4.2919206557607125E-3</c:v>
                </c:pt>
                <c:pt idx="182">
                  <c:v>4.2924718619475298E-3</c:v>
                </c:pt>
                <c:pt idx="183">
                  <c:v>4.2929679475156649E-3</c:v>
                </c:pt>
                <c:pt idx="184">
                  <c:v>4.2942357217453445E-3</c:v>
                </c:pt>
                <c:pt idx="185">
                  <c:v>4.3033306238278298E-3</c:v>
                </c:pt>
                <c:pt idx="186">
                  <c:v>4.4136269818099714E-3</c:v>
                </c:pt>
                <c:pt idx="187">
                  <c:v>4.4149498766583332E-3</c:v>
                </c:pt>
                <c:pt idx="188">
                  <c:v>4.4152806003704232E-3</c:v>
                </c:pt>
                <c:pt idx="189">
                  <c:v>4.4170444601682388E-3</c:v>
                </c:pt>
                <c:pt idx="190">
                  <c:v>4.418422475635282E-3</c:v>
                </c:pt>
                <c:pt idx="191">
                  <c:v>4.5367113233262734E-3</c:v>
                </c:pt>
                <c:pt idx="192">
                  <c:v>4.5377586150812266E-3</c:v>
                </c:pt>
                <c:pt idx="193">
                  <c:v>4.5388059068361799E-3</c:v>
                </c:pt>
                <c:pt idx="194">
                  <c:v>4.5448140542724879E-3</c:v>
                </c:pt>
                <c:pt idx="195">
                  <c:v>4.6509763658534996E-3</c:v>
                </c:pt>
                <c:pt idx="196">
                  <c:v>4.6751743174547784E-3</c:v>
                </c:pt>
                <c:pt idx="197">
                  <c:v>4.6783161927196372E-3</c:v>
                </c:pt>
                <c:pt idx="198">
                  <c:v>4.6796942081866804E-3</c:v>
                </c:pt>
                <c:pt idx="199">
                  <c:v>4.6811824648910873E-3</c:v>
                </c:pt>
                <c:pt idx="200">
                  <c:v>4.6828912040702214E-3</c:v>
                </c:pt>
                <c:pt idx="201">
                  <c:v>4.6832770484009929E-3</c:v>
                </c:pt>
                <c:pt idx="202">
                  <c:v>4.6870803710900326E-3</c:v>
                </c:pt>
                <c:pt idx="203">
                  <c:v>4.7737851042763931E-3</c:v>
                </c:pt>
                <c:pt idx="204">
                  <c:v>4.7741709486071654E-3</c:v>
                </c:pt>
                <c:pt idx="205">
                  <c:v>4.8014556548546215E-3</c:v>
                </c:pt>
                <c:pt idx="206">
                  <c:v>4.8045975301194803E-3</c:v>
                </c:pt>
                <c:pt idx="207">
                  <c:v>4.815401171381099E-3</c:v>
                </c:pt>
                <c:pt idx="208">
                  <c:v>4.815401171381099E-3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14C-4D95-A1C4-33B215C3693E}"/>
            </c:ext>
          </c:extLst>
        </c:ser>
        <c:ser>
          <c:idx val="8"/>
          <c:order val="8"/>
          <c:tx>
            <c:strRef>
              <c:f>Active!$T$20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Active!$T$21:$T$999</c:f>
              <c:numCache>
                <c:formatCode>General</c:formatCode>
                <c:ptCount val="979"/>
                <c:pt idx="35">
                  <c:v>1.310054850182496E-2</c:v>
                </c:pt>
                <c:pt idx="36">
                  <c:v>-2.9115671997715253E-2</c:v>
                </c:pt>
                <c:pt idx="37">
                  <c:v>-2.9115671997715253E-2</c:v>
                </c:pt>
                <c:pt idx="38">
                  <c:v>-2.1115671996085439E-2</c:v>
                </c:pt>
                <c:pt idx="208">
                  <c:v>1.4999999999999999E-2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AD-4289-9931-31F7C4B41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726800"/>
        <c:axId val="1"/>
      </c:scatterChart>
      <c:valAx>
        <c:axId val="610726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92605366477952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0726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18183987332162"/>
          <c:y val="0.86024975138977189"/>
          <c:w val="0.808149138276403"/>
          <c:h val="5.85207283872124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LX Ser - O-C Diagr.</a:t>
            </a:r>
          </a:p>
        </c:rich>
      </c:tx>
      <c:layout>
        <c:manualLayout>
          <c:xMode val="edge"/>
          <c:yMode val="edge"/>
          <c:x val="0.39244216565952511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08149334680839"/>
          <c:y val="0.14860681114551083"/>
          <c:w val="0.81686104485164546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Active!$H$21:$H$985</c:f>
              <c:numCache>
                <c:formatCode>General</c:formatCode>
                <c:ptCount val="96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99-4519-9322-904DF5843A2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Active!$D$21:$D$985</c:f>
                <c:numCache>
                  <c:formatCode>General</c:formatCode>
                  <c:ptCount val="965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88">
                    <c:v>1E-3</c:v>
                  </c:pt>
                  <c:pt idx="89">
                    <c:v>2E-3</c:v>
                  </c:pt>
                  <c:pt idx="90">
                    <c:v>2E-3</c:v>
                  </c:pt>
                  <c:pt idx="91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1E-3</c:v>
                  </c:pt>
                  <c:pt idx="98">
                    <c:v>3.0000000000000001E-3</c:v>
                  </c:pt>
                  <c:pt idx="99">
                    <c:v>2E-3</c:v>
                  </c:pt>
                  <c:pt idx="101">
                    <c:v>8.9999999999999998E-4</c:v>
                  </c:pt>
                  <c:pt idx="103">
                    <c:v>8.9999999999999998E-4</c:v>
                  </c:pt>
                  <c:pt idx="105">
                    <c:v>2.0000000000000001E-4</c:v>
                  </c:pt>
                  <c:pt idx="106">
                    <c:v>1E-3</c:v>
                  </c:pt>
                  <c:pt idx="107">
                    <c:v>1E-3</c:v>
                  </c:pt>
                  <c:pt idx="108">
                    <c:v>8.9999999999999998E-4</c:v>
                  </c:pt>
                  <c:pt idx="109">
                    <c:v>8.9999999999999998E-4</c:v>
                  </c:pt>
                  <c:pt idx="110">
                    <c:v>8.9999999999999998E-4</c:v>
                  </c:pt>
                  <c:pt idx="111">
                    <c:v>2.9999999999999997E-4</c:v>
                  </c:pt>
                  <c:pt idx="112">
                    <c:v>1E-3</c:v>
                  </c:pt>
                  <c:pt idx="113">
                    <c:v>2E-3</c:v>
                  </c:pt>
                  <c:pt idx="116">
                    <c:v>2.0000000000000001E-4</c:v>
                  </c:pt>
                  <c:pt idx="117">
                    <c:v>2.9999999999999997E-4</c:v>
                  </c:pt>
                  <c:pt idx="118">
                    <c:v>5.9999999999999995E-4</c:v>
                  </c:pt>
                  <c:pt idx="119">
                    <c:v>2.0000000000000001E-4</c:v>
                  </c:pt>
                  <c:pt idx="120">
                    <c:v>2.0000000000000001E-4</c:v>
                  </c:pt>
                  <c:pt idx="121">
                    <c:v>8.9999999999999998E-4</c:v>
                  </c:pt>
                  <c:pt idx="122">
                    <c:v>5.0000000000000001E-4</c:v>
                  </c:pt>
                  <c:pt idx="123">
                    <c:v>2.0000000000000001E-4</c:v>
                  </c:pt>
                  <c:pt idx="124">
                    <c:v>1E-3</c:v>
                  </c:pt>
                  <c:pt idx="125">
                    <c:v>2.9999999999999997E-4</c:v>
                  </c:pt>
                  <c:pt idx="126">
                    <c:v>2.0000000000000001E-4</c:v>
                  </c:pt>
                  <c:pt idx="127">
                    <c:v>5.0000000000000001E-4</c:v>
                  </c:pt>
                  <c:pt idx="128">
                    <c:v>5.5999999999999995E-4</c:v>
                  </c:pt>
                  <c:pt idx="129">
                    <c:v>7.2000000000000005E-4</c:v>
                  </c:pt>
                  <c:pt idx="130">
                    <c:v>5.6999999999999998E-4</c:v>
                  </c:pt>
                  <c:pt idx="131">
                    <c:v>4.4000000000000002E-4</c:v>
                  </c:pt>
                  <c:pt idx="132">
                    <c:v>4.8999999999999998E-4</c:v>
                  </c:pt>
                  <c:pt idx="133">
                    <c:v>5.0000000000000001E-4</c:v>
                  </c:pt>
                  <c:pt idx="134">
                    <c:v>5.1000000000000004E-4</c:v>
                  </c:pt>
                  <c:pt idx="135">
                    <c:v>3.6000000000000002E-4</c:v>
                  </c:pt>
                  <c:pt idx="136">
                    <c:v>2.2000000000000001E-4</c:v>
                  </c:pt>
                  <c:pt idx="137">
                    <c:v>4.0999999999999999E-4</c:v>
                  </c:pt>
                  <c:pt idx="138">
                    <c:v>3.2000000000000003E-4</c:v>
                  </c:pt>
                  <c:pt idx="139">
                    <c:v>2.3000000000000001E-4</c:v>
                  </c:pt>
                  <c:pt idx="140">
                    <c:v>3.8000000000000002E-4</c:v>
                  </c:pt>
                  <c:pt idx="141">
                    <c:v>2.5999999999999998E-4</c:v>
                  </c:pt>
                  <c:pt idx="142">
                    <c:v>3.3E-4</c:v>
                  </c:pt>
                  <c:pt idx="143">
                    <c:v>2.0000000000000001E-4</c:v>
                  </c:pt>
                  <c:pt idx="144">
                    <c:v>4.0000000000000002E-4</c:v>
                  </c:pt>
                  <c:pt idx="145">
                    <c:v>4.4999999999999999E-4</c:v>
                  </c:pt>
                  <c:pt idx="146">
                    <c:v>4.0999999999999999E-4</c:v>
                  </c:pt>
                  <c:pt idx="147">
                    <c:v>3.1E-4</c:v>
                  </c:pt>
                  <c:pt idx="148">
                    <c:v>2.9E-4</c:v>
                  </c:pt>
                  <c:pt idx="149">
                    <c:v>4.2000000000000002E-4</c:v>
                  </c:pt>
                  <c:pt idx="150">
                    <c:v>2.5000000000000001E-4</c:v>
                  </c:pt>
                  <c:pt idx="151">
                    <c:v>2.7999999999999998E-4</c:v>
                  </c:pt>
                  <c:pt idx="152">
                    <c:v>2.5999999999999998E-4</c:v>
                  </c:pt>
                  <c:pt idx="153">
                    <c:v>4.6999999999999999E-4</c:v>
                  </c:pt>
                  <c:pt idx="154">
                    <c:v>2.1000000000000001E-4</c:v>
                  </c:pt>
                  <c:pt idx="155">
                    <c:v>1E-4</c:v>
                  </c:pt>
                  <c:pt idx="156">
                    <c:v>5.0000000000000001E-4</c:v>
                  </c:pt>
                  <c:pt idx="157">
                    <c:v>1.8000000000000001E-4</c:v>
                  </c:pt>
                  <c:pt idx="158">
                    <c:v>1.3999999999999999E-4</c:v>
                  </c:pt>
                  <c:pt idx="159">
                    <c:v>1.9000000000000001E-4</c:v>
                  </c:pt>
                  <c:pt idx="160">
                    <c:v>1.7000000000000001E-4</c:v>
                  </c:pt>
                  <c:pt idx="161">
                    <c:v>5.5000000000000003E-4</c:v>
                  </c:pt>
                  <c:pt idx="162">
                    <c:v>3.8999999999999999E-4</c:v>
                  </c:pt>
                  <c:pt idx="163">
                    <c:v>3.3E-4</c:v>
                  </c:pt>
                  <c:pt idx="164">
                    <c:v>5.1999999999999995E-4</c:v>
                  </c:pt>
                  <c:pt idx="165">
                    <c:v>3.6999999999999999E-4</c:v>
                  </c:pt>
                  <c:pt idx="166">
                    <c:v>2.7E-4</c:v>
                  </c:pt>
                  <c:pt idx="167">
                    <c:v>2.9E-4</c:v>
                  </c:pt>
                  <c:pt idx="168">
                    <c:v>2.9E-4</c:v>
                  </c:pt>
                  <c:pt idx="169">
                    <c:v>2.7E-4</c:v>
                  </c:pt>
                  <c:pt idx="170">
                    <c:v>3.2000000000000003E-4</c:v>
                  </c:pt>
                  <c:pt idx="171">
                    <c:v>3.5E-4</c:v>
                  </c:pt>
                  <c:pt idx="172">
                    <c:v>2.1000000000000001E-4</c:v>
                  </c:pt>
                  <c:pt idx="173">
                    <c:v>3.1E-4</c:v>
                  </c:pt>
                  <c:pt idx="174">
                    <c:v>2.0000000000000001E-4</c:v>
                  </c:pt>
                  <c:pt idx="175">
                    <c:v>4.2000000000000002E-4</c:v>
                  </c:pt>
                  <c:pt idx="176">
                    <c:v>2.5000000000000001E-4</c:v>
                  </c:pt>
                  <c:pt idx="177">
                    <c:v>2.2000000000000001E-4</c:v>
                  </c:pt>
                  <c:pt idx="178">
                    <c:v>3.2000000000000003E-4</c:v>
                  </c:pt>
                  <c:pt idx="179">
                    <c:v>2.7999999999999998E-4</c:v>
                  </c:pt>
                  <c:pt idx="180">
                    <c:v>4.2000000000000002E-4</c:v>
                  </c:pt>
                  <c:pt idx="181">
                    <c:v>4.4999999999999999E-4</c:v>
                  </c:pt>
                  <c:pt idx="182">
                    <c:v>3.3E-4</c:v>
                  </c:pt>
                  <c:pt idx="183">
                    <c:v>3.6000000000000002E-4</c:v>
                  </c:pt>
                  <c:pt idx="184">
                    <c:v>2.3000000000000001E-4</c:v>
                  </c:pt>
                  <c:pt idx="185">
                    <c:v>3.1E-4</c:v>
                  </c:pt>
                  <c:pt idx="186">
                    <c:v>3.4000000000000002E-4</c:v>
                  </c:pt>
                  <c:pt idx="187">
                    <c:v>2.5999999999999998E-4</c:v>
                  </c:pt>
                  <c:pt idx="188">
                    <c:v>3.1E-4</c:v>
                  </c:pt>
                  <c:pt idx="189">
                    <c:v>1.9000000000000001E-4</c:v>
                  </c:pt>
                  <c:pt idx="190">
                    <c:v>1.4999999999999999E-4</c:v>
                  </c:pt>
                  <c:pt idx="191">
                    <c:v>3.5E-4</c:v>
                  </c:pt>
                  <c:pt idx="192">
                    <c:v>3.3E-4</c:v>
                  </c:pt>
                  <c:pt idx="193">
                    <c:v>3.8999999999999999E-4</c:v>
                  </c:pt>
                  <c:pt idx="194">
                    <c:v>2.7E-4</c:v>
                  </c:pt>
                  <c:pt idx="195">
                    <c:v>4.2999999999999999E-4</c:v>
                  </c:pt>
                  <c:pt idx="196">
                    <c:v>2.1000000000000001E-4</c:v>
                  </c:pt>
                  <c:pt idx="197">
                    <c:v>1.1E-4</c:v>
                  </c:pt>
                  <c:pt idx="198">
                    <c:v>3.3E-4</c:v>
                  </c:pt>
                  <c:pt idx="199">
                    <c:v>2.9999999999999997E-4</c:v>
                  </c:pt>
                  <c:pt idx="200">
                    <c:v>2.1000000000000001E-4</c:v>
                  </c:pt>
                  <c:pt idx="201">
                    <c:v>1.7000000000000001E-4</c:v>
                  </c:pt>
                  <c:pt idx="202">
                    <c:v>2.9E-4</c:v>
                  </c:pt>
                  <c:pt idx="203">
                    <c:v>3.2000000000000003E-4</c:v>
                  </c:pt>
                  <c:pt idx="204">
                    <c:v>5.0000000000000001E-4</c:v>
                  </c:pt>
                  <c:pt idx="205">
                    <c:v>2.4000000000000001E-4</c:v>
                  </c:pt>
                  <c:pt idx="206">
                    <c:v>4.4000000000000002E-4</c:v>
                  </c:pt>
                  <c:pt idx="207">
                    <c:v>2.9E-4</c:v>
                  </c:pt>
                  <c:pt idx="208">
                    <c:v>2.9E-4</c:v>
                  </c:pt>
                </c:numCache>
              </c:numRef>
            </c:plus>
            <c:minus>
              <c:numRef>
                <c:f>Active!$D$21:$D$985</c:f>
                <c:numCache>
                  <c:formatCode>General</c:formatCode>
                  <c:ptCount val="965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88">
                    <c:v>1E-3</c:v>
                  </c:pt>
                  <c:pt idx="89">
                    <c:v>2E-3</c:v>
                  </c:pt>
                  <c:pt idx="90">
                    <c:v>2E-3</c:v>
                  </c:pt>
                  <c:pt idx="91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1E-3</c:v>
                  </c:pt>
                  <c:pt idx="98">
                    <c:v>3.0000000000000001E-3</c:v>
                  </c:pt>
                  <c:pt idx="99">
                    <c:v>2E-3</c:v>
                  </c:pt>
                  <c:pt idx="101">
                    <c:v>8.9999999999999998E-4</c:v>
                  </c:pt>
                  <c:pt idx="103">
                    <c:v>8.9999999999999998E-4</c:v>
                  </c:pt>
                  <c:pt idx="105">
                    <c:v>2.0000000000000001E-4</c:v>
                  </c:pt>
                  <c:pt idx="106">
                    <c:v>1E-3</c:v>
                  </c:pt>
                  <c:pt idx="107">
                    <c:v>1E-3</c:v>
                  </c:pt>
                  <c:pt idx="108">
                    <c:v>8.9999999999999998E-4</c:v>
                  </c:pt>
                  <c:pt idx="109">
                    <c:v>8.9999999999999998E-4</c:v>
                  </c:pt>
                  <c:pt idx="110">
                    <c:v>8.9999999999999998E-4</c:v>
                  </c:pt>
                  <c:pt idx="111">
                    <c:v>2.9999999999999997E-4</c:v>
                  </c:pt>
                  <c:pt idx="112">
                    <c:v>1E-3</c:v>
                  </c:pt>
                  <c:pt idx="113">
                    <c:v>2E-3</c:v>
                  </c:pt>
                  <c:pt idx="116">
                    <c:v>2.0000000000000001E-4</c:v>
                  </c:pt>
                  <c:pt idx="117">
                    <c:v>2.9999999999999997E-4</c:v>
                  </c:pt>
                  <c:pt idx="118">
                    <c:v>5.9999999999999995E-4</c:v>
                  </c:pt>
                  <c:pt idx="119">
                    <c:v>2.0000000000000001E-4</c:v>
                  </c:pt>
                  <c:pt idx="120">
                    <c:v>2.0000000000000001E-4</c:v>
                  </c:pt>
                  <c:pt idx="121">
                    <c:v>8.9999999999999998E-4</c:v>
                  </c:pt>
                  <c:pt idx="122">
                    <c:v>5.0000000000000001E-4</c:v>
                  </c:pt>
                  <c:pt idx="123">
                    <c:v>2.0000000000000001E-4</c:v>
                  </c:pt>
                  <c:pt idx="124">
                    <c:v>1E-3</c:v>
                  </c:pt>
                  <c:pt idx="125">
                    <c:v>2.9999999999999997E-4</c:v>
                  </c:pt>
                  <c:pt idx="126">
                    <c:v>2.0000000000000001E-4</c:v>
                  </c:pt>
                  <c:pt idx="127">
                    <c:v>5.0000000000000001E-4</c:v>
                  </c:pt>
                  <c:pt idx="128">
                    <c:v>5.5999999999999995E-4</c:v>
                  </c:pt>
                  <c:pt idx="129">
                    <c:v>7.2000000000000005E-4</c:v>
                  </c:pt>
                  <c:pt idx="130">
                    <c:v>5.6999999999999998E-4</c:v>
                  </c:pt>
                  <c:pt idx="131">
                    <c:v>4.4000000000000002E-4</c:v>
                  </c:pt>
                  <c:pt idx="132">
                    <c:v>4.8999999999999998E-4</c:v>
                  </c:pt>
                  <c:pt idx="133">
                    <c:v>5.0000000000000001E-4</c:v>
                  </c:pt>
                  <c:pt idx="134">
                    <c:v>5.1000000000000004E-4</c:v>
                  </c:pt>
                  <c:pt idx="135">
                    <c:v>3.6000000000000002E-4</c:v>
                  </c:pt>
                  <c:pt idx="136">
                    <c:v>2.2000000000000001E-4</c:v>
                  </c:pt>
                  <c:pt idx="137">
                    <c:v>4.0999999999999999E-4</c:v>
                  </c:pt>
                  <c:pt idx="138">
                    <c:v>3.2000000000000003E-4</c:v>
                  </c:pt>
                  <c:pt idx="139">
                    <c:v>2.3000000000000001E-4</c:v>
                  </c:pt>
                  <c:pt idx="140">
                    <c:v>3.8000000000000002E-4</c:v>
                  </c:pt>
                  <c:pt idx="141">
                    <c:v>2.5999999999999998E-4</c:v>
                  </c:pt>
                  <c:pt idx="142">
                    <c:v>3.3E-4</c:v>
                  </c:pt>
                  <c:pt idx="143">
                    <c:v>2.0000000000000001E-4</c:v>
                  </c:pt>
                  <c:pt idx="144">
                    <c:v>4.0000000000000002E-4</c:v>
                  </c:pt>
                  <c:pt idx="145">
                    <c:v>4.4999999999999999E-4</c:v>
                  </c:pt>
                  <c:pt idx="146">
                    <c:v>4.0999999999999999E-4</c:v>
                  </c:pt>
                  <c:pt idx="147">
                    <c:v>3.1E-4</c:v>
                  </c:pt>
                  <c:pt idx="148">
                    <c:v>2.9E-4</c:v>
                  </c:pt>
                  <c:pt idx="149">
                    <c:v>4.2000000000000002E-4</c:v>
                  </c:pt>
                  <c:pt idx="150">
                    <c:v>2.5000000000000001E-4</c:v>
                  </c:pt>
                  <c:pt idx="151">
                    <c:v>2.7999999999999998E-4</c:v>
                  </c:pt>
                  <c:pt idx="152">
                    <c:v>2.5999999999999998E-4</c:v>
                  </c:pt>
                  <c:pt idx="153">
                    <c:v>4.6999999999999999E-4</c:v>
                  </c:pt>
                  <c:pt idx="154">
                    <c:v>2.1000000000000001E-4</c:v>
                  </c:pt>
                  <c:pt idx="155">
                    <c:v>1E-4</c:v>
                  </c:pt>
                  <c:pt idx="156">
                    <c:v>5.0000000000000001E-4</c:v>
                  </c:pt>
                  <c:pt idx="157">
                    <c:v>1.8000000000000001E-4</c:v>
                  </c:pt>
                  <c:pt idx="158">
                    <c:v>1.3999999999999999E-4</c:v>
                  </c:pt>
                  <c:pt idx="159">
                    <c:v>1.9000000000000001E-4</c:v>
                  </c:pt>
                  <c:pt idx="160">
                    <c:v>1.7000000000000001E-4</c:v>
                  </c:pt>
                  <c:pt idx="161">
                    <c:v>5.5000000000000003E-4</c:v>
                  </c:pt>
                  <c:pt idx="162">
                    <c:v>3.8999999999999999E-4</c:v>
                  </c:pt>
                  <c:pt idx="163">
                    <c:v>3.3E-4</c:v>
                  </c:pt>
                  <c:pt idx="164">
                    <c:v>5.1999999999999995E-4</c:v>
                  </c:pt>
                  <c:pt idx="165">
                    <c:v>3.6999999999999999E-4</c:v>
                  </c:pt>
                  <c:pt idx="166">
                    <c:v>2.7E-4</c:v>
                  </c:pt>
                  <c:pt idx="167">
                    <c:v>2.9E-4</c:v>
                  </c:pt>
                  <c:pt idx="168">
                    <c:v>2.9E-4</c:v>
                  </c:pt>
                  <c:pt idx="169">
                    <c:v>2.7E-4</c:v>
                  </c:pt>
                  <c:pt idx="170">
                    <c:v>3.2000000000000003E-4</c:v>
                  </c:pt>
                  <c:pt idx="171">
                    <c:v>3.5E-4</c:v>
                  </c:pt>
                  <c:pt idx="172">
                    <c:v>2.1000000000000001E-4</c:v>
                  </c:pt>
                  <c:pt idx="173">
                    <c:v>3.1E-4</c:v>
                  </c:pt>
                  <c:pt idx="174">
                    <c:v>2.0000000000000001E-4</c:v>
                  </c:pt>
                  <c:pt idx="175">
                    <c:v>4.2000000000000002E-4</c:v>
                  </c:pt>
                  <c:pt idx="176">
                    <c:v>2.5000000000000001E-4</c:v>
                  </c:pt>
                  <c:pt idx="177">
                    <c:v>2.2000000000000001E-4</c:v>
                  </c:pt>
                  <c:pt idx="178">
                    <c:v>3.2000000000000003E-4</c:v>
                  </c:pt>
                  <c:pt idx="179">
                    <c:v>2.7999999999999998E-4</c:v>
                  </c:pt>
                  <c:pt idx="180">
                    <c:v>4.2000000000000002E-4</c:v>
                  </c:pt>
                  <c:pt idx="181">
                    <c:v>4.4999999999999999E-4</c:v>
                  </c:pt>
                  <c:pt idx="182">
                    <c:v>3.3E-4</c:v>
                  </c:pt>
                  <c:pt idx="183">
                    <c:v>3.6000000000000002E-4</c:v>
                  </c:pt>
                  <c:pt idx="184">
                    <c:v>2.3000000000000001E-4</c:v>
                  </c:pt>
                  <c:pt idx="185">
                    <c:v>3.1E-4</c:v>
                  </c:pt>
                  <c:pt idx="186">
                    <c:v>3.4000000000000002E-4</c:v>
                  </c:pt>
                  <c:pt idx="187">
                    <c:v>2.5999999999999998E-4</c:v>
                  </c:pt>
                  <c:pt idx="188">
                    <c:v>3.1E-4</c:v>
                  </c:pt>
                  <c:pt idx="189">
                    <c:v>1.9000000000000001E-4</c:v>
                  </c:pt>
                  <c:pt idx="190">
                    <c:v>1.4999999999999999E-4</c:v>
                  </c:pt>
                  <c:pt idx="191">
                    <c:v>3.5E-4</c:v>
                  </c:pt>
                  <c:pt idx="192">
                    <c:v>3.3E-4</c:v>
                  </c:pt>
                  <c:pt idx="193">
                    <c:v>3.8999999999999999E-4</c:v>
                  </c:pt>
                  <c:pt idx="194">
                    <c:v>2.7E-4</c:v>
                  </c:pt>
                  <c:pt idx="195">
                    <c:v>4.2999999999999999E-4</c:v>
                  </c:pt>
                  <c:pt idx="196">
                    <c:v>2.1000000000000001E-4</c:v>
                  </c:pt>
                  <c:pt idx="197">
                    <c:v>1.1E-4</c:v>
                  </c:pt>
                  <c:pt idx="198">
                    <c:v>3.3E-4</c:v>
                  </c:pt>
                  <c:pt idx="199">
                    <c:v>2.9999999999999997E-4</c:v>
                  </c:pt>
                  <c:pt idx="200">
                    <c:v>2.1000000000000001E-4</c:v>
                  </c:pt>
                  <c:pt idx="201">
                    <c:v>1.7000000000000001E-4</c:v>
                  </c:pt>
                  <c:pt idx="202">
                    <c:v>2.9E-4</c:v>
                  </c:pt>
                  <c:pt idx="203">
                    <c:v>3.2000000000000003E-4</c:v>
                  </c:pt>
                  <c:pt idx="204">
                    <c:v>5.0000000000000001E-4</c:v>
                  </c:pt>
                  <c:pt idx="205">
                    <c:v>2.4000000000000001E-4</c:v>
                  </c:pt>
                  <c:pt idx="206">
                    <c:v>4.4000000000000002E-4</c:v>
                  </c:pt>
                  <c:pt idx="207">
                    <c:v>2.9E-4</c:v>
                  </c:pt>
                  <c:pt idx="208">
                    <c:v>2.9E-4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Active!$I$21:$I$985</c:f>
              <c:numCache>
                <c:formatCode>General</c:formatCode>
                <c:ptCount val="965"/>
                <c:pt idx="1">
                  <c:v>4.1342100303154439E-4</c:v>
                </c:pt>
                <c:pt idx="2">
                  <c:v>4.1088500438490883E-4</c:v>
                </c:pt>
                <c:pt idx="3">
                  <c:v>1.9784440009971149E-3</c:v>
                </c:pt>
                <c:pt idx="4">
                  <c:v>6.3019030058057979E-3</c:v>
                </c:pt>
                <c:pt idx="5">
                  <c:v>-5.6424699141643941E-4</c:v>
                </c:pt>
                <c:pt idx="6">
                  <c:v>-2.9527900187531486E-4</c:v>
                </c:pt>
                <c:pt idx="7">
                  <c:v>7.0472100196639076E-4</c:v>
                </c:pt>
                <c:pt idx="8">
                  <c:v>1.2694270044448785E-3</c:v>
                </c:pt>
                <c:pt idx="9">
                  <c:v>-1.3252189964987338E-3</c:v>
                </c:pt>
                <c:pt idx="10">
                  <c:v>-3.2521899265702814E-4</c:v>
                </c:pt>
                <c:pt idx="11">
                  <c:v>5.3048002882860601E-5</c:v>
                </c:pt>
                <c:pt idx="12">
                  <c:v>5.3048002882860601E-5</c:v>
                </c:pt>
                <c:pt idx="13">
                  <c:v>5.3048002882860601E-5</c:v>
                </c:pt>
                <c:pt idx="14">
                  <c:v>-5.4159799765329808E-4</c:v>
                </c:pt>
                <c:pt idx="15">
                  <c:v>4.5840200618840754E-4</c:v>
                </c:pt>
                <c:pt idx="16">
                  <c:v>4.5840200618840754E-4</c:v>
                </c:pt>
                <c:pt idx="17">
                  <c:v>1.620290000573732E-3</c:v>
                </c:pt>
                <c:pt idx="18">
                  <c:v>2.942950013675727E-4</c:v>
                </c:pt>
                <c:pt idx="19">
                  <c:v>2.1208300313446671E-4</c:v>
                </c:pt>
                <c:pt idx="20">
                  <c:v>1.7865600239019841E-4</c:v>
                </c:pt>
                <c:pt idx="21">
                  <c:v>-2.8118900081608444E-4</c:v>
                </c:pt>
                <c:pt idx="22">
                  <c:v>-2.716799994232133E-3</c:v>
                </c:pt>
                <c:pt idx="23">
                  <c:v>-7.7129100100137293E-4</c:v>
                </c:pt>
                <c:pt idx="24">
                  <c:v>2.5357699632877484E-4</c:v>
                </c:pt>
                <c:pt idx="25">
                  <c:v>-9.6280199795728549E-4</c:v>
                </c:pt>
                <c:pt idx="26">
                  <c:v>-2.0658499852288514E-4</c:v>
                </c:pt>
                <c:pt idx="27">
                  <c:v>1.987690047826618E-4</c:v>
                </c:pt>
                <c:pt idx="28">
                  <c:v>1.987690047826618E-4</c:v>
                </c:pt>
                <c:pt idx="29">
                  <c:v>4.6773700159974396E-4</c:v>
                </c:pt>
                <c:pt idx="30">
                  <c:v>-7.4864199996227399E-4</c:v>
                </c:pt>
                <c:pt idx="31">
                  <c:v>-1.7489590027253143E-3</c:v>
                </c:pt>
                <c:pt idx="32">
                  <c:v>-2.2116569962236099E-3</c:v>
                </c:pt>
                <c:pt idx="33">
                  <c:v>4.0183400415116921E-4</c:v>
                </c:pt>
                <c:pt idx="34">
                  <c:v>-1.1313599679851905E-4</c:v>
                </c:pt>
                <c:pt idx="39">
                  <c:v>-1.1156719992868602E-3</c:v>
                </c:pt>
                <c:pt idx="40">
                  <c:v>-1.1567199544515461E-4</c:v>
                </c:pt>
                <c:pt idx="41">
                  <c:v>-1.1567199544515461E-4</c:v>
                </c:pt>
                <c:pt idx="42">
                  <c:v>-1.4307600213214755E-4</c:v>
                </c:pt>
                <c:pt idx="43">
                  <c:v>-1.4307600213214755E-4</c:v>
                </c:pt>
                <c:pt idx="44">
                  <c:v>-2.3594550002599135E-3</c:v>
                </c:pt>
                <c:pt idx="45">
                  <c:v>3.6935800744686276E-4</c:v>
                </c:pt>
                <c:pt idx="46">
                  <c:v>3.3751600130926818E-4</c:v>
                </c:pt>
                <c:pt idx="47">
                  <c:v>3.3751600130926818E-4</c:v>
                </c:pt>
                <c:pt idx="48">
                  <c:v>-1.832931004173588E-3</c:v>
                </c:pt>
                <c:pt idx="49">
                  <c:v>1.91937004274223E-4</c:v>
                </c:pt>
                <c:pt idx="50">
                  <c:v>-1.3374099944485351E-4</c:v>
                </c:pt>
                <c:pt idx="51">
                  <c:v>-1.3374099944485351E-4</c:v>
                </c:pt>
                <c:pt idx="52">
                  <c:v>8.6625900439685211E-4</c:v>
                </c:pt>
                <c:pt idx="53">
                  <c:v>8.6625900439685211E-4</c:v>
                </c:pt>
                <c:pt idx="54">
                  <c:v>-1.0317330015823245E-3</c:v>
                </c:pt>
                <c:pt idx="55">
                  <c:v>4.5329699787544087E-4</c:v>
                </c:pt>
                <c:pt idx="56">
                  <c:v>4.5329699787544087E-4</c:v>
                </c:pt>
                <c:pt idx="57">
                  <c:v>4.5329699787544087E-4</c:v>
                </c:pt>
                <c:pt idx="58">
                  <c:v>-1.684360031504184E-4</c:v>
                </c:pt>
                <c:pt idx="59">
                  <c:v>-3.8481500087073073E-4</c:v>
                </c:pt>
                <c:pt idx="60">
                  <c:v>-3.8481500087073073E-4</c:v>
                </c:pt>
                <c:pt idx="61">
                  <c:v>1.3105710022500716E-3</c:v>
                </c:pt>
                <c:pt idx="62">
                  <c:v>8.1825000233948231E-4</c:v>
                </c:pt>
                <c:pt idx="63">
                  <c:v>-2.639619997353293E-4</c:v>
                </c:pt>
                <c:pt idx="64">
                  <c:v>1.1398800415918231E-4</c:v>
                </c:pt>
                <c:pt idx="65">
                  <c:v>-1.0239100083708763E-4</c:v>
                </c:pt>
                <c:pt idx="66">
                  <c:v>2.1529995137825608E-6</c:v>
                </c:pt>
                <c:pt idx="67">
                  <c:v>-2.1644499793183059E-4</c:v>
                </c:pt>
                <c:pt idx="68">
                  <c:v>5.8348500169813633E-4</c:v>
                </c:pt>
                <c:pt idx="69">
                  <c:v>5.8348500169813633E-4</c:v>
                </c:pt>
                <c:pt idx="70">
                  <c:v>1.5834849982638843E-3</c:v>
                </c:pt>
                <c:pt idx="71">
                  <c:v>1.5834849982638843E-3</c:v>
                </c:pt>
                <c:pt idx="72">
                  <c:v>-1.8002300203079358E-4</c:v>
                </c:pt>
                <c:pt idx="73">
                  <c:v>-1.8002300203079358E-4</c:v>
                </c:pt>
                <c:pt idx="74">
                  <c:v>-3.964019997511059E-4</c:v>
                </c:pt>
                <c:pt idx="75">
                  <c:v>-3.964019997511059E-4</c:v>
                </c:pt>
                <c:pt idx="76">
                  <c:v>-2.1429950720630586E-6</c:v>
                </c:pt>
                <c:pt idx="77">
                  <c:v>1.2318130029598251E-3</c:v>
                </c:pt>
                <c:pt idx="78">
                  <c:v>-1.6881939955055714E-3</c:v>
                </c:pt>
                <c:pt idx="79">
                  <c:v>-2.2747997718397528E-5</c:v>
                </c:pt>
                <c:pt idx="80">
                  <c:v>1.6147200221894309E-4</c:v>
                </c:pt>
                <c:pt idx="81">
                  <c:v>-1.9414599955780432E-4</c:v>
                </c:pt>
                <c:pt idx="82">
                  <c:v>1.2300529997446574E-3</c:v>
                </c:pt>
                <c:pt idx="83">
                  <c:v>8.35230021039024E-5</c:v>
                </c:pt>
                <c:pt idx="84">
                  <c:v>1.1297720047878101E-3</c:v>
                </c:pt>
                <c:pt idx="85">
                  <c:v>-2.7843499992741272E-4</c:v>
                </c:pt>
                <c:pt idx="86">
                  <c:v>6.7673005105461925E-5</c:v>
                </c:pt>
                <c:pt idx="87">
                  <c:v>-1.0690299968700856E-3</c:v>
                </c:pt>
                <c:pt idx="100">
                  <c:v>9.7493700013728812E-4</c:v>
                </c:pt>
                <c:pt idx="102">
                  <c:v>1.8495770054869354E-3</c:v>
                </c:pt>
                <c:pt idx="104">
                  <c:v>2.5373550015501678E-3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99-4519-9322-904DF5843A2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Active!$J$21:$J$985</c:f>
              <c:numCache>
                <c:formatCode>General</c:formatCode>
                <c:ptCount val="965"/>
                <c:pt idx="88">
                  <c:v>-2.7852998755406588E-5</c:v>
                </c:pt>
                <c:pt idx="89">
                  <c:v>4.5959240014781244E-3</c:v>
                </c:pt>
                <c:pt idx="90">
                  <c:v>-1.3628989981953055E-3</c:v>
                </c:pt>
                <c:pt idx="91">
                  <c:v>-1.2631099962163717E-3</c:v>
                </c:pt>
                <c:pt idx="92">
                  <c:v>-5.7755099987844005E-4</c:v>
                </c:pt>
                <c:pt idx="93">
                  <c:v>-1.9605729976319708E-3</c:v>
                </c:pt>
                <c:pt idx="94">
                  <c:v>2.0806040047318675E-3</c:v>
                </c:pt>
                <c:pt idx="95">
                  <c:v>8.8941000285558403E-4</c:v>
                </c:pt>
                <c:pt idx="96">
                  <c:v>6.2977700144983828E-4</c:v>
                </c:pt>
                <c:pt idx="97">
                  <c:v>1.1486930015962571E-3</c:v>
                </c:pt>
                <c:pt idx="98">
                  <c:v>1.2122019979869947E-3</c:v>
                </c:pt>
                <c:pt idx="99">
                  <c:v>4.3340005504433066E-5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99-4519-9322-904DF5843A2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Active!$K$21:$K$985</c:f>
              <c:numCache>
                <c:formatCode>General</c:formatCode>
                <c:ptCount val="965"/>
                <c:pt idx="101">
                  <c:v>1.521537997177802E-3</c:v>
                </c:pt>
                <c:pt idx="103">
                  <c:v>2.336971003387589E-3</c:v>
                </c:pt>
                <c:pt idx="105">
                  <c:v>2.1529239966184832E-3</c:v>
                </c:pt>
                <c:pt idx="106">
                  <c:v>1.9221039983676746E-3</c:v>
                </c:pt>
                <c:pt idx="107">
                  <c:v>1.9221039983676746E-3</c:v>
                </c:pt>
                <c:pt idx="108">
                  <c:v>3.1735660013509914E-3</c:v>
                </c:pt>
                <c:pt idx="109">
                  <c:v>3.1735660013509914E-3</c:v>
                </c:pt>
                <c:pt idx="110">
                  <c:v>3.1735660013509914E-3</c:v>
                </c:pt>
                <c:pt idx="111">
                  <c:v>2.1969200024614111E-3</c:v>
                </c:pt>
                <c:pt idx="112">
                  <c:v>4.5481000051950105E-3</c:v>
                </c:pt>
                <c:pt idx="113">
                  <c:v>2.5325669994344935E-3</c:v>
                </c:pt>
                <c:pt idx="114">
                  <c:v>2.6958640009979717E-3</c:v>
                </c:pt>
                <c:pt idx="115">
                  <c:v>2.7130180023959838E-3</c:v>
                </c:pt>
                <c:pt idx="116">
                  <c:v>2.3939620004966855E-3</c:v>
                </c:pt>
                <c:pt idx="117">
                  <c:v>2.2615210036747158E-3</c:v>
                </c:pt>
                <c:pt idx="118">
                  <c:v>2.7993160038022324E-3</c:v>
                </c:pt>
                <c:pt idx="119">
                  <c:v>1.9668750028358772E-3</c:v>
                </c:pt>
                <c:pt idx="120">
                  <c:v>2.1829370016348548E-3</c:v>
                </c:pt>
                <c:pt idx="121">
                  <c:v>3.9504960004705936E-3</c:v>
                </c:pt>
                <c:pt idx="122">
                  <c:v>3.3150610033771954E-3</c:v>
                </c:pt>
                <c:pt idx="123">
                  <c:v>2.4786730064079165E-3</c:v>
                </c:pt>
                <c:pt idx="124">
                  <c:v>3.7729390023741871E-3</c:v>
                </c:pt>
                <c:pt idx="125">
                  <c:v>2.8813600074499846E-3</c:v>
                </c:pt>
                <c:pt idx="126">
                  <c:v>3.0649810069007799E-3</c:v>
                </c:pt>
                <c:pt idx="127">
                  <c:v>1.8522448881412856E-3</c:v>
                </c:pt>
                <c:pt idx="128">
                  <c:v>2.0075991997146048E-3</c:v>
                </c:pt>
                <c:pt idx="129">
                  <c:v>1.9529528435668908E-3</c:v>
                </c:pt>
                <c:pt idx="130">
                  <c:v>1.74051194335334E-3</c:v>
                </c:pt>
                <c:pt idx="131">
                  <c:v>1.825866180297453E-3</c:v>
                </c:pt>
                <c:pt idx="132">
                  <c:v>1.8512199676479213E-3</c:v>
                </c:pt>
                <c:pt idx="133">
                  <c:v>1.9765740507864393E-3</c:v>
                </c:pt>
                <c:pt idx="134">
                  <c:v>2.064133106614463E-3</c:v>
                </c:pt>
                <c:pt idx="135">
                  <c:v>2.0055488857906312E-3</c:v>
                </c:pt>
                <c:pt idx="136">
                  <c:v>1.9031078918487765E-3</c:v>
                </c:pt>
                <c:pt idx="137">
                  <c:v>2.0984620423405431E-3</c:v>
                </c:pt>
                <c:pt idx="138">
                  <c:v>3.3876939996844158E-3</c:v>
                </c:pt>
                <c:pt idx="139">
                  <c:v>2.9789241161779501E-3</c:v>
                </c:pt>
                <c:pt idx="140">
                  <c:v>2.6084882119903341E-3</c:v>
                </c:pt>
                <c:pt idx="141">
                  <c:v>2.4802138650557026E-3</c:v>
                </c:pt>
                <c:pt idx="142">
                  <c:v>2.5628101357142441E-3</c:v>
                </c:pt>
                <c:pt idx="143">
                  <c:v>2.7487031620694324E-3</c:v>
                </c:pt>
                <c:pt idx="144">
                  <c:v>3.438957966864109E-3</c:v>
                </c:pt>
                <c:pt idx="145">
                  <c:v>2.9443119856296107E-3</c:v>
                </c:pt>
                <c:pt idx="146">
                  <c:v>3.2251748780254275E-3</c:v>
                </c:pt>
                <c:pt idx="147">
                  <c:v>3.2221462170127779E-3</c:v>
                </c:pt>
                <c:pt idx="148">
                  <c:v>3.5102478577755392E-3</c:v>
                </c:pt>
                <c:pt idx="149">
                  <c:v>3.4306248344364576E-3</c:v>
                </c:pt>
                <c:pt idx="150">
                  <c:v>3.3551088345120661E-3</c:v>
                </c:pt>
                <c:pt idx="151">
                  <c:v>2.3653211319469847E-3</c:v>
                </c:pt>
                <c:pt idx="152">
                  <c:v>2.5224011551472358E-3</c:v>
                </c:pt>
                <c:pt idx="153">
                  <c:v>2.7449970948509872E-3</c:v>
                </c:pt>
                <c:pt idx="154">
                  <c:v>2.3232641178765334E-3</c:v>
                </c:pt>
                <c:pt idx="155">
                  <c:v>3.4235290149808861E-3</c:v>
                </c:pt>
                <c:pt idx="156">
                  <c:v>2.9097459628246725E-3</c:v>
                </c:pt>
                <c:pt idx="157">
                  <c:v>2.9169880726840347E-3</c:v>
                </c:pt>
                <c:pt idx="158">
                  <c:v>2.989627028000541E-3</c:v>
                </c:pt>
                <c:pt idx="159">
                  <c:v>3.1439490776392631E-3</c:v>
                </c:pt>
                <c:pt idx="160">
                  <c:v>3.0029240224394016E-3</c:v>
                </c:pt>
                <c:pt idx="161">
                  <c:v>3.5500538360793144E-3</c:v>
                </c:pt>
                <c:pt idx="162">
                  <c:v>3.6819419037783518E-3</c:v>
                </c:pt>
                <c:pt idx="163">
                  <c:v>3.6281591019360349E-3</c:v>
                </c:pt>
                <c:pt idx="164">
                  <c:v>5.1007838046643883E-3</c:v>
                </c:pt>
                <c:pt idx="165">
                  <c:v>4.0133800212061033E-3</c:v>
                </c:pt>
                <c:pt idx="166">
                  <c:v>4.1895971007761545E-3</c:v>
                </c:pt>
                <c:pt idx="167">
                  <c:v>4.2073919757967815E-3</c:v>
                </c:pt>
                <c:pt idx="168">
                  <c:v>4.4827458041254431E-3</c:v>
                </c:pt>
                <c:pt idx="169">
                  <c:v>5.0169061141787097E-3</c:v>
                </c:pt>
                <c:pt idx="170">
                  <c:v>4.5469838223652914E-3</c:v>
                </c:pt>
                <c:pt idx="171">
                  <c:v>4.7621758203604259E-3</c:v>
                </c:pt>
                <c:pt idx="172">
                  <c:v>4.5294179653865285E-3</c:v>
                </c:pt>
                <c:pt idx="173">
                  <c:v>4.5383931210380979E-3</c:v>
                </c:pt>
                <c:pt idx="174">
                  <c:v>4.2813059408217669E-3</c:v>
                </c:pt>
                <c:pt idx="175">
                  <c:v>4.9966598526225425E-3</c:v>
                </c:pt>
                <c:pt idx="176">
                  <c:v>4.2716898460639641E-3</c:v>
                </c:pt>
                <c:pt idx="177">
                  <c:v>4.4891680445289239E-3</c:v>
                </c:pt>
                <c:pt idx="178">
                  <c:v>4.4042860390618443E-3</c:v>
                </c:pt>
                <c:pt idx="179">
                  <c:v>4.704521874373313E-3</c:v>
                </c:pt>
                <c:pt idx="180">
                  <c:v>4.7315277915913612E-3</c:v>
                </c:pt>
                <c:pt idx="181">
                  <c:v>4.6087698428891599E-3</c:v>
                </c:pt>
                <c:pt idx="182">
                  <c:v>4.8343601010856219E-3</c:v>
                </c:pt>
                <c:pt idx="183">
                  <c:v>4.3723909257096238E-3</c:v>
                </c:pt>
                <c:pt idx="184">
                  <c:v>4.60624822153477E-3</c:v>
                </c:pt>
                <c:pt idx="185">
                  <c:v>4.9134829532704316E-3</c:v>
                </c:pt>
                <c:pt idx="186">
                  <c:v>5.0590417740750127E-3</c:v>
                </c:pt>
                <c:pt idx="187">
                  <c:v>5.5404579470632598E-3</c:v>
                </c:pt>
                <c:pt idx="188">
                  <c:v>4.7558120859321207E-3</c:v>
                </c:pt>
                <c:pt idx="189">
                  <c:v>5.7076998782576993E-3</c:v>
                </c:pt>
                <c:pt idx="190">
                  <c:v>5.0666752067627385E-3</c:v>
                </c:pt>
                <c:pt idx="191">
                  <c:v>5.2382890644366853E-3</c:v>
                </c:pt>
                <c:pt idx="192">
                  <c:v>5.311910186719615E-3</c:v>
                </c:pt>
                <c:pt idx="193">
                  <c:v>4.8255312358378433E-3</c:v>
                </c:pt>
                <c:pt idx="194">
                  <c:v>4.8294622247340158E-3</c:v>
                </c:pt>
                <c:pt idx="195">
                  <c:v>5.0680960339377634E-3</c:v>
                </c:pt>
                <c:pt idx="196">
                  <c:v>5.126496878801845E-3</c:v>
                </c:pt>
                <c:pt idx="197">
                  <c:v>5.0073599850293249E-3</c:v>
                </c:pt>
                <c:pt idx="198">
                  <c:v>5.0163351406808943E-3</c:v>
                </c:pt>
                <c:pt idx="199">
                  <c:v>4.7904280727379955E-3</c:v>
                </c:pt>
                <c:pt idx="200">
                  <c:v>5.0047569893649779E-3</c:v>
                </c:pt>
                <c:pt idx="201">
                  <c:v>4.6376698956009932E-3</c:v>
                </c:pt>
                <c:pt idx="202">
                  <c:v>5.239241014351137E-3</c:v>
                </c:pt>
                <c:pt idx="203">
                  <c:v>5.4295481095323339E-3</c:v>
                </c:pt>
                <c:pt idx="204">
                  <c:v>5.7124608429148793E-3</c:v>
                </c:pt>
                <c:pt idx="205">
                  <c:v>5.304166093992535E-3</c:v>
                </c:pt>
                <c:pt idx="206">
                  <c:v>5.2350291080074385E-3</c:v>
                </c:pt>
                <c:pt idx="207">
                  <c:v>5.5865928588900715E-3</c:v>
                </c:pt>
                <c:pt idx="208">
                  <c:v>5.5865928588900715E-3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99-4519-9322-904DF5843A2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Active!$L$21:$L$985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E99-4519-9322-904DF5843A2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Active!$M$21:$M$985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E99-4519-9322-904DF5843A2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Active!$N$21:$N$985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E99-4519-9322-904DF5843A2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Active!$O$21:$O$985</c:f>
              <c:numCache>
                <c:formatCode>General</c:formatCode>
                <c:ptCount val="965"/>
                <c:pt idx="0">
                  <c:v>-5.6034740679195526E-4</c:v>
                </c:pt>
                <c:pt idx="1">
                  <c:v>-4.3803475393719698E-4</c:v>
                </c:pt>
                <c:pt idx="2">
                  <c:v>-4.2171905080740503E-4</c:v>
                </c:pt>
                <c:pt idx="3">
                  <c:v>-4.2166393018872327E-4</c:v>
                </c:pt>
                <c:pt idx="4">
                  <c:v>-4.1609674770186854E-4</c:v>
                </c:pt>
                <c:pt idx="5">
                  <c:v>-4.078286548996091E-4</c:v>
                </c:pt>
                <c:pt idx="6">
                  <c:v>-3.9945032085998624E-4</c:v>
                </c:pt>
                <c:pt idx="7">
                  <c:v>-3.9945032085998624E-4</c:v>
                </c:pt>
                <c:pt idx="8">
                  <c:v>-3.8104003422028847E-4</c:v>
                </c:pt>
                <c:pt idx="9">
                  <c:v>-3.8070931050819811E-4</c:v>
                </c:pt>
                <c:pt idx="10">
                  <c:v>-3.8070931050819811E-4</c:v>
                </c:pt>
                <c:pt idx="11">
                  <c:v>-3.7999274246533564E-4</c:v>
                </c:pt>
                <c:pt idx="12">
                  <c:v>-3.7999274246533564E-4</c:v>
                </c:pt>
                <c:pt idx="13">
                  <c:v>-3.7999274246533564E-4</c:v>
                </c:pt>
                <c:pt idx="14">
                  <c:v>-3.7966201875324522E-4</c:v>
                </c:pt>
                <c:pt idx="15">
                  <c:v>-3.7966201875324522E-4</c:v>
                </c:pt>
                <c:pt idx="16">
                  <c:v>-3.7966201875324522E-4</c:v>
                </c:pt>
                <c:pt idx="17">
                  <c:v>-3.7789815895542987E-4</c:v>
                </c:pt>
                <c:pt idx="18">
                  <c:v>-3.6714963831249259E-4</c:v>
                </c:pt>
                <c:pt idx="19">
                  <c:v>-3.5987371664650427E-4</c:v>
                </c:pt>
                <c:pt idx="20">
                  <c:v>-3.1869861449125217E-4</c:v>
                </c:pt>
                <c:pt idx="21">
                  <c:v>-3.1621818665057428E-4</c:v>
                </c:pt>
                <c:pt idx="22">
                  <c:v>-2.9576843711965261E-4</c:v>
                </c:pt>
                <c:pt idx="23">
                  <c:v>-2.9295728556688437E-4</c:v>
                </c:pt>
                <c:pt idx="24">
                  <c:v>-2.7906688965908849E-4</c:v>
                </c:pt>
                <c:pt idx="25">
                  <c:v>-2.7801959790413561E-4</c:v>
                </c:pt>
                <c:pt idx="26">
                  <c:v>-2.7454699892718665E-4</c:v>
                </c:pt>
                <c:pt idx="27">
                  <c:v>-2.742162752150963E-4</c:v>
                </c:pt>
                <c:pt idx="28">
                  <c:v>-2.742162752150963E-4</c:v>
                </c:pt>
                <c:pt idx="29">
                  <c:v>-2.6583794117547338E-4</c:v>
                </c:pt>
                <c:pt idx="30">
                  <c:v>-2.647906494205205E-4</c:v>
                </c:pt>
                <c:pt idx="31">
                  <c:v>-2.6275118652929649E-4</c:v>
                </c:pt>
                <c:pt idx="32">
                  <c:v>-2.4191559266760265E-4</c:v>
                </c:pt>
                <c:pt idx="33">
                  <c:v>-1.8960612553864116E-4</c:v>
                </c:pt>
                <c:pt idx="34">
                  <c:v>-1.8023562036274712E-4</c:v>
                </c:pt>
                <c:pt idx="35">
                  <c:v>-1.6394747754229597E-4</c:v>
                </c:pt>
                <c:pt idx="36">
                  <c:v>-1.6391991723295512E-4</c:v>
                </c:pt>
                <c:pt idx="37">
                  <c:v>-1.6391991723295512E-4</c:v>
                </c:pt>
                <c:pt idx="38">
                  <c:v>-1.6391991723295512E-4</c:v>
                </c:pt>
                <c:pt idx="39">
                  <c:v>-1.6391991723295512E-4</c:v>
                </c:pt>
                <c:pt idx="40">
                  <c:v>-1.6391991723295512E-4</c:v>
                </c:pt>
                <c:pt idx="41">
                  <c:v>-1.6391991723295512E-4</c:v>
                </c:pt>
                <c:pt idx="42">
                  <c:v>-1.6149461001095899E-4</c:v>
                </c:pt>
                <c:pt idx="43">
                  <c:v>-1.6149461001095899E-4</c:v>
                </c:pt>
                <c:pt idx="44">
                  <c:v>-1.6044731825600611E-4</c:v>
                </c:pt>
                <c:pt idx="45">
                  <c:v>-1.5454941205706103E-4</c:v>
                </c:pt>
                <c:pt idx="46">
                  <c:v>-1.2357162435792896E-4</c:v>
                </c:pt>
                <c:pt idx="47">
                  <c:v>-1.2357162435792896E-4</c:v>
                </c:pt>
                <c:pt idx="48">
                  <c:v>-7.0269986092696296E-5</c:v>
                </c:pt>
                <c:pt idx="49">
                  <c:v>-5.6379590184900364E-5</c:v>
                </c:pt>
                <c:pt idx="50">
                  <c:v>-4.7670532433187148E-5</c:v>
                </c:pt>
                <c:pt idx="51">
                  <c:v>-4.7670532433187148E-5</c:v>
                </c:pt>
                <c:pt idx="52">
                  <c:v>-4.7670532433187148E-5</c:v>
                </c:pt>
                <c:pt idx="53">
                  <c:v>-4.7670532433187148E-5</c:v>
                </c:pt>
                <c:pt idx="54">
                  <c:v>-8.4246519317955886E-6</c:v>
                </c:pt>
                <c:pt idx="55">
                  <c:v>9.4585324409844802E-7</c:v>
                </c:pt>
                <c:pt idx="56">
                  <c:v>9.4585324409844802E-7</c:v>
                </c:pt>
                <c:pt idx="57">
                  <c:v>9.4585324409844802E-7</c:v>
                </c:pt>
                <c:pt idx="58">
                  <c:v>1.6624212869609765E-6</c:v>
                </c:pt>
                <c:pt idx="59">
                  <c:v>2.7097130419138611E-6</c:v>
                </c:pt>
                <c:pt idx="60">
                  <c:v>2.7097130419138611E-6</c:v>
                </c:pt>
                <c:pt idx="61">
                  <c:v>4.9782721396110985E-5</c:v>
                </c:pt>
                <c:pt idx="62">
                  <c:v>8.7319862718368947E-5</c:v>
                </c:pt>
                <c:pt idx="63">
                  <c:v>9.4595784384357323E-5</c:v>
                </c:pt>
                <c:pt idx="64">
                  <c:v>9.7351815318443805E-5</c:v>
                </c:pt>
                <c:pt idx="65">
                  <c:v>9.8399107073396689E-5</c:v>
                </c:pt>
                <c:pt idx="66">
                  <c:v>1.2132928444499619E-4</c:v>
                </c:pt>
                <c:pt idx="67">
                  <c:v>1.3665281643851707E-4</c:v>
                </c:pt>
                <c:pt idx="68">
                  <c:v>2.0665600216431381E-4</c:v>
                </c:pt>
                <c:pt idx="69">
                  <c:v>2.0665600216431381E-4</c:v>
                </c:pt>
                <c:pt idx="70">
                  <c:v>2.0665600216431381E-4</c:v>
                </c:pt>
                <c:pt idx="71">
                  <c:v>2.0665600216431381E-4</c:v>
                </c:pt>
                <c:pt idx="72">
                  <c:v>2.500910496855168E-4</c:v>
                </c:pt>
                <c:pt idx="73">
                  <c:v>2.500910496855168E-4</c:v>
                </c:pt>
                <c:pt idx="74">
                  <c:v>2.5113834144046968E-4</c:v>
                </c:pt>
                <c:pt idx="75">
                  <c:v>2.5113834144046968E-4</c:v>
                </c:pt>
                <c:pt idx="76">
                  <c:v>3.2285026634540001E-4</c:v>
                </c:pt>
                <c:pt idx="77">
                  <c:v>3.8260101699639506E-4</c:v>
                </c:pt>
                <c:pt idx="78">
                  <c:v>3.8960133556897479E-4</c:v>
                </c:pt>
                <c:pt idx="79">
                  <c:v>4.5541535427496009E-4</c:v>
                </c:pt>
                <c:pt idx="80">
                  <c:v>4.8738531311036328E-4</c:v>
                </c:pt>
                <c:pt idx="81">
                  <c:v>5.1483538121386467E-4</c:v>
                </c:pt>
                <c:pt idx="82">
                  <c:v>5.6780629576700693E-4</c:v>
                </c:pt>
                <c:pt idx="83">
                  <c:v>6.4111671861370755E-4</c:v>
                </c:pt>
                <c:pt idx="84">
                  <c:v>6.9133160223276333E-4</c:v>
                </c:pt>
                <c:pt idx="85">
                  <c:v>7.0935604454168888E-4</c:v>
                </c:pt>
                <c:pt idx="86">
                  <c:v>7.4308986317490736E-4</c:v>
                </c:pt>
                <c:pt idx="87">
                  <c:v>7.5317693639366393E-4</c:v>
                </c:pt>
                <c:pt idx="88">
                  <c:v>8.3602322627230382E-4</c:v>
                </c:pt>
                <c:pt idx="89">
                  <c:v>9.9603838230536519E-4</c:v>
                </c:pt>
                <c:pt idx="90">
                  <c:v>1.0788846721840049E-3</c:v>
                </c:pt>
                <c:pt idx="91">
                  <c:v>1.1324067929239644E-3</c:v>
                </c:pt>
                <c:pt idx="92">
                  <c:v>1.2427031509061057E-3</c:v>
                </c:pt>
                <c:pt idx="93">
                  <c:v>1.2725785262316031E-3</c:v>
                </c:pt>
                <c:pt idx="94">
                  <c:v>1.355424816110243E-3</c:v>
                </c:pt>
                <c:pt idx="95">
                  <c:v>1.3683230408817677E-3</c:v>
                </c:pt>
                <c:pt idx="96">
                  <c:v>1.4737687844199165E-3</c:v>
                </c:pt>
                <c:pt idx="97">
                  <c:v>1.6128932259726024E-3</c:v>
                </c:pt>
                <c:pt idx="98">
                  <c:v>1.72594561488883E-3</c:v>
                </c:pt>
                <c:pt idx="99">
                  <c:v>1.7690499386979427E-3</c:v>
                </c:pt>
                <c:pt idx="100">
                  <c:v>1.9830833010390991E-3</c:v>
                </c:pt>
                <c:pt idx="101">
                  <c:v>1.9962571289040328E-3</c:v>
                </c:pt>
                <c:pt idx="102">
                  <c:v>2.1462403323370192E-3</c:v>
                </c:pt>
                <c:pt idx="103">
                  <c:v>2.2325592211926079E-3</c:v>
                </c:pt>
                <c:pt idx="104">
                  <c:v>2.2422604500805924E-3</c:v>
                </c:pt>
                <c:pt idx="105">
                  <c:v>2.2638126119851488E-3</c:v>
                </c:pt>
                <c:pt idx="106">
                  <c:v>2.3751562617222426E-3</c:v>
                </c:pt>
                <c:pt idx="107">
                  <c:v>2.3751562617222426E-3</c:v>
                </c:pt>
                <c:pt idx="108">
                  <c:v>2.4092208040675518E-3</c:v>
                </c:pt>
                <c:pt idx="109">
                  <c:v>2.4092208040675518E-3</c:v>
                </c:pt>
                <c:pt idx="110">
                  <c:v>2.4092208040675518E-3</c:v>
                </c:pt>
                <c:pt idx="111">
                  <c:v>2.5197927651431015E-3</c:v>
                </c:pt>
                <c:pt idx="112">
                  <c:v>2.5208951775167361E-3</c:v>
                </c:pt>
                <c:pt idx="113">
                  <c:v>2.6208288591867122E-3</c:v>
                </c:pt>
                <c:pt idx="114">
                  <c:v>2.6309159324054685E-3</c:v>
                </c:pt>
                <c:pt idx="115">
                  <c:v>2.6422707798539049E-3</c:v>
                </c:pt>
                <c:pt idx="116">
                  <c:v>2.6431527097528127E-3</c:v>
                </c:pt>
                <c:pt idx="117">
                  <c:v>2.6432078303714945E-3</c:v>
                </c:pt>
                <c:pt idx="118">
                  <c:v>2.6434834334649032E-3</c:v>
                </c:pt>
                <c:pt idx="119">
                  <c:v>2.643538554083585E-3</c:v>
                </c:pt>
                <c:pt idx="120">
                  <c:v>2.6445307252198559E-3</c:v>
                </c:pt>
                <c:pt idx="121">
                  <c:v>2.6445858458385377E-3</c:v>
                </c:pt>
                <c:pt idx="122">
                  <c:v>2.6465150674923983E-3</c:v>
                </c:pt>
                <c:pt idx="123">
                  <c:v>2.8927939917623665E-3</c:v>
                </c:pt>
                <c:pt idx="124">
                  <c:v>3.5087117849120142E-3</c:v>
                </c:pt>
                <c:pt idx="125">
                  <c:v>3.9066275311754215E-3</c:v>
                </c:pt>
                <c:pt idx="126">
                  <c:v>3.9076748229303739E-3</c:v>
                </c:pt>
                <c:pt idx="127">
                  <c:v>2.3916373267080801E-3</c:v>
                </c:pt>
                <c:pt idx="128">
                  <c:v>2.3919680504201702E-3</c:v>
                </c:pt>
                <c:pt idx="129">
                  <c:v>2.3922987741322606E-3</c:v>
                </c:pt>
                <c:pt idx="130">
                  <c:v>2.3923538947509424E-3</c:v>
                </c:pt>
                <c:pt idx="131">
                  <c:v>2.3926846184630329E-3</c:v>
                </c:pt>
                <c:pt idx="132">
                  <c:v>2.3930153421751234E-3</c:v>
                </c:pt>
                <c:pt idx="133">
                  <c:v>2.3933460658872134E-3</c:v>
                </c:pt>
                <c:pt idx="134">
                  <c:v>2.3934011865058952E-3</c:v>
                </c:pt>
                <c:pt idx="135">
                  <c:v>2.3947240813542566E-3</c:v>
                </c:pt>
                <c:pt idx="136">
                  <c:v>2.3947792019729385E-3</c:v>
                </c:pt>
                <c:pt idx="137">
                  <c:v>2.3951099256850289E-3</c:v>
                </c:pt>
                <c:pt idx="138">
                  <c:v>2.9269136547263575E-3</c:v>
                </c:pt>
                <c:pt idx="139">
                  <c:v>3.0355012735293649E-3</c:v>
                </c:pt>
                <c:pt idx="140">
                  <c:v>3.1565461521544432E-3</c:v>
                </c:pt>
                <c:pt idx="141">
                  <c:v>3.1628299026841603E-3</c:v>
                </c:pt>
                <c:pt idx="142">
                  <c:v>3.1652552099061568E-3</c:v>
                </c:pt>
                <c:pt idx="143">
                  <c:v>3.1777675903469091E-3</c:v>
                </c:pt>
                <c:pt idx="144">
                  <c:v>3.3952184310463334E-3</c:v>
                </c:pt>
                <c:pt idx="145">
                  <c:v>3.3955491547584234E-3</c:v>
                </c:pt>
                <c:pt idx="146">
                  <c:v>3.3986910300232822E-3</c:v>
                </c:pt>
                <c:pt idx="147">
                  <c:v>3.4355667239213588E-3</c:v>
                </c:pt>
                <c:pt idx="148">
                  <c:v>3.5225470602011288E-3</c:v>
                </c:pt>
                <c:pt idx="149">
                  <c:v>3.5392486076616927E-3</c:v>
                </c:pt>
                <c:pt idx="150">
                  <c:v>3.5434377746815038E-3</c:v>
                </c:pt>
                <c:pt idx="151">
                  <c:v>3.6464030903789755E-3</c:v>
                </c:pt>
                <c:pt idx="152">
                  <c:v>3.653017564620783E-3</c:v>
                </c:pt>
                <c:pt idx="153">
                  <c:v>3.6554428718427786E-3</c:v>
                </c:pt>
                <c:pt idx="154">
                  <c:v>3.6561594398856418E-3</c:v>
                </c:pt>
                <c:pt idx="155">
                  <c:v>3.7848660845074805E-3</c:v>
                </c:pt>
                <c:pt idx="156">
                  <c:v>3.7883386834844292E-3</c:v>
                </c:pt>
                <c:pt idx="157">
                  <c:v>3.7904332669943348E-3</c:v>
                </c:pt>
                <c:pt idx="158">
                  <c:v>3.9073440992182839E-3</c:v>
                </c:pt>
                <c:pt idx="159">
                  <c:v>3.916053156969997E-3</c:v>
                </c:pt>
                <c:pt idx="160">
                  <c:v>3.9174311724370402E-3</c:v>
                </c:pt>
                <c:pt idx="161">
                  <c:v>4.0315308531082205E-3</c:v>
                </c:pt>
                <c:pt idx="162">
                  <c:v>4.0332947129060361E-3</c:v>
                </c:pt>
                <c:pt idx="163">
                  <c:v>4.0367673118829848E-3</c:v>
                </c:pt>
                <c:pt idx="164">
                  <c:v>4.1676787812520936E-3</c:v>
                </c:pt>
                <c:pt idx="165">
                  <c:v>4.1701040884740892E-3</c:v>
                </c:pt>
                <c:pt idx="166">
                  <c:v>4.1735766874510388E-3</c:v>
                </c:pt>
                <c:pt idx="167">
                  <c:v>4.1738522905444475E-3</c:v>
                </c:pt>
                <c:pt idx="168">
                  <c:v>4.1741830142565375E-3</c:v>
                </c:pt>
                <c:pt idx="169">
                  <c:v>4.1874119627401526E-3</c:v>
                </c:pt>
                <c:pt idx="170">
                  <c:v>4.2668958948792069E-3</c:v>
                </c:pt>
                <c:pt idx="171">
                  <c:v>4.2717465093231989E-3</c:v>
                </c:pt>
                <c:pt idx="172">
                  <c:v>4.2738410928331045E-3</c:v>
                </c:pt>
                <c:pt idx="173">
                  <c:v>4.2752191083001477E-3</c:v>
                </c:pt>
                <c:pt idx="174">
                  <c:v>4.27560495263092E-3</c:v>
                </c:pt>
                <c:pt idx="175">
                  <c:v>4.2759356763430109E-3</c:v>
                </c:pt>
                <c:pt idx="176">
                  <c:v>4.285306181518905E-3</c:v>
                </c:pt>
                <c:pt idx="177">
                  <c:v>4.2876212475035369E-3</c:v>
                </c:pt>
                <c:pt idx="178">
                  <c:v>4.2877314887409005E-3</c:v>
                </c:pt>
                <c:pt idx="179">
                  <c:v>4.2879519712156278E-3</c:v>
                </c:pt>
                <c:pt idx="180">
                  <c:v>4.2898260722508061E-3</c:v>
                </c:pt>
                <c:pt idx="181">
                  <c:v>4.2919206557607125E-3</c:v>
                </c:pt>
                <c:pt idx="182">
                  <c:v>4.2924718619475298E-3</c:v>
                </c:pt>
                <c:pt idx="183">
                  <c:v>4.2929679475156649E-3</c:v>
                </c:pt>
                <c:pt idx="184">
                  <c:v>4.2942357217453445E-3</c:v>
                </c:pt>
                <c:pt idx="185">
                  <c:v>4.3033306238278298E-3</c:v>
                </c:pt>
                <c:pt idx="186">
                  <c:v>4.4136269818099714E-3</c:v>
                </c:pt>
                <c:pt idx="187">
                  <c:v>4.4149498766583332E-3</c:v>
                </c:pt>
                <c:pt idx="188">
                  <c:v>4.4152806003704232E-3</c:v>
                </c:pt>
                <c:pt idx="189">
                  <c:v>4.4170444601682388E-3</c:v>
                </c:pt>
                <c:pt idx="190">
                  <c:v>4.418422475635282E-3</c:v>
                </c:pt>
                <c:pt idx="191">
                  <c:v>4.5367113233262734E-3</c:v>
                </c:pt>
                <c:pt idx="192">
                  <c:v>4.5377586150812266E-3</c:v>
                </c:pt>
                <c:pt idx="193">
                  <c:v>4.5388059068361799E-3</c:v>
                </c:pt>
                <c:pt idx="194">
                  <c:v>4.5448140542724879E-3</c:v>
                </c:pt>
                <c:pt idx="195">
                  <c:v>4.6509763658534996E-3</c:v>
                </c:pt>
                <c:pt idx="196">
                  <c:v>4.6751743174547784E-3</c:v>
                </c:pt>
                <c:pt idx="197">
                  <c:v>4.6783161927196372E-3</c:v>
                </c:pt>
                <c:pt idx="198">
                  <c:v>4.6796942081866804E-3</c:v>
                </c:pt>
                <c:pt idx="199">
                  <c:v>4.6811824648910873E-3</c:v>
                </c:pt>
                <c:pt idx="200">
                  <c:v>4.6828912040702214E-3</c:v>
                </c:pt>
                <c:pt idx="201">
                  <c:v>4.6832770484009929E-3</c:v>
                </c:pt>
                <c:pt idx="202">
                  <c:v>4.6870803710900326E-3</c:v>
                </c:pt>
                <c:pt idx="203">
                  <c:v>4.7737851042763931E-3</c:v>
                </c:pt>
                <c:pt idx="204">
                  <c:v>4.7741709486071654E-3</c:v>
                </c:pt>
                <c:pt idx="205">
                  <c:v>4.8014556548546215E-3</c:v>
                </c:pt>
                <c:pt idx="206">
                  <c:v>4.8045975301194803E-3</c:v>
                </c:pt>
                <c:pt idx="207">
                  <c:v>4.815401171381099E-3</c:v>
                </c:pt>
                <c:pt idx="208">
                  <c:v>4.815401171381099E-3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E99-4519-9322-904DF5843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725360"/>
        <c:axId val="1"/>
      </c:scatterChart>
      <c:valAx>
        <c:axId val="610725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07007263626926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965116279069769E-2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07253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895364096929743"/>
          <c:y val="0.91950464396284826"/>
          <c:w val="0.72674464383812487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457200</xdr:colOff>
      <xdr:row>0</xdr:row>
      <xdr:rowOff>28575</xdr:rowOff>
    </xdr:from>
    <xdr:to>
      <xdr:col>27</xdr:col>
      <xdr:colOff>276225</xdr:colOff>
      <xdr:row>18</xdr:row>
      <xdr:rowOff>47625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9760295-5710-E88A-325B-A32CAB1E2F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47624</xdr:colOff>
      <xdr:row>0</xdr:row>
      <xdr:rowOff>0</xdr:rowOff>
    </xdr:from>
    <xdr:to>
      <xdr:col>17</xdr:col>
      <xdr:colOff>304799</xdr:colOff>
      <xdr:row>18</xdr:row>
      <xdr:rowOff>66675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A963831C-F39B-3C92-91AA-8328F37B5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4.pdf" TargetMode="External"/><Relationship Id="rId13" Type="http://schemas.openxmlformats.org/officeDocument/2006/relationships/hyperlink" Target="http://www.konkoly.hu/cgi-bin/IBVS?5690" TargetMode="External"/><Relationship Id="rId18" Type="http://schemas.openxmlformats.org/officeDocument/2006/relationships/hyperlink" Target="http://www.bav-astro.de/sfs/BAVM_link.php?BAVMnr=241" TargetMode="External"/><Relationship Id="rId3" Type="http://schemas.openxmlformats.org/officeDocument/2006/relationships/hyperlink" Target="http://www.bav-astro.de/sfs/BAVM_link.php?BAVMnr=158" TargetMode="External"/><Relationship Id="rId7" Type="http://schemas.openxmlformats.org/officeDocument/2006/relationships/hyperlink" Target="http://www.konkoly.hu/cgi-bin/IBVS?5741" TargetMode="External"/><Relationship Id="rId12" Type="http://schemas.openxmlformats.org/officeDocument/2006/relationships/hyperlink" Target="http://www.konkoly.hu/cgi-bin/IBVS?5690" TargetMode="External"/><Relationship Id="rId17" Type="http://schemas.openxmlformats.org/officeDocument/2006/relationships/hyperlink" Target="http://var.astro.cz/oejv/issues/oejv0147.pdf" TargetMode="External"/><Relationship Id="rId2" Type="http://schemas.openxmlformats.org/officeDocument/2006/relationships/hyperlink" Target="http://var.astro.cz/oejv/issues/oejv0074.pdf" TargetMode="External"/><Relationship Id="rId16" Type="http://schemas.openxmlformats.org/officeDocument/2006/relationships/hyperlink" Target="http://var.astro.cz/oejv/issues/oejv0107.pdf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var.astro.cz/oejv/issues/oejv0003.pdf" TargetMode="External"/><Relationship Id="rId11" Type="http://schemas.openxmlformats.org/officeDocument/2006/relationships/hyperlink" Target="http://www.konkoly.hu/cgi-bin/IBVS?5690" TargetMode="External"/><Relationship Id="rId5" Type="http://schemas.openxmlformats.org/officeDocument/2006/relationships/hyperlink" Target="http://www.konkoly.hu/cgi-bin/IBVS?5592" TargetMode="External"/><Relationship Id="rId15" Type="http://schemas.openxmlformats.org/officeDocument/2006/relationships/hyperlink" Target="http://www.bav-astro.de/sfs/BAVM_link.php?BAVMnr=173" TargetMode="External"/><Relationship Id="rId10" Type="http://schemas.openxmlformats.org/officeDocument/2006/relationships/hyperlink" Target="http://www.konkoly.hu/cgi-bin/IBVS?5690" TargetMode="External"/><Relationship Id="rId19" Type="http://schemas.openxmlformats.org/officeDocument/2006/relationships/hyperlink" Target="http://www.bav-astro.de/sfs/BAVM_link.php?BAVMnr=241" TargetMode="External"/><Relationship Id="rId4" Type="http://schemas.openxmlformats.org/officeDocument/2006/relationships/hyperlink" Target="http://www.konkoly.hu/cgi-bin/IBVS?5583" TargetMode="External"/><Relationship Id="rId9" Type="http://schemas.openxmlformats.org/officeDocument/2006/relationships/hyperlink" Target="http://www.konkoly.hu/cgi-bin/IBVS?5690" TargetMode="External"/><Relationship Id="rId14" Type="http://schemas.openxmlformats.org/officeDocument/2006/relationships/hyperlink" Target="http://www.konkoly.hu/cgi-bin/IBVS?56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62"/>
  <sheetViews>
    <sheetView tabSelected="1" workbookViewId="0">
      <pane xSplit="14" ySplit="22" topLeftCell="O216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6" customWidth="1"/>
    <col min="2" max="2" width="5.140625" style="5" customWidth="1"/>
    <col min="3" max="3" width="11.85546875" customWidth="1"/>
    <col min="4" max="4" width="9.42578125" customWidth="1"/>
    <col min="5" max="5" width="16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114</v>
      </c>
    </row>
    <row r="2" spans="1:7" x14ac:dyDescent="0.2">
      <c r="A2" t="s">
        <v>24</v>
      </c>
      <c r="B2" s="11" t="s">
        <v>98</v>
      </c>
    </row>
    <row r="4" spans="1:7" x14ac:dyDescent="0.2">
      <c r="A4" s="7" t="s">
        <v>0</v>
      </c>
      <c r="C4" s="3">
        <v>44293.023999999998</v>
      </c>
      <c r="D4" s="4">
        <v>0.15843244100000001</v>
      </c>
    </row>
    <row r="6" spans="1:7" x14ac:dyDescent="0.2">
      <c r="A6" s="7" t="s">
        <v>1</v>
      </c>
    </row>
    <row r="7" spans="1:7" x14ac:dyDescent="0.2">
      <c r="A7" t="s">
        <v>2</v>
      </c>
      <c r="C7">
        <f>+C4</f>
        <v>44293.023999999998</v>
      </c>
    </row>
    <row r="8" spans="1:7" x14ac:dyDescent="0.2">
      <c r="A8" t="s">
        <v>3</v>
      </c>
      <c r="C8">
        <f>+D4</f>
        <v>0.15843244100000001</v>
      </c>
    </row>
    <row r="9" spans="1:7" x14ac:dyDescent="0.2">
      <c r="A9" s="13" t="s">
        <v>102</v>
      </c>
      <c r="B9" s="14"/>
      <c r="C9" s="15">
        <v>-9.5</v>
      </c>
      <c r="D9" s="14" t="s">
        <v>103</v>
      </c>
      <c r="E9" s="14"/>
    </row>
    <row r="10" spans="1:7" ht="13.5" thickBot="1" x14ac:dyDescent="0.25">
      <c r="A10" s="14"/>
      <c r="B10" s="14"/>
      <c r="C10" s="6" t="s">
        <v>20</v>
      </c>
      <c r="D10" s="6" t="s">
        <v>21</v>
      </c>
      <c r="E10" s="14"/>
    </row>
    <row r="11" spans="1:7" x14ac:dyDescent="0.2">
      <c r="A11" s="14" t="s">
        <v>16</v>
      </c>
      <c r="B11" s="14"/>
      <c r="C11" s="28">
        <f ca="1">INTERCEPT(INDIRECT($G$11):G991,INDIRECT($F$11):F991)</f>
        <v>-5.6034740679195526E-4</v>
      </c>
      <c r="D11" s="5"/>
      <c r="E11" s="14"/>
      <c r="F11" s="29" t="str">
        <f>"F"&amp;E19</f>
        <v>F21</v>
      </c>
      <c r="G11" s="10" t="str">
        <f>"G"&amp;E19</f>
        <v>G21</v>
      </c>
    </row>
    <row r="12" spans="1:7" x14ac:dyDescent="0.2">
      <c r="A12" s="14" t="s">
        <v>17</v>
      </c>
      <c r="B12" s="14"/>
      <c r="C12" s="28">
        <f ca="1">SLOPE(INDIRECT($G$11):G991,INDIRECT($F$11):F991)</f>
        <v>5.5120618681729721E-8</v>
      </c>
      <c r="D12" s="5"/>
      <c r="E12" s="14"/>
    </row>
    <row r="13" spans="1:7" x14ac:dyDescent="0.2">
      <c r="A13" s="14" t="s">
        <v>19</v>
      </c>
      <c r="B13" s="14"/>
      <c r="C13" s="5" t="s">
        <v>14</v>
      </c>
      <c r="D13" s="18" t="s">
        <v>111</v>
      </c>
      <c r="E13" s="15">
        <v>1</v>
      </c>
    </row>
    <row r="14" spans="1:7" x14ac:dyDescent="0.2">
      <c r="A14" s="14"/>
      <c r="B14" s="14"/>
      <c r="C14" s="14"/>
      <c r="D14" s="18" t="s">
        <v>104</v>
      </c>
      <c r="E14" s="19">
        <f ca="1">NOW()+15018.5+$C$9/24</f>
        <v>60374.828670023147</v>
      </c>
    </row>
    <row r="15" spans="1:7" x14ac:dyDescent="0.2">
      <c r="A15" s="16" t="s">
        <v>18</v>
      </c>
      <c r="B15" s="14"/>
      <c r="C15" s="17">
        <f ca="1">(C7+C11)+(C8+C12)*INT(MAX(F21:F3532))</f>
        <v>59744.469488808172</v>
      </c>
      <c r="D15" s="18" t="s">
        <v>112</v>
      </c>
      <c r="E15" s="19">
        <f ca="1">ROUND(2*(E14-$C$7)/$C$8,0)/2+E13</f>
        <v>101507</v>
      </c>
    </row>
    <row r="16" spans="1:7" x14ac:dyDescent="0.2">
      <c r="A16" s="20" t="s">
        <v>4</v>
      </c>
      <c r="B16" s="14"/>
      <c r="C16" s="21">
        <f ca="1">+C8+C12</f>
        <v>0.15843249612061869</v>
      </c>
      <c r="D16" s="18" t="s">
        <v>105</v>
      </c>
      <c r="E16" s="10">
        <f ca="1">ROUND(2*(E14-$C$15)/$C$16,0)/2+E13</f>
        <v>3979.5</v>
      </c>
    </row>
    <row r="17" spans="1:31" ht="13.5" thickBot="1" x14ac:dyDescent="0.25">
      <c r="A17" s="18" t="s">
        <v>99</v>
      </c>
      <c r="B17" s="14"/>
      <c r="C17" s="14">
        <f>COUNT(C21:C2190)</f>
        <v>209</v>
      </c>
      <c r="D17" s="18" t="s">
        <v>106</v>
      </c>
      <c r="E17" s="22">
        <f ca="1">+$C$15+$C$16*E16-15018.5-$C$9/24</f>
        <v>45356.847440453508</v>
      </c>
    </row>
    <row r="18" spans="1:31" ht="14.25" thickTop="1" thickBot="1" x14ac:dyDescent="0.25">
      <c r="A18" s="20" t="s">
        <v>5</v>
      </c>
      <c r="B18" s="14"/>
      <c r="C18" s="23">
        <f ca="1">+C15</f>
        <v>59744.469488808172</v>
      </c>
      <c r="D18" s="24">
        <f ca="1">+C16</f>
        <v>0.15843249612061869</v>
      </c>
      <c r="E18" s="25" t="s">
        <v>107</v>
      </c>
    </row>
    <row r="19" spans="1:31" ht="13.5" thickTop="1" x14ac:dyDescent="0.2">
      <c r="A19" s="30" t="s">
        <v>108</v>
      </c>
      <c r="B19"/>
      <c r="E19" s="31">
        <v>21</v>
      </c>
    </row>
    <row r="20" spans="1:31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126</v>
      </c>
      <c r="J20" s="9" t="s">
        <v>449</v>
      </c>
      <c r="K20" s="9" t="s">
        <v>118</v>
      </c>
      <c r="L20" s="9" t="s">
        <v>450</v>
      </c>
      <c r="M20" s="9" t="s">
        <v>25</v>
      </c>
      <c r="N20" s="9" t="s">
        <v>26</v>
      </c>
      <c r="O20" s="9" t="s">
        <v>23</v>
      </c>
      <c r="P20" s="8" t="s">
        <v>22</v>
      </c>
      <c r="Q20" s="6" t="s">
        <v>15</v>
      </c>
      <c r="T20" s="76" t="s">
        <v>448</v>
      </c>
    </row>
    <row r="21" spans="1:31" x14ac:dyDescent="0.2">
      <c r="A21" t="s">
        <v>12</v>
      </c>
      <c r="C21" s="26">
        <v>44293.023999999998</v>
      </c>
      <c r="D21" s="26" t="s">
        <v>14</v>
      </c>
      <c r="E21">
        <f t="shared" ref="E21:E52" si="0">+(C21-C$7)/C$8</f>
        <v>0</v>
      </c>
      <c r="F21">
        <f t="shared" ref="F21:F52" si="1">ROUND(2*E21,0)/2</f>
        <v>0</v>
      </c>
      <c r="G21">
        <f t="shared" ref="G21:G55" si="2">+C21-(C$7+F21*C$8)</f>
        <v>0</v>
      </c>
      <c r="H21">
        <f>+G21</f>
        <v>0</v>
      </c>
      <c r="O21">
        <f t="shared" ref="O21:O52" ca="1" si="3">+C$11+C$12*$F21</f>
        <v>-5.6034740679195526E-4</v>
      </c>
      <c r="Q21" s="2">
        <f t="shared" ref="Q21:Q52" si="4">+C21-15018.5</f>
        <v>29274.523999999998</v>
      </c>
    </row>
    <row r="22" spans="1:31" x14ac:dyDescent="0.2">
      <c r="A22" t="s">
        <v>28</v>
      </c>
      <c r="C22" s="26">
        <v>44644.586000000003</v>
      </c>
      <c r="D22" s="26"/>
      <c r="E22">
        <f t="shared" si="0"/>
        <v>2219.0026094466684</v>
      </c>
      <c r="F22">
        <f t="shared" si="1"/>
        <v>2219</v>
      </c>
      <c r="G22">
        <f t="shared" si="2"/>
        <v>4.1342100303154439E-4</v>
      </c>
      <c r="I22">
        <f t="shared" ref="I22:I55" si="5">+G22</f>
        <v>4.1342100303154439E-4</v>
      </c>
      <c r="O22">
        <f t="shared" ca="1" si="3"/>
        <v>-4.3803475393719698E-4</v>
      </c>
      <c r="Q22" s="2">
        <f t="shared" si="4"/>
        <v>29626.086000000003</v>
      </c>
      <c r="AA22">
        <v>15</v>
      </c>
      <c r="AC22" t="s">
        <v>27</v>
      </c>
      <c r="AE22" t="s">
        <v>29</v>
      </c>
    </row>
    <row r="23" spans="1:31" x14ac:dyDescent="0.2">
      <c r="A23" t="s">
        <v>28</v>
      </c>
      <c r="C23" s="26">
        <v>44691.482000000004</v>
      </c>
      <c r="D23" s="26"/>
      <c r="E23">
        <f t="shared" si="0"/>
        <v>2515.0025934398495</v>
      </c>
      <c r="F23">
        <f t="shared" si="1"/>
        <v>2515</v>
      </c>
      <c r="G23">
        <f t="shared" si="2"/>
        <v>4.1088500438490883E-4</v>
      </c>
      <c r="I23">
        <f t="shared" si="5"/>
        <v>4.1088500438490883E-4</v>
      </c>
      <c r="O23">
        <f t="shared" ca="1" si="3"/>
        <v>-4.2171905080740503E-4</v>
      </c>
      <c r="Q23" s="2">
        <f t="shared" si="4"/>
        <v>29672.982000000004</v>
      </c>
      <c r="AA23">
        <v>6</v>
      </c>
      <c r="AC23" t="s">
        <v>27</v>
      </c>
      <c r="AE23" t="s">
        <v>29</v>
      </c>
    </row>
    <row r="24" spans="1:31" x14ac:dyDescent="0.2">
      <c r="A24" t="s">
        <v>28</v>
      </c>
      <c r="C24" s="26">
        <v>44691.642</v>
      </c>
      <c r="D24" s="26"/>
      <c r="E24">
        <f t="shared" si="0"/>
        <v>2516.0124876192635</v>
      </c>
      <c r="F24">
        <f t="shared" si="1"/>
        <v>2516</v>
      </c>
      <c r="G24">
        <f t="shared" si="2"/>
        <v>1.9784440009971149E-3</v>
      </c>
      <c r="I24">
        <f t="shared" si="5"/>
        <v>1.9784440009971149E-3</v>
      </c>
      <c r="O24">
        <f t="shared" ca="1" si="3"/>
        <v>-4.2166393018872327E-4</v>
      </c>
      <c r="Q24" s="2">
        <f t="shared" si="4"/>
        <v>29673.142</v>
      </c>
      <c r="AA24">
        <v>6</v>
      </c>
      <c r="AC24" t="s">
        <v>27</v>
      </c>
      <c r="AE24" t="s">
        <v>29</v>
      </c>
    </row>
    <row r="25" spans="1:31" x14ac:dyDescent="0.2">
      <c r="A25" t="s">
        <v>30</v>
      </c>
      <c r="C25" s="26">
        <v>44707.648000000001</v>
      </c>
      <c r="D25" s="26"/>
      <c r="E25">
        <f t="shared" si="0"/>
        <v>2617.039776594766</v>
      </c>
      <c r="F25">
        <f t="shared" si="1"/>
        <v>2617</v>
      </c>
      <c r="G25">
        <f t="shared" si="2"/>
        <v>6.3019030058057979E-3</v>
      </c>
      <c r="I25">
        <f t="shared" si="5"/>
        <v>6.3019030058057979E-3</v>
      </c>
      <c r="O25">
        <f t="shared" ca="1" si="3"/>
        <v>-4.1609674770186854E-4</v>
      </c>
      <c r="Q25" s="2">
        <f t="shared" si="4"/>
        <v>29689.148000000001</v>
      </c>
      <c r="AA25">
        <v>6</v>
      </c>
      <c r="AC25" t="s">
        <v>27</v>
      </c>
      <c r="AE25" t="s">
        <v>29</v>
      </c>
    </row>
    <row r="26" spans="1:31" x14ac:dyDescent="0.2">
      <c r="A26" t="s">
        <v>30</v>
      </c>
      <c r="C26" s="26">
        <v>44731.406000000003</v>
      </c>
      <c r="D26" s="26"/>
      <c r="E26">
        <f t="shared" si="0"/>
        <v>2766.9964385640251</v>
      </c>
      <c r="F26">
        <f t="shared" si="1"/>
        <v>2767</v>
      </c>
      <c r="G26">
        <f t="shared" si="2"/>
        <v>-5.6424699141643941E-4</v>
      </c>
      <c r="I26">
        <f t="shared" si="5"/>
        <v>-5.6424699141643941E-4</v>
      </c>
      <c r="O26">
        <f t="shared" ca="1" si="3"/>
        <v>-4.078286548996091E-4</v>
      </c>
      <c r="Q26" s="2">
        <f t="shared" si="4"/>
        <v>29712.906000000003</v>
      </c>
      <c r="AA26">
        <v>6</v>
      </c>
      <c r="AC26" t="s">
        <v>27</v>
      </c>
      <c r="AE26" t="s">
        <v>29</v>
      </c>
    </row>
    <row r="27" spans="1:31" x14ac:dyDescent="0.2">
      <c r="A27" t="s">
        <v>30</v>
      </c>
      <c r="C27" s="26">
        <v>44755.487999999998</v>
      </c>
      <c r="D27" s="26"/>
      <c r="E27">
        <f t="shared" si="0"/>
        <v>2918.9981362466033</v>
      </c>
      <c r="F27">
        <f t="shared" si="1"/>
        <v>2919</v>
      </c>
      <c r="G27">
        <f t="shared" si="2"/>
        <v>-2.9527900187531486E-4</v>
      </c>
      <c r="I27">
        <f t="shared" si="5"/>
        <v>-2.9527900187531486E-4</v>
      </c>
      <c r="O27">
        <f t="shared" ca="1" si="3"/>
        <v>-3.9945032085998624E-4</v>
      </c>
      <c r="Q27" s="2">
        <f t="shared" si="4"/>
        <v>29736.987999999998</v>
      </c>
      <c r="AA27">
        <v>11</v>
      </c>
      <c r="AC27" t="s">
        <v>27</v>
      </c>
      <c r="AE27" t="s">
        <v>29</v>
      </c>
    </row>
    <row r="28" spans="1:31" x14ac:dyDescent="0.2">
      <c r="A28" t="s">
        <v>30</v>
      </c>
      <c r="C28" s="26">
        <v>44755.489000000001</v>
      </c>
      <c r="D28" s="26"/>
      <c r="E28">
        <f t="shared" si="0"/>
        <v>2919.0044480852489</v>
      </c>
      <c r="F28">
        <f t="shared" si="1"/>
        <v>2919</v>
      </c>
      <c r="G28">
        <f t="shared" si="2"/>
        <v>7.0472100196639076E-4</v>
      </c>
      <c r="I28">
        <f t="shared" si="5"/>
        <v>7.0472100196639076E-4</v>
      </c>
      <c r="O28">
        <f t="shared" ca="1" si="3"/>
        <v>-3.9945032085998624E-4</v>
      </c>
      <c r="Q28" s="2">
        <f t="shared" si="4"/>
        <v>29736.989000000001</v>
      </c>
      <c r="AA28">
        <v>10</v>
      </c>
      <c r="AC28" t="s">
        <v>31</v>
      </c>
      <c r="AE28" t="s">
        <v>29</v>
      </c>
    </row>
    <row r="29" spans="1:31" x14ac:dyDescent="0.2">
      <c r="A29" t="s">
        <v>33</v>
      </c>
      <c r="C29" s="26">
        <v>44808.406000000003</v>
      </c>
      <c r="D29" s="26"/>
      <c r="E29">
        <f t="shared" si="0"/>
        <v>3253.0080124183974</v>
      </c>
      <c r="F29">
        <f t="shared" si="1"/>
        <v>3253</v>
      </c>
      <c r="G29">
        <f t="shared" si="2"/>
        <v>1.2694270044448785E-3</v>
      </c>
      <c r="I29">
        <f t="shared" si="5"/>
        <v>1.2694270044448785E-3</v>
      </c>
      <c r="O29">
        <f t="shared" ca="1" si="3"/>
        <v>-3.8104003422028847E-4</v>
      </c>
      <c r="Q29" s="2">
        <f t="shared" si="4"/>
        <v>29789.906000000003</v>
      </c>
      <c r="AA29">
        <v>34</v>
      </c>
      <c r="AC29" t="s">
        <v>32</v>
      </c>
      <c r="AE29" t="s">
        <v>29</v>
      </c>
    </row>
    <row r="30" spans="1:31" x14ac:dyDescent="0.2">
      <c r="A30" t="s">
        <v>33</v>
      </c>
      <c r="C30" s="26">
        <v>44809.353999999999</v>
      </c>
      <c r="D30" s="26"/>
      <c r="E30">
        <f t="shared" si="0"/>
        <v>3258.9916354315446</v>
      </c>
      <c r="F30">
        <f t="shared" si="1"/>
        <v>3259</v>
      </c>
      <c r="G30">
        <f t="shared" si="2"/>
        <v>-1.3252189964987338E-3</v>
      </c>
      <c r="I30">
        <f t="shared" si="5"/>
        <v>-1.3252189964987338E-3</v>
      </c>
      <c r="O30">
        <f t="shared" ca="1" si="3"/>
        <v>-3.8070931050819811E-4</v>
      </c>
      <c r="Q30" s="2">
        <f t="shared" si="4"/>
        <v>29790.853999999999</v>
      </c>
      <c r="AA30">
        <v>15</v>
      </c>
      <c r="AC30" t="s">
        <v>32</v>
      </c>
      <c r="AE30" t="s">
        <v>29</v>
      </c>
    </row>
    <row r="31" spans="1:31" x14ac:dyDescent="0.2">
      <c r="A31" t="s">
        <v>33</v>
      </c>
      <c r="C31" s="26">
        <v>44809.355000000003</v>
      </c>
      <c r="D31" s="26"/>
      <c r="E31">
        <f t="shared" si="0"/>
        <v>3258.9979472701907</v>
      </c>
      <c r="F31">
        <f t="shared" si="1"/>
        <v>3259</v>
      </c>
      <c r="G31">
        <f t="shared" si="2"/>
        <v>-3.2521899265702814E-4</v>
      </c>
      <c r="I31">
        <f t="shared" si="5"/>
        <v>-3.2521899265702814E-4</v>
      </c>
      <c r="O31">
        <f t="shared" ca="1" si="3"/>
        <v>-3.8070931050819811E-4</v>
      </c>
      <c r="Q31" s="2">
        <f t="shared" si="4"/>
        <v>29790.855000000003</v>
      </c>
      <c r="AA31">
        <v>7</v>
      </c>
      <c r="AC31" t="s">
        <v>27</v>
      </c>
      <c r="AE31" t="s">
        <v>29</v>
      </c>
    </row>
    <row r="32" spans="1:31" x14ac:dyDescent="0.2">
      <c r="A32" t="s">
        <v>33</v>
      </c>
      <c r="C32" s="26">
        <v>44811.415000000001</v>
      </c>
      <c r="D32" s="26"/>
      <c r="E32">
        <f t="shared" si="0"/>
        <v>3272.0003348304358</v>
      </c>
      <c r="F32">
        <f t="shared" si="1"/>
        <v>3272</v>
      </c>
      <c r="G32">
        <f t="shared" si="2"/>
        <v>5.3048002882860601E-5</v>
      </c>
      <c r="I32">
        <f t="shared" si="5"/>
        <v>5.3048002882860601E-5</v>
      </c>
      <c r="O32">
        <f t="shared" ca="1" si="3"/>
        <v>-3.7999274246533564E-4</v>
      </c>
      <c r="Q32" s="2">
        <f t="shared" si="4"/>
        <v>29792.915000000001</v>
      </c>
      <c r="AA32">
        <v>10</v>
      </c>
      <c r="AC32" t="s">
        <v>27</v>
      </c>
      <c r="AE32" t="s">
        <v>29</v>
      </c>
    </row>
    <row r="33" spans="1:31" x14ac:dyDescent="0.2">
      <c r="A33" t="s">
        <v>33</v>
      </c>
      <c r="C33" s="26">
        <v>44811.415000000001</v>
      </c>
      <c r="D33" s="26"/>
      <c r="E33">
        <f t="shared" si="0"/>
        <v>3272.0003348304358</v>
      </c>
      <c r="F33">
        <f t="shared" si="1"/>
        <v>3272</v>
      </c>
      <c r="G33">
        <f t="shared" si="2"/>
        <v>5.3048002882860601E-5</v>
      </c>
      <c r="I33">
        <f t="shared" si="5"/>
        <v>5.3048002882860601E-5</v>
      </c>
      <c r="O33">
        <f t="shared" ca="1" si="3"/>
        <v>-3.7999274246533564E-4</v>
      </c>
      <c r="Q33" s="2">
        <f t="shared" si="4"/>
        <v>29792.915000000001</v>
      </c>
      <c r="AA33">
        <v>17</v>
      </c>
      <c r="AC33" t="s">
        <v>32</v>
      </c>
      <c r="AE33" t="s">
        <v>29</v>
      </c>
    </row>
    <row r="34" spans="1:31" x14ac:dyDescent="0.2">
      <c r="A34" t="s">
        <v>33</v>
      </c>
      <c r="C34" s="26">
        <v>44811.415000000001</v>
      </c>
      <c r="D34" s="26"/>
      <c r="E34">
        <f t="shared" si="0"/>
        <v>3272.0003348304358</v>
      </c>
      <c r="F34">
        <f t="shared" si="1"/>
        <v>3272</v>
      </c>
      <c r="G34">
        <f t="shared" si="2"/>
        <v>5.3048002882860601E-5</v>
      </c>
      <c r="I34">
        <f t="shared" si="5"/>
        <v>5.3048002882860601E-5</v>
      </c>
      <c r="O34">
        <f t="shared" ca="1" si="3"/>
        <v>-3.7999274246533564E-4</v>
      </c>
      <c r="Q34" s="2">
        <f t="shared" si="4"/>
        <v>29792.915000000001</v>
      </c>
      <c r="AA34">
        <v>8</v>
      </c>
      <c r="AC34" t="s">
        <v>34</v>
      </c>
      <c r="AE34" t="s">
        <v>29</v>
      </c>
    </row>
    <row r="35" spans="1:31" x14ac:dyDescent="0.2">
      <c r="A35" t="s">
        <v>33</v>
      </c>
      <c r="C35" s="26">
        <v>44812.364999999998</v>
      </c>
      <c r="D35" s="26"/>
      <c r="E35">
        <f t="shared" si="0"/>
        <v>3277.9965815208284</v>
      </c>
      <c r="F35">
        <f t="shared" si="1"/>
        <v>3278</v>
      </c>
      <c r="G35">
        <f t="shared" si="2"/>
        <v>-5.4159799765329808E-4</v>
      </c>
      <c r="I35">
        <f t="shared" si="5"/>
        <v>-5.4159799765329808E-4</v>
      </c>
      <c r="O35">
        <f t="shared" ca="1" si="3"/>
        <v>-3.7966201875324522E-4</v>
      </c>
      <c r="Q35" s="2">
        <f t="shared" si="4"/>
        <v>29793.864999999998</v>
      </c>
      <c r="AA35">
        <v>16</v>
      </c>
      <c r="AC35" t="s">
        <v>35</v>
      </c>
      <c r="AE35" t="s">
        <v>29</v>
      </c>
    </row>
    <row r="36" spans="1:31" x14ac:dyDescent="0.2">
      <c r="A36" t="s">
        <v>33</v>
      </c>
      <c r="C36" s="26">
        <v>44812.366000000002</v>
      </c>
      <c r="D36" s="26"/>
      <c r="E36">
        <f t="shared" si="0"/>
        <v>3278.002893359474</v>
      </c>
      <c r="F36">
        <f t="shared" si="1"/>
        <v>3278</v>
      </c>
      <c r="G36">
        <f t="shared" si="2"/>
        <v>4.5840200618840754E-4</v>
      </c>
      <c r="I36">
        <f t="shared" si="5"/>
        <v>4.5840200618840754E-4</v>
      </c>
      <c r="O36">
        <f t="shared" ca="1" si="3"/>
        <v>-3.7966201875324522E-4</v>
      </c>
      <c r="Q36" s="2">
        <f t="shared" si="4"/>
        <v>29793.866000000002</v>
      </c>
      <c r="AA36">
        <v>10</v>
      </c>
      <c r="AC36" t="s">
        <v>34</v>
      </c>
      <c r="AE36" t="s">
        <v>29</v>
      </c>
    </row>
    <row r="37" spans="1:31" x14ac:dyDescent="0.2">
      <c r="A37" t="s">
        <v>33</v>
      </c>
      <c r="C37" s="26">
        <v>44812.366000000002</v>
      </c>
      <c r="D37" s="26"/>
      <c r="E37">
        <f t="shared" si="0"/>
        <v>3278.002893359474</v>
      </c>
      <c r="F37">
        <f t="shared" si="1"/>
        <v>3278</v>
      </c>
      <c r="G37">
        <f t="shared" si="2"/>
        <v>4.5840200618840754E-4</v>
      </c>
      <c r="I37">
        <f t="shared" si="5"/>
        <v>4.5840200618840754E-4</v>
      </c>
      <c r="O37">
        <f t="shared" ca="1" si="3"/>
        <v>-3.7966201875324522E-4</v>
      </c>
      <c r="Q37" s="2">
        <f t="shared" si="4"/>
        <v>29793.866000000002</v>
      </c>
      <c r="AA37">
        <v>24</v>
      </c>
      <c r="AC37" t="s">
        <v>32</v>
      </c>
      <c r="AE37" t="s">
        <v>29</v>
      </c>
    </row>
    <row r="38" spans="1:31" x14ac:dyDescent="0.2">
      <c r="A38" t="s">
        <v>33</v>
      </c>
      <c r="C38" s="26">
        <v>44817.436999999998</v>
      </c>
      <c r="D38" s="26"/>
      <c r="E38">
        <f t="shared" si="0"/>
        <v>3310.0102270090028</v>
      </c>
      <c r="F38">
        <f t="shared" si="1"/>
        <v>3310</v>
      </c>
      <c r="G38">
        <f t="shared" si="2"/>
        <v>1.620290000573732E-3</v>
      </c>
      <c r="I38">
        <f t="shared" si="5"/>
        <v>1.620290000573732E-3</v>
      </c>
      <c r="O38">
        <f t="shared" ca="1" si="3"/>
        <v>-3.7789815895542987E-4</v>
      </c>
      <c r="Q38" s="2">
        <f t="shared" si="4"/>
        <v>29798.936999999998</v>
      </c>
      <c r="AA38">
        <v>29</v>
      </c>
      <c r="AC38" t="s">
        <v>32</v>
      </c>
      <c r="AE38" t="s">
        <v>29</v>
      </c>
    </row>
    <row r="39" spans="1:31" x14ac:dyDescent="0.2">
      <c r="A39" t="s">
        <v>33</v>
      </c>
      <c r="C39" s="26">
        <v>44848.33</v>
      </c>
      <c r="D39" s="26"/>
      <c r="E39">
        <f t="shared" si="0"/>
        <v>3505.0018575425729</v>
      </c>
      <c r="F39">
        <f t="shared" si="1"/>
        <v>3505</v>
      </c>
      <c r="G39">
        <f t="shared" si="2"/>
        <v>2.942950013675727E-4</v>
      </c>
      <c r="I39">
        <f t="shared" si="5"/>
        <v>2.942950013675727E-4</v>
      </c>
      <c r="O39">
        <f t="shared" ca="1" si="3"/>
        <v>-3.6714963831249259E-4</v>
      </c>
      <c r="Q39" s="2">
        <f t="shared" si="4"/>
        <v>29829.83</v>
      </c>
      <c r="AA39">
        <v>27</v>
      </c>
      <c r="AC39" t="s">
        <v>32</v>
      </c>
      <c r="AE39" t="s">
        <v>29</v>
      </c>
    </row>
    <row r="40" spans="1:31" x14ac:dyDescent="0.2">
      <c r="A40" t="s">
        <v>33</v>
      </c>
      <c r="C40" s="26">
        <v>44869.243000000002</v>
      </c>
      <c r="D40" s="26"/>
      <c r="E40">
        <f t="shared" si="0"/>
        <v>3637.0013386336991</v>
      </c>
      <c r="F40">
        <f t="shared" si="1"/>
        <v>3637</v>
      </c>
      <c r="G40">
        <f t="shared" si="2"/>
        <v>2.1208300313446671E-4</v>
      </c>
      <c r="I40">
        <f t="shared" si="5"/>
        <v>2.1208300313446671E-4</v>
      </c>
      <c r="O40">
        <f t="shared" ca="1" si="3"/>
        <v>-3.5987371664650427E-4</v>
      </c>
      <c r="Q40" s="2">
        <f t="shared" si="4"/>
        <v>29850.743000000002</v>
      </c>
      <c r="AA40">
        <v>20</v>
      </c>
      <c r="AC40" t="s">
        <v>32</v>
      </c>
      <c r="AE40" t="s">
        <v>29</v>
      </c>
    </row>
    <row r="41" spans="1:31" x14ac:dyDescent="0.2">
      <c r="A41" t="s">
        <v>36</v>
      </c>
      <c r="C41" s="26">
        <v>44987.591999999997</v>
      </c>
      <c r="D41" s="26"/>
      <c r="E41">
        <f t="shared" si="0"/>
        <v>4384.0011276478363</v>
      </c>
      <c r="F41">
        <f t="shared" si="1"/>
        <v>4384</v>
      </c>
      <c r="G41">
        <f t="shared" si="2"/>
        <v>1.7865600239019841E-4</v>
      </c>
      <c r="I41">
        <f t="shared" si="5"/>
        <v>1.7865600239019841E-4</v>
      </c>
      <c r="O41">
        <f t="shared" ca="1" si="3"/>
        <v>-3.1869861449125217E-4</v>
      </c>
      <c r="Q41" s="2">
        <f t="shared" si="4"/>
        <v>29969.091999999997</v>
      </c>
      <c r="AA41">
        <v>6</v>
      </c>
      <c r="AC41" t="s">
        <v>27</v>
      </c>
      <c r="AE41" t="s">
        <v>29</v>
      </c>
    </row>
    <row r="42" spans="1:31" x14ac:dyDescent="0.2">
      <c r="A42" t="s">
        <v>36</v>
      </c>
      <c r="C42" s="26">
        <v>44994.720999999998</v>
      </c>
      <c r="D42" s="26"/>
      <c r="E42">
        <f t="shared" si="0"/>
        <v>4428.9982251804104</v>
      </c>
      <c r="F42">
        <f t="shared" si="1"/>
        <v>4429</v>
      </c>
      <c r="G42">
        <f t="shared" si="2"/>
        <v>-2.8118900081608444E-4</v>
      </c>
      <c r="I42">
        <f t="shared" si="5"/>
        <v>-2.8118900081608444E-4</v>
      </c>
      <c r="O42">
        <f t="shared" ca="1" si="3"/>
        <v>-3.1621818665057428E-4</v>
      </c>
      <c r="Q42" s="2">
        <f t="shared" si="4"/>
        <v>29976.220999999998</v>
      </c>
      <c r="AA42">
        <v>9</v>
      </c>
      <c r="AC42" t="s">
        <v>27</v>
      </c>
      <c r="AE42" t="s">
        <v>29</v>
      </c>
    </row>
    <row r="43" spans="1:31" x14ac:dyDescent="0.2">
      <c r="A43" t="s">
        <v>37</v>
      </c>
      <c r="C43" s="26">
        <v>45053.497000000003</v>
      </c>
      <c r="D43" s="26"/>
      <c r="E43">
        <f t="shared" si="0"/>
        <v>4799.9828519968669</v>
      </c>
      <c r="F43">
        <f t="shared" si="1"/>
        <v>4800</v>
      </c>
      <c r="G43">
        <f t="shared" si="2"/>
        <v>-2.716799994232133E-3</v>
      </c>
      <c r="I43">
        <f t="shared" si="5"/>
        <v>-2.716799994232133E-3</v>
      </c>
      <c r="O43">
        <f t="shared" ca="1" si="3"/>
        <v>-2.9576843711965261E-4</v>
      </c>
      <c r="Q43" s="2">
        <f t="shared" si="4"/>
        <v>30034.997000000003</v>
      </c>
      <c r="AA43">
        <v>6</v>
      </c>
      <c r="AC43" t="s">
        <v>27</v>
      </c>
      <c r="AE43" t="s">
        <v>29</v>
      </c>
    </row>
    <row r="44" spans="1:31" x14ac:dyDescent="0.2">
      <c r="A44" t="s">
        <v>38</v>
      </c>
      <c r="C44" s="26">
        <v>45061.578999999998</v>
      </c>
      <c r="D44" s="26"/>
      <c r="E44">
        <f t="shared" si="0"/>
        <v>4850.995131735679</v>
      </c>
      <c r="F44">
        <f t="shared" si="1"/>
        <v>4851</v>
      </c>
      <c r="G44">
        <f t="shared" si="2"/>
        <v>-7.7129100100137293E-4</v>
      </c>
      <c r="I44">
        <f t="shared" si="5"/>
        <v>-7.7129100100137293E-4</v>
      </c>
      <c r="O44">
        <f t="shared" ca="1" si="3"/>
        <v>-2.9295728556688437E-4</v>
      </c>
      <c r="Q44" s="2">
        <f t="shared" si="4"/>
        <v>30043.078999999998</v>
      </c>
      <c r="AA44">
        <v>6</v>
      </c>
      <c r="AC44" t="s">
        <v>27</v>
      </c>
      <c r="AE44" t="s">
        <v>29</v>
      </c>
    </row>
    <row r="45" spans="1:31" x14ac:dyDescent="0.2">
      <c r="A45" t="s">
        <v>39</v>
      </c>
      <c r="C45" s="26">
        <v>45101.504999999997</v>
      </c>
      <c r="D45" s="26"/>
      <c r="E45">
        <f t="shared" si="0"/>
        <v>5103.0016005371008</v>
      </c>
      <c r="F45">
        <f t="shared" si="1"/>
        <v>5103</v>
      </c>
      <c r="G45">
        <f t="shared" si="2"/>
        <v>2.5357699632877484E-4</v>
      </c>
      <c r="I45">
        <f t="shared" si="5"/>
        <v>2.5357699632877484E-4</v>
      </c>
      <c r="O45">
        <f t="shared" ca="1" si="3"/>
        <v>-2.7906688965908849E-4</v>
      </c>
      <c r="Q45" s="2">
        <f t="shared" si="4"/>
        <v>30083.004999999997</v>
      </c>
      <c r="AA45">
        <v>23</v>
      </c>
      <c r="AC45" t="s">
        <v>32</v>
      </c>
      <c r="AE45" t="s">
        <v>29</v>
      </c>
    </row>
    <row r="46" spans="1:31" x14ac:dyDescent="0.2">
      <c r="A46" t="s">
        <v>38</v>
      </c>
      <c r="C46" s="26">
        <v>45104.514000000003</v>
      </c>
      <c r="D46" s="26"/>
      <c r="E46">
        <f t="shared" si="0"/>
        <v>5121.9939229491847</v>
      </c>
      <c r="F46">
        <f t="shared" si="1"/>
        <v>5122</v>
      </c>
      <c r="G46">
        <f t="shared" si="2"/>
        <v>-9.6280199795728549E-4</v>
      </c>
      <c r="I46">
        <f t="shared" si="5"/>
        <v>-9.6280199795728549E-4</v>
      </c>
      <c r="O46">
        <f t="shared" ca="1" si="3"/>
        <v>-2.7801959790413561E-4</v>
      </c>
      <c r="Q46" s="2">
        <f t="shared" si="4"/>
        <v>30086.014000000003</v>
      </c>
      <c r="AA46">
        <v>6</v>
      </c>
      <c r="AC46" t="s">
        <v>27</v>
      </c>
      <c r="AE46" t="s">
        <v>29</v>
      </c>
    </row>
    <row r="47" spans="1:31" x14ac:dyDescent="0.2">
      <c r="A47" t="s">
        <v>39</v>
      </c>
      <c r="C47" s="26">
        <v>45114.495999999999</v>
      </c>
      <c r="D47" s="26"/>
      <c r="E47">
        <f t="shared" si="0"/>
        <v>5184.9986960688284</v>
      </c>
      <c r="F47">
        <f t="shared" si="1"/>
        <v>5185</v>
      </c>
      <c r="G47">
        <f t="shared" si="2"/>
        <v>-2.0658499852288514E-4</v>
      </c>
      <c r="I47">
        <f t="shared" si="5"/>
        <v>-2.0658499852288514E-4</v>
      </c>
      <c r="O47">
        <f t="shared" ca="1" si="3"/>
        <v>-2.7454699892718665E-4</v>
      </c>
      <c r="Q47" s="2">
        <f t="shared" si="4"/>
        <v>30095.995999999999</v>
      </c>
      <c r="AA47">
        <v>23</v>
      </c>
      <c r="AC47" t="s">
        <v>32</v>
      </c>
      <c r="AE47" t="s">
        <v>29</v>
      </c>
    </row>
    <row r="48" spans="1:31" x14ac:dyDescent="0.2">
      <c r="A48" t="s">
        <v>38</v>
      </c>
      <c r="C48" s="26">
        <v>45115.447</v>
      </c>
      <c r="D48" s="26"/>
      <c r="E48">
        <f t="shared" si="0"/>
        <v>5191.0012545978661</v>
      </c>
      <c r="F48">
        <f t="shared" si="1"/>
        <v>5191</v>
      </c>
      <c r="G48">
        <f t="shared" si="2"/>
        <v>1.987690047826618E-4</v>
      </c>
      <c r="I48">
        <f t="shared" si="5"/>
        <v>1.987690047826618E-4</v>
      </c>
      <c r="O48">
        <f t="shared" ca="1" si="3"/>
        <v>-2.742162752150963E-4</v>
      </c>
      <c r="Q48" s="2">
        <f t="shared" si="4"/>
        <v>30096.947</v>
      </c>
      <c r="AA48">
        <v>11</v>
      </c>
      <c r="AC48" t="s">
        <v>27</v>
      </c>
      <c r="AE48" t="s">
        <v>29</v>
      </c>
    </row>
    <row r="49" spans="1:31" x14ac:dyDescent="0.2">
      <c r="A49" t="s">
        <v>38</v>
      </c>
      <c r="C49" s="26">
        <v>45115.447</v>
      </c>
      <c r="D49" s="26"/>
      <c r="E49">
        <f t="shared" si="0"/>
        <v>5191.0012545978661</v>
      </c>
      <c r="F49">
        <f t="shared" si="1"/>
        <v>5191</v>
      </c>
      <c r="G49">
        <f t="shared" si="2"/>
        <v>1.987690047826618E-4</v>
      </c>
      <c r="I49">
        <f t="shared" si="5"/>
        <v>1.987690047826618E-4</v>
      </c>
      <c r="O49">
        <f t="shared" ca="1" si="3"/>
        <v>-2.742162752150963E-4</v>
      </c>
      <c r="Q49" s="2">
        <f t="shared" si="4"/>
        <v>30096.947</v>
      </c>
      <c r="AA49">
        <v>12</v>
      </c>
      <c r="AC49" t="s">
        <v>40</v>
      </c>
      <c r="AE49" t="s">
        <v>29</v>
      </c>
    </row>
    <row r="50" spans="1:31" x14ac:dyDescent="0.2">
      <c r="A50" t="s">
        <v>39</v>
      </c>
      <c r="C50" s="26">
        <v>45139.529000000002</v>
      </c>
      <c r="D50" s="26"/>
      <c r="E50">
        <f t="shared" si="0"/>
        <v>5343.0029522804907</v>
      </c>
      <c r="F50">
        <f t="shared" si="1"/>
        <v>5343</v>
      </c>
      <c r="G50">
        <f t="shared" si="2"/>
        <v>4.6773700159974396E-4</v>
      </c>
      <c r="I50">
        <f t="shared" si="5"/>
        <v>4.6773700159974396E-4</v>
      </c>
      <c r="O50">
        <f t="shared" ca="1" si="3"/>
        <v>-2.6583794117547338E-4</v>
      </c>
      <c r="Q50" s="2">
        <f t="shared" si="4"/>
        <v>30121.029000000002</v>
      </c>
      <c r="AA50">
        <v>27</v>
      </c>
      <c r="AC50" t="s">
        <v>32</v>
      </c>
      <c r="AE50" t="s">
        <v>29</v>
      </c>
    </row>
    <row r="51" spans="1:31" x14ac:dyDescent="0.2">
      <c r="A51" t="s">
        <v>39</v>
      </c>
      <c r="C51" s="26">
        <v>45142.538</v>
      </c>
      <c r="D51" s="26"/>
      <c r="E51">
        <f t="shared" si="0"/>
        <v>5361.9952746925283</v>
      </c>
      <c r="F51">
        <f t="shared" si="1"/>
        <v>5362</v>
      </c>
      <c r="G51">
        <f t="shared" si="2"/>
        <v>-7.4864199996227399E-4</v>
      </c>
      <c r="I51">
        <f t="shared" si="5"/>
        <v>-7.4864199996227399E-4</v>
      </c>
      <c r="O51">
        <f t="shared" ca="1" si="3"/>
        <v>-2.647906494205205E-4</v>
      </c>
      <c r="Q51" s="2">
        <f t="shared" si="4"/>
        <v>30124.038</v>
      </c>
      <c r="AA51">
        <v>28</v>
      </c>
      <c r="AC51" t="s">
        <v>32</v>
      </c>
      <c r="AE51" t="s">
        <v>29</v>
      </c>
    </row>
    <row r="52" spans="1:31" x14ac:dyDescent="0.2">
      <c r="A52" t="s">
        <v>39</v>
      </c>
      <c r="C52" s="26">
        <v>45148.398999999998</v>
      </c>
      <c r="D52" s="26"/>
      <c r="E52">
        <f t="shared" si="0"/>
        <v>5398.9889608530366</v>
      </c>
      <c r="F52">
        <f t="shared" si="1"/>
        <v>5399</v>
      </c>
      <c r="G52">
        <f t="shared" si="2"/>
        <v>-1.7489590027253143E-3</v>
      </c>
      <c r="I52">
        <f t="shared" si="5"/>
        <v>-1.7489590027253143E-3</v>
      </c>
      <c r="O52">
        <f t="shared" ca="1" si="3"/>
        <v>-2.6275118652929649E-4</v>
      </c>
      <c r="Q52" s="2">
        <f t="shared" si="4"/>
        <v>30129.898999999998</v>
      </c>
      <c r="AA52">
        <v>25</v>
      </c>
      <c r="AC52" t="s">
        <v>32</v>
      </c>
      <c r="AE52" t="s">
        <v>29</v>
      </c>
    </row>
    <row r="53" spans="1:31" x14ac:dyDescent="0.2">
      <c r="A53" t="s">
        <v>41</v>
      </c>
      <c r="C53" s="26">
        <v>45208.286</v>
      </c>
      <c r="D53" s="26"/>
      <c r="E53">
        <f t="shared" ref="E53:E84" si="6">+(C53-C$7)/C$8</f>
        <v>5776.9860403779448</v>
      </c>
      <c r="F53">
        <f t="shared" ref="F53:F84" si="7">ROUND(2*E53,0)/2</f>
        <v>5777</v>
      </c>
      <c r="G53">
        <f t="shared" si="2"/>
        <v>-2.2116569962236099E-3</v>
      </c>
      <c r="I53">
        <f t="shared" si="5"/>
        <v>-2.2116569962236099E-3</v>
      </c>
      <c r="O53">
        <f t="shared" ref="O53:O84" ca="1" si="8">+C$11+C$12*$F53</f>
        <v>-2.4191559266760265E-4</v>
      </c>
      <c r="Q53" s="2">
        <f t="shared" ref="Q53:Q84" si="9">+C53-15018.5</f>
        <v>30189.786</v>
      </c>
      <c r="AA53">
        <v>5</v>
      </c>
      <c r="AC53" t="s">
        <v>27</v>
      </c>
      <c r="AE53" t="s">
        <v>29</v>
      </c>
    </row>
    <row r="54" spans="1:31" x14ac:dyDescent="0.2">
      <c r="A54" t="s">
        <v>42</v>
      </c>
      <c r="C54" s="26">
        <v>45358.641000000003</v>
      </c>
      <c r="D54" s="26"/>
      <c r="E54">
        <f t="shared" si="6"/>
        <v>6726.0025363113964</v>
      </c>
      <c r="F54">
        <f t="shared" si="7"/>
        <v>6726</v>
      </c>
      <c r="G54">
        <f t="shared" si="2"/>
        <v>4.0183400415116921E-4</v>
      </c>
      <c r="I54">
        <f t="shared" si="5"/>
        <v>4.0183400415116921E-4</v>
      </c>
      <c r="O54">
        <f t="shared" ca="1" si="8"/>
        <v>-1.8960612553864116E-4</v>
      </c>
      <c r="Q54" s="2">
        <f t="shared" si="9"/>
        <v>30340.141000000003</v>
      </c>
      <c r="AA54">
        <v>8</v>
      </c>
      <c r="AC54" t="s">
        <v>27</v>
      </c>
      <c r="AE54" t="s">
        <v>29</v>
      </c>
    </row>
    <row r="55" spans="1:31" x14ac:dyDescent="0.2">
      <c r="A55" t="s">
        <v>43</v>
      </c>
      <c r="C55" s="26">
        <v>45385.574000000001</v>
      </c>
      <c r="D55" s="26"/>
      <c r="E55">
        <f t="shared" si="6"/>
        <v>6895.9992859038439</v>
      </c>
      <c r="F55">
        <f t="shared" si="7"/>
        <v>6896</v>
      </c>
      <c r="G55">
        <f t="shared" si="2"/>
        <v>-1.1313599679851905E-4</v>
      </c>
      <c r="I55">
        <f t="shared" si="5"/>
        <v>-1.1313599679851905E-4</v>
      </c>
      <c r="O55">
        <f t="shared" ca="1" si="8"/>
        <v>-1.8023562036274712E-4</v>
      </c>
      <c r="Q55" s="2">
        <f t="shared" si="9"/>
        <v>30367.074000000001</v>
      </c>
      <c r="AA55">
        <v>7</v>
      </c>
      <c r="AC55" t="s">
        <v>27</v>
      </c>
      <c r="AE55" t="s">
        <v>29</v>
      </c>
    </row>
    <row r="56" spans="1:31" x14ac:dyDescent="0.2">
      <c r="A56" t="s">
        <v>44</v>
      </c>
      <c r="C56" s="26">
        <v>45432.404000000002</v>
      </c>
      <c r="D56" s="27" t="s">
        <v>88</v>
      </c>
      <c r="E56">
        <f t="shared" si="6"/>
        <v>7191.5826885480137</v>
      </c>
      <c r="F56">
        <f t="shared" si="7"/>
        <v>7191.5</v>
      </c>
      <c r="O56">
        <f t="shared" ca="1" si="8"/>
        <v>-1.6394747754229597E-4</v>
      </c>
      <c r="Q56" s="2">
        <f t="shared" si="9"/>
        <v>30413.904000000002</v>
      </c>
      <c r="T56" s="10">
        <v>1.310054850182496E-2</v>
      </c>
      <c r="AA56">
        <v>20</v>
      </c>
      <c r="AC56" t="s">
        <v>32</v>
      </c>
      <c r="AE56" t="s">
        <v>29</v>
      </c>
    </row>
    <row r="57" spans="1:31" x14ac:dyDescent="0.2">
      <c r="A57" t="s">
        <v>44</v>
      </c>
      <c r="C57" s="26">
        <v>45432.440999999999</v>
      </c>
      <c r="D57" s="27" t="s">
        <v>88</v>
      </c>
      <c r="E57">
        <f t="shared" si="6"/>
        <v>7191.8162265769879</v>
      </c>
      <c r="F57">
        <f t="shared" si="7"/>
        <v>7192</v>
      </c>
      <c r="O57">
        <f t="shared" ca="1" si="8"/>
        <v>-1.6391991723295512E-4</v>
      </c>
      <c r="Q57" s="2">
        <f t="shared" si="9"/>
        <v>30413.940999999999</v>
      </c>
      <c r="T57" s="10">
        <v>-2.9115671997715253E-2</v>
      </c>
      <c r="AA57">
        <v>18</v>
      </c>
      <c r="AC57" t="s">
        <v>32</v>
      </c>
      <c r="AE57" t="s">
        <v>29</v>
      </c>
    </row>
    <row r="58" spans="1:31" x14ac:dyDescent="0.2">
      <c r="A58" t="s">
        <v>44</v>
      </c>
      <c r="C58" s="26">
        <v>45432.440999999999</v>
      </c>
      <c r="D58" s="27" t="s">
        <v>88</v>
      </c>
      <c r="E58">
        <f t="shared" si="6"/>
        <v>7191.8162265769879</v>
      </c>
      <c r="F58">
        <f t="shared" si="7"/>
        <v>7192</v>
      </c>
      <c r="O58">
        <f t="shared" ca="1" si="8"/>
        <v>-1.6391991723295512E-4</v>
      </c>
      <c r="Q58" s="2">
        <f t="shared" si="9"/>
        <v>30413.940999999999</v>
      </c>
      <c r="T58" s="10">
        <v>-2.9115671997715253E-2</v>
      </c>
      <c r="AA58">
        <v>8</v>
      </c>
      <c r="AC58" t="s">
        <v>27</v>
      </c>
      <c r="AE58" t="s">
        <v>29</v>
      </c>
    </row>
    <row r="59" spans="1:31" x14ac:dyDescent="0.2">
      <c r="A59" t="s">
        <v>44</v>
      </c>
      <c r="C59" s="26">
        <v>45432.449000000001</v>
      </c>
      <c r="D59" s="27" t="s">
        <v>88</v>
      </c>
      <c r="E59">
        <f t="shared" si="6"/>
        <v>7191.86672128597</v>
      </c>
      <c r="F59">
        <f t="shared" si="7"/>
        <v>7192</v>
      </c>
      <c r="O59">
        <f t="shared" ca="1" si="8"/>
        <v>-1.6391991723295512E-4</v>
      </c>
      <c r="Q59" s="2">
        <f t="shared" si="9"/>
        <v>30413.949000000001</v>
      </c>
      <c r="T59" s="10">
        <v>-2.1115671996085439E-2</v>
      </c>
      <c r="AA59">
        <v>17</v>
      </c>
      <c r="AC59" t="s">
        <v>32</v>
      </c>
      <c r="AE59" t="s">
        <v>29</v>
      </c>
    </row>
    <row r="60" spans="1:31" x14ac:dyDescent="0.2">
      <c r="A60" t="s">
        <v>44</v>
      </c>
      <c r="C60" s="26">
        <v>45432.468999999997</v>
      </c>
      <c r="D60" s="26"/>
      <c r="E60">
        <f t="shared" si="6"/>
        <v>7191.9929580583794</v>
      </c>
      <c r="F60">
        <f t="shared" si="7"/>
        <v>7192</v>
      </c>
      <c r="G60">
        <f t="shared" ref="G60:G91" si="10">+C60-(C$7+F60*C$8)</f>
        <v>-1.1156719992868602E-3</v>
      </c>
      <c r="I60">
        <f>+G60</f>
        <v>-1.1156719992868602E-3</v>
      </c>
      <c r="O60">
        <f t="shared" ca="1" si="8"/>
        <v>-1.6391991723295512E-4</v>
      </c>
      <c r="Q60" s="2">
        <f t="shared" si="9"/>
        <v>30413.968999999997</v>
      </c>
      <c r="AA60">
        <v>9</v>
      </c>
      <c r="AC60" t="s">
        <v>27</v>
      </c>
      <c r="AE60" t="s">
        <v>29</v>
      </c>
    </row>
    <row r="61" spans="1:31" x14ac:dyDescent="0.2">
      <c r="A61" t="s">
        <v>44</v>
      </c>
      <c r="C61" s="26">
        <v>45432.47</v>
      </c>
      <c r="D61" s="26"/>
      <c r="E61">
        <f t="shared" si="6"/>
        <v>7191.9992698970254</v>
      </c>
      <c r="F61">
        <f t="shared" si="7"/>
        <v>7192</v>
      </c>
      <c r="G61">
        <f t="shared" si="10"/>
        <v>-1.1567199544515461E-4</v>
      </c>
      <c r="I61">
        <f>+G61</f>
        <v>-1.1567199544515461E-4</v>
      </c>
      <c r="O61">
        <f t="shared" ca="1" si="8"/>
        <v>-1.6391991723295512E-4</v>
      </c>
      <c r="Q61" s="2">
        <f t="shared" si="9"/>
        <v>30413.97</v>
      </c>
      <c r="AA61">
        <v>18</v>
      </c>
      <c r="AC61" t="s">
        <v>32</v>
      </c>
      <c r="AE61" t="s">
        <v>29</v>
      </c>
    </row>
    <row r="62" spans="1:31" x14ac:dyDescent="0.2">
      <c r="A62" t="s">
        <v>44</v>
      </c>
      <c r="C62" s="26">
        <v>45432.47</v>
      </c>
      <c r="D62" s="26"/>
      <c r="E62">
        <f t="shared" si="6"/>
        <v>7191.9992698970254</v>
      </c>
      <c r="F62">
        <f t="shared" si="7"/>
        <v>7192</v>
      </c>
      <c r="G62">
        <f t="shared" si="10"/>
        <v>-1.1567199544515461E-4</v>
      </c>
      <c r="I62">
        <f>+G62</f>
        <v>-1.1567199544515461E-4</v>
      </c>
      <c r="O62">
        <f t="shared" ca="1" si="8"/>
        <v>-1.6391991723295512E-4</v>
      </c>
      <c r="Q62" s="2">
        <f t="shared" si="9"/>
        <v>30413.97</v>
      </c>
      <c r="AA62">
        <v>9</v>
      </c>
      <c r="AC62" t="s">
        <v>31</v>
      </c>
      <c r="AE62" t="s">
        <v>29</v>
      </c>
    </row>
    <row r="63" spans="1:31" x14ac:dyDescent="0.2">
      <c r="A63" s="60" t="s">
        <v>203</v>
      </c>
      <c r="B63" s="61" t="s">
        <v>90</v>
      </c>
      <c r="C63" s="62">
        <v>45439.440999999999</v>
      </c>
      <c r="D63" s="26"/>
      <c r="E63">
        <f t="shared" si="6"/>
        <v>7235.9990969273849</v>
      </c>
      <c r="F63">
        <f t="shared" si="7"/>
        <v>7236</v>
      </c>
      <c r="G63">
        <f t="shared" si="10"/>
        <v>-1.4307600213214755E-4</v>
      </c>
      <c r="I63">
        <f>G63</f>
        <v>-1.4307600213214755E-4</v>
      </c>
      <c r="O63">
        <f t="shared" ca="1" si="8"/>
        <v>-1.6149461001095899E-4</v>
      </c>
      <c r="Q63" s="2">
        <f t="shared" si="9"/>
        <v>30420.940999999999</v>
      </c>
    </row>
    <row r="64" spans="1:31" x14ac:dyDescent="0.2">
      <c r="A64" s="60" t="s">
        <v>203</v>
      </c>
      <c r="B64" s="61" t="s">
        <v>90</v>
      </c>
      <c r="C64" s="62">
        <v>45439.440999999999</v>
      </c>
      <c r="D64" s="26"/>
      <c r="E64">
        <f t="shared" si="6"/>
        <v>7235.9990969273849</v>
      </c>
      <c r="F64">
        <f t="shared" si="7"/>
        <v>7236</v>
      </c>
      <c r="G64">
        <f t="shared" si="10"/>
        <v>-1.4307600213214755E-4</v>
      </c>
      <c r="I64">
        <f>G64</f>
        <v>-1.4307600213214755E-4</v>
      </c>
      <c r="O64">
        <f t="shared" ca="1" si="8"/>
        <v>-1.6149461001095899E-4</v>
      </c>
      <c r="Q64" s="2">
        <f t="shared" si="9"/>
        <v>30420.940999999999</v>
      </c>
    </row>
    <row r="65" spans="1:31" x14ac:dyDescent="0.2">
      <c r="A65" s="60" t="s">
        <v>203</v>
      </c>
      <c r="B65" s="61" t="s">
        <v>90</v>
      </c>
      <c r="C65" s="62">
        <v>45442.449000000001</v>
      </c>
      <c r="D65" s="26"/>
      <c r="E65">
        <f t="shared" si="6"/>
        <v>7254.9851075008237</v>
      </c>
      <c r="F65">
        <f t="shared" si="7"/>
        <v>7255</v>
      </c>
      <c r="G65">
        <f t="shared" si="10"/>
        <v>-2.3594550002599135E-3</v>
      </c>
      <c r="I65">
        <f>G65</f>
        <v>-2.3594550002599135E-3</v>
      </c>
      <c r="O65">
        <f t="shared" ca="1" si="8"/>
        <v>-1.6044731825600611E-4</v>
      </c>
      <c r="Q65" s="2">
        <f t="shared" si="9"/>
        <v>30423.949000000001</v>
      </c>
    </row>
    <row r="66" spans="1:31" x14ac:dyDescent="0.2">
      <c r="A66" s="60" t="s">
        <v>203</v>
      </c>
      <c r="B66" s="61" t="s">
        <v>90</v>
      </c>
      <c r="C66" s="62">
        <v>45459.404000000002</v>
      </c>
      <c r="D66" s="26"/>
      <c r="E66">
        <f t="shared" si="6"/>
        <v>7362.002331328119</v>
      </c>
      <c r="F66">
        <f t="shared" si="7"/>
        <v>7362</v>
      </c>
      <c r="G66">
        <f t="shared" si="10"/>
        <v>3.6935800744686276E-4</v>
      </c>
      <c r="I66">
        <f>G66</f>
        <v>3.6935800744686276E-4</v>
      </c>
      <c r="O66">
        <f t="shared" ca="1" si="8"/>
        <v>-1.5454941205706103E-4</v>
      </c>
      <c r="Q66" s="2">
        <f t="shared" si="9"/>
        <v>30440.904000000002</v>
      </c>
    </row>
    <row r="67" spans="1:31" x14ac:dyDescent="0.2">
      <c r="A67" t="s">
        <v>45</v>
      </c>
      <c r="C67" s="26">
        <v>45548.442999999999</v>
      </c>
      <c r="D67" s="26"/>
      <c r="E67">
        <f t="shared" si="6"/>
        <v>7924.0021303465346</v>
      </c>
      <c r="F67">
        <f t="shared" si="7"/>
        <v>7924</v>
      </c>
      <c r="G67">
        <f t="shared" si="10"/>
        <v>3.3751600130926818E-4</v>
      </c>
      <c r="I67">
        <f t="shared" ref="I67:I98" si="11">+G67</f>
        <v>3.3751600130926818E-4</v>
      </c>
      <c r="O67">
        <f t="shared" ca="1" si="8"/>
        <v>-1.2357162435792896E-4</v>
      </c>
      <c r="Q67" s="2">
        <f t="shared" si="9"/>
        <v>30529.942999999999</v>
      </c>
      <c r="AA67">
        <v>27</v>
      </c>
      <c r="AC67" t="s">
        <v>32</v>
      </c>
      <c r="AE67" t="s">
        <v>29</v>
      </c>
    </row>
    <row r="68" spans="1:31" x14ac:dyDescent="0.2">
      <c r="A68" t="s">
        <v>45</v>
      </c>
      <c r="C68" s="26">
        <v>45548.442999999999</v>
      </c>
      <c r="D68" s="26"/>
      <c r="E68">
        <f t="shared" si="6"/>
        <v>7924.0021303465346</v>
      </c>
      <c r="F68">
        <f t="shared" si="7"/>
        <v>7924</v>
      </c>
      <c r="G68">
        <f t="shared" si="10"/>
        <v>3.3751600130926818E-4</v>
      </c>
      <c r="I68">
        <f t="shared" si="11"/>
        <v>3.3751600130926818E-4</v>
      </c>
      <c r="O68">
        <f t="shared" ca="1" si="8"/>
        <v>-1.2357162435792896E-4</v>
      </c>
      <c r="Q68" s="2">
        <f t="shared" si="9"/>
        <v>30529.942999999999</v>
      </c>
      <c r="AA68">
        <v>9</v>
      </c>
      <c r="AC68" t="s">
        <v>27</v>
      </c>
      <c r="AE68" t="s">
        <v>29</v>
      </c>
    </row>
    <row r="69" spans="1:31" x14ac:dyDescent="0.2">
      <c r="A69" t="s">
        <v>46</v>
      </c>
      <c r="C69" s="26">
        <v>45701.644999999997</v>
      </c>
      <c r="D69" s="26"/>
      <c r="E69">
        <f t="shared" si="6"/>
        <v>8890.9884308353176</v>
      </c>
      <c r="F69">
        <f t="shared" si="7"/>
        <v>8891</v>
      </c>
      <c r="G69">
        <f t="shared" si="10"/>
        <v>-1.832931004173588E-3</v>
      </c>
      <c r="I69">
        <f t="shared" si="11"/>
        <v>-1.832931004173588E-3</v>
      </c>
      <c r="O69">
        <f t="shared" ca="1" si="8"/>
        <v>-7.0269986092696296E-5</v>
      </c>
      <c r="Q69" s="2">
        <f t="shared" si="9"/>
        <v>30683.144999999997</v>
      </c>
      <c r="AA69">
        <v>7</v>
      </c>
      <c r="AC69" t="s">
        <v>27</v>
      </c>
      <c r="AE69" t="s">
        <v>29</v>
      </c>
    </row>
    <row r="70" spans="1:31" x14ac:dyDescent="0.2">
      <c r="A70" t="s">
        <v>47</v>
      </c>
      <c r="C70" s="26">
        <v>45741.572</v>
      </c>
      <c r="D70" s="26"/>
      <c r="E70">
        <f t="shared" si="6"/>
        <v>9143.0012114753845</v>
      </c>
      <c r="F70">
        <f t="shared" si="7"/>
        <v>9143</v>
      </c>
      <c r="G70">
        <f t="shared" si="10"/>
        <v>1.91937004274223E-4</v>
      </c>
      <c r="I70">
        <f t="shared" si="11"/>
        <v>1.91937004274223E-4</v>
      </c>
      <c r="O70">
        <f t="shared" ca="1" si="8"/>
        <v>-5.6379590184900364E-5</v>
      </c>
      <c r="Q70" s="2">
        <f t="shared" si="9"/>
        <v>30723.072</v>
      </c>
      <c r="AA70">
        <v>9</v>
      </c>
      <c r="AC70" t="s">
        <v>27</v>
      </c>
      <c r="AE70" t="s">
        <v>29</v>
      </c>
    </row>
    <row r="71" spans="1:31" x14ac:dyDescent="0.2">
      <c r="A71" t="s">
        <v>47</v>
      </c>
      <c r="C71" s="26">
        <v>45766.603999999999</v>
      </c>
      <c r="D71" s="26"/>
      <c r="E71">
        <f t="shared" si="6"/>
        <v>9300.9991558484016</v>
      </c>
      <c r="F71">
        <f t="shared" si="7"/>
        <v>9301</v>
      </c>
      <c r="G71">
        <f t="shared" si="10"/>
        <v>-1.3374099944485351E-4</v>
      </c>
      <c r="I71">
        <f t="shared" si="11"/>
        <v>-1.3374099944485351E-4</v>
      </c>
      <c r="O71">
        <f t="shared" ca="1" si="8"/>
        <v>-4.7670532433187148E-5</v>
      </c>
      <c r="Q71" s="2">
        <f t="shared" si="9"/>
        <v>30748.103999999999</v>
      </c>
      <c r="AA71">
        <v>9</v>
      </c>
      <c r="AC71" t="s">
        <v>27</v>
      </c>
      <c r="AE71" t="s">
        <v>29</v>
      </c>
    </row>
    <row r="72" spans="1:31" x14ac:dyDescent="0.2">
      <c r="A72" t="s">
        <v>47</v>
      </c>
      <c r="C72" s="26">
        <v>45766.603999999999</v>
      </c>
      <c r="D72" s="26"/>
      <c r="E72">
        <f t="shared" si="6"/>
        <v>9300.9991558484016</v>
      </c>
      <c r="F72">
        <f t="shared" si="7"/>
        <v>9301</v>
      </c>
      <c r="G72">
        <f t="shared" si="10"/>
        <v>-1.3374099944485351E-4</v>
      </c>
      <c r="I72">
        <f t="shared" si="11"/>
        <v>-1.3374099944485351E-4</v>
      </c>
      <c r="O72">
        <f t="shared" ca="1" si="8"/>
        <v>-4.7670532433187148E-5</v>
      </c>
      <c r="Q72" s="2">
        <f t="shared" si="9"/>
        <v>30748.103999999999</v>
      </c>
      <c r="AA72">
        <v>9</v>
      </c>
      <c r="AC72" t="s">
        <v>48</v>
      </c>
      <c r="AE72" t="s">
        <v>29</v>
      </c>
    </row>
    <row r="73" spans="1:31" x14ac:dyDescent="0.2">
      <c r="A73" t="s">
        <v>47</v>
      </c>
      <c r="C73" s="26">
        <v>45766.605000000003</v>
      </c>
      <c r="D73" s="26"/>
      <c r="E73">
        <f t="shared" si="6"/>
        <v>9301.0054676870477</v>
      </c>
      <c r="F73">
        <f t="shared" si="7"/>
        <v>9301</v>
      </c>
      <c r="G73">
        <f t="shared" si="10"/>
        <v>8.6625900439685211E-4</v>
      </c>
      <c r="I73">
        <f t="shared" si="11"/>
        <v>8.6625900439685211E-4</v>
      </c>
      <c r="O73">
        <f t="shared" ca="1" si="8"/>
        <v>-4.7670532433187148E-5</v>
      </c>
      <c r="Q73" s="2">
        <f t="shared" si="9"/>
        <v>30748.105000000003</v>
      </c>
      <c r="AA73">
        <v>7</v>
      </c>
      <c r="AC73" t="s">
        <v>49</v>
      </c>
      <c r="AE73" t="s">
        <v>29</v>
      </c>
    </row>
    <row r="74" spans="1:31" x14ac:dyDescent="0.2">
      <c r="A74" t="s">
        <v>47</v>
      </c>
      <c r="C74" s="26">
        <v>45766.605000000003</v>
      </c>
      <c r="D74" s="26"/>
      <c r="E74">
        <f t="shared" si="6"/>
        <v>9301.0054676870477</v>
      </c>
      <c r="F74">
        <f t="shared" si="7"/>
        <v>9301</v>
      </c>
      <c r="G74">
        <f t="shared" si="10"/>
        <v>8.6625900439685211E-4</v>
      </c>
      <c r="I74">
        <f t="shared" si="11"/>
        <v>8.6625900439685211E-4</v>
      </c>
      <c r="O74">
        <f t="shared" ca="1" si="8"/>
        <v>-4.7670532433187148E-5</v>
      </c>
      <c r="Q74" s="2">
        <f t="shared" si="9"/>
        <v>30748.105000000003</v>
      </c>
      <c r="AA74">
        <v>8</v>
      </c>
      <c r="AC74" t="s">
        <v>50</v>
      </c>
      <c r="AE74" t="s">
        <v>29</v>
      </c>
    </row>
    <row r="75" spans="1:31" x14ac:dyDescent="0.2">
      <c r="A75" t="s">
        <v>51</v>
      </c>
      <c r="C75" s="26">
        <v>45879.406999999999</v>
      </c>
      <c r="D75" s="26"/>
      <c r="E75">
        <f t="shared" si="6"/>
        <v>10012.993487867814</v>
      </c>
      <c r="F75">
        <f t="shared" si="7"/>
        <v>10013</v>
      </c>
      <c r="G75">
        <f t="shared" si="10"/>
        <v>-1.0317330015823245E-3</v>
      </c>
      <c r="I75">
        <f t="shared" si="11"/>
        <v>-1.0317330015823245E-3</v>
      </c>
      <c r="O75">
        <f t="shared" ca="1" si="8"/>
        <v>-8.4246519317955886E-6</v>
      </c>
      <c r="Q75" s="2">
        <f t="shared" si="9"/>
        <v>30860.906999999999</v>
      </c>
      <c r="AA75">
        <v>6</v>
      </c>
      <c r="AC75" t="s">
        <v>27</v>
      </c>
      <c r="AE75" t="s">
        <v>29</v>
      </c>
    </row>
    <row r="76" spans="1:31" x14ac:dyDescent="0.2">
      <c r="A76" t="s">
        <v>52</v>
      </c>
      <c r="C76" s="26">
        <v>45906.341999999997</v>
      </c>
      <c r="D76" s="26"/>
      <c r="E76">
        <f t="shared" si="6"/>
        <v>10183.002861137507</v>
      </c>
      <c r="F76">
        <f t="shared" si="7"/>
        <v>10183</v>
      </c>
      <c r="G76">
        <f t="shared" si="10"/>
        <v>4.5329699787544087E-4</v>
      </c>
      <c r="I76">
        <f t="shared" si="11"/>
        <v>4.5329699787544087E-4</v>
      </c>
      <c r="O76">
        <f t="shared" ca="1" si="8"/>
        <v>9.4585324409844802E-7</v>
      </c>
      <c r="Q76" s="2">
        <f t="shared" si="9"/>
        <v>30887.841999999997</v>
      </c>
      <c r="AA76">
        <v>13</v>
      </c>
      <c r="AC76" t="s">
        <v>27</v>
      </c>
      <c r="AE76" t="s">
        <v>29</v>
      </c>
    </row>
    <row r="77" spans="1:31" x14ac:dyDescent="0.2">
      <c r="A77" t="s">
        <v>52</v>
      </c>
      <c r="C77" s="26">
        <v>45906.341999999997</v>
      </c>
      <c r="D77" s="26"/>
      <c r="E77">
        <f t="shared" si="6"/>
        <v>10183.002861137507</v>
      </c>
      <c r="F77">
        <f t="shared" si="7"/>
        <v>10183</v>
      </c>
      <c r="G77">
        <f t="shared" si="10"/>
        <v>4.5329699787544087E-4</v>
      </c>
      <c r="I77">
        <f t="shared" si="11"/>
        <v>4.5329699787544087E-4</v>
      </c>
      <c r="O77">
        <f t="shared" ca="1" si="8"/>
        <v>9.4585324409844802E-7</v>
      </c>
      <c r="Q77" s="2">
        <f t="shared" si="9"/>
        <v>30887.841999999997</v>
      </c>
      <c r="AA77">
        <v>13</v>
      </c>
      <c r="AC77" t="s">
        <v>53</v>
      </c>
      <c r="AE77" t="s">
        <v>29</v>
      </c>
    </row>
    <row r="78" spans="1:31" x14ac:dyDescent="0.2">
      <c r="A78" t="s">
        <v>52</v>
      </c>
      <c r="C78" s="26">
        <v>45906.341999999997</v>
      </c>
      <c r="D78" s="26"/>
      <c r="E78">
        <f t="shared" si="6"/>
        <v>10183.002861137507</v>
      </c>
      <c r="F78">
        <f t="shared" si="7"/>
        <v>10183</v>
      </c>
      <c r="G78">
        <f t="shared" si="10"/>
        <v>4.5329699787544087E-4</v>
      </c>
      <c r="I78">
        <f t="shared" si="11"/>
        <v>4.5329699787544087E-4</v>
      </c>
      <c r="O78">
        <f t="shared" ca="1" si="8"/>
        <v>9.4585324409844802E-7</v>
      </c>
      <c r="Q78" s="2">
        <f t="shared" si="9"/>
        <v>30887.841999999997</v>
      </c>
      <c r="AA78">
        <v>19</v>
      </c>
      <c r="AC78" t="s">
        <v>32</v>
      </c>
      <c r="AE78" t="s">
        <v>29</v>
      </c>
    </row>
    <row r="79" spans="1:31" x14ac:dyDescent="0.2">
      <c r="A79" t="s">
        <v>52</v>
      </c>
      <c r="C79" s="26">
        <v>45908.400999999998</v>
      </c>
      <c r="D79" s="26"/>
      <c r="E79">
        <f t="shared" si="6"/>
        <v>10195.998936859152</v>
      </c>
      <c r="F79">
        <f t="shared" si="7"/>
        <v>10196</v>
      </c>
      <c r="G79">
        <f t="shared" si="10"/>
        <v>-1.684360031504184E-4</v>
      </c>
      <c r="I79">
        <f t="shared" si="11"/>
        <v>-1.684360031504184E-4</v>
      </c>
      <c r="O79">
        <f t="shared" ca="1" si="8"/>
        <v>1.6624212869609765E-6</v>
      </c>
      <c r="Q79" s="2">
        <f t="shared" si="9"/>
        <v>30889.900999999998</v>
      </c>
      <c r="AA79">
        <v>20</v>
      </c>
      <c r="AC79" t="s">
        <v>32</v>
      </c>
      <c r="AE79" t="s">
        <v>29</v>
      </c>
    </row>
    <row r="80" spans="1:31" x14ac:dyDescent="0.2">
      <c r="A80" t="s">
        <v>52</v>
      </c>
      <c r="C80" s="26">
        <v>45911.411</v>
      </c>
      <c r="D80" s="26"/>
      <c r="E80">
        <f t="shared" si="6"/>
        <v>10214.997571109836</v>
      </c>
      <c r="F80">
        <f t="shared" si="7"/>
        <v>10215</v>
      </c>
      <c r="G80">
        <f t="shared" si="10"/>
        <v>-3.8481500087073073E-4</v>
      </c>
      <c r="I80">
        <f t="shared" si="11"/>
        <v>-3.8481500087073073E-4</v>
      </c>
      <c r="O80">
        <f t="shared" ca="1" si="8"/>
        <v>2.7097130419138611E-6</v>
      </c>
      <c r="Q80" s="2">
        <f t="shared" si="9"/>
        <v>30892.911</v>
      </c>
      <c r="AA80">
        <v>11</v>
      </c>
      <c r="AC80" t="s">
        <v>27</v>
      </c>
      <c r="AE80" t="s">
        <v>29</v>
      </c>
    </row>
    <row r="81" spans="1:31" x14ac:dyDescent="0.2">
      <c r="A81" t="s">
        <v>52</v>
      </c>
      <c r="C81" s="26">
        <v>45911.411</v>
      </c>
      <c r="D81" s="26"/>
      <c r="E81">
        <f t="shared" si="6"/>
        <v>10214.997571109836</v>
      </c>
      <c r="F81">
        <f t="shared" si="7"/>
        <v>10215</v>
      </c>
      <c r="G81">
        <f t="shared" si="10"/>
        <v>-3.8481500087073073E-4</v>
      </c>
      <c r="I81">
        <f t="shared" si="11"/>
        <v>-3.8481500087073073E-4</v>
      </c>
      <c r="O81">
        <f t="shared" ca="1" si="8"/>
        <v>2.7097130419138611E-6</v>
      </c>
      <c r="Q81" s="2">
        <f t="shared" si="9"/>
        <v>30892.911</v>
      </c>
      <c r="AA81">
        <v>17</v>
      </c>
      <c r="AC81" t="s">
        <v>32</v>
      </c>
      <c r="AE81" t="s">
        <v>29</v>
      </c>
    </row>
    <row r="82" spans="1:31" x14ac:dyDescent="0.2">
      <c r="A82" t="s">
        <v>54</v>
      </c>
      <c r="C82" s="26">
        <v>46046.714</v>
      </c>
      <c r="D82" s="26"/>
      <c r="E82">
        <f t="shared" si="6"/>
        <v>11069.008272112667</v>
      </c>
      <c r="F82">
        <f t="shared" si="7"/>
        <v>11069</v>
      </c>
      <c r="G82">
        <f t="shared" si="10"/>
        <v>1.3105710022500716E-3</v>
      </c>
      <c r="I82">
        <f t="shared" si="11"/>
        <v>1.3105710022500716E-3</v>
      </c>
      <c r="O82">
        <f t="shared" ca="1" si="8"/>
        <v>4.9782721396110985E-5</v>
      </c>
      <c r="Q82" s="2">
        <f t="shared" si="9"/>
        <v>31028.214</v>
      </c>
      <c r="AA82">
        <v>6</v>
      </c>
      <c r="AC82" t="s">
        <v>27</v>
      </c>
      <c r="AE82" t="s">
        <v>29</v>
      </c>
    </row>
    <row r="83" spans="1:31" x14ac:dyDescent="0.2">
      <c r="A83" t="s">
        <v>55</v>
      </c>
      <c r="C83" s="26">
        <v>46154.606</v>
      </c>
      <c r="D83" s="26"/>
      <c r="E83">
        <f t="shared" si="6"/>
        <v>11750.005164661965</v>
      </c>
      <c r="F83">
        <f t="shared" si="7"/>
        <v>11750</v>
      </c>
      <c r="G83">
        <f t="shared" si="10"/>
        <v>8.1825000233948231E-4</v>
      </c>
      <c r="I83">
        <f t="shared" si="11"/>
        <v>8.1825000233948231E-4</v>
      </c>
      <c r="O83">
        <f t="shared" ca="1" si="8"/>
        <v>8.7319862718368947E-5</v>
      </c>
      <c r="Q83" s="2">
        <f t="shared" si="9"/>
        <v>31136.106</v>
      </c>
      <c r="AA83">
        <v>7</v>
      </c>
      <c r="AC83" t="s">
        <v>27</v>
      </c>
      <c r="AE83" t="s">
        <v>29</v>
      </c>
    </row>
    <row r="84" spans="1:31" x14ac:dyDescent="0.2">
      <c r="A84" t="s">
        <v>55</v>
      </c>
      <c r="C84" s="26">
        <v>46175.517999999996</v>
      </c>
      <c r="D84" s="26"/>
      <c r="E84">
        <f t="shared" si="6"/>
        <v>11881.998333914446</v>
      </c>
      <c r="F84">
        <f t="shared" si="7"/>
        <v>11882</v>
      </c>
      <c r="G84">
        <f t="shared" si="10"/>
        <v>-2.639619997353293E-4</v>
      </c>
      <c r="I84">
        <f t="shared" si="11"/>
        <v>-2.639619997353293E-4</v>
      </c>
      <c r="O84">
        <f t="shared" ca="1" si="8"/>
        <v>9.4595784384357323E-5</v>
      </c>
      <c r="Q84" s="2">
        <f t="shared" si="9"/>
        <v>31157.017999999996</v>
      </c>
      <c r="AA84">
        <v>8</v>
      </c>
      <c r="AC84" t="s">
        <v>27</v>
      </c>
      <c r="AE84" t="s">
        <v>29</v>
      </c>
    </row>
    <row r="85" spans="1:31" x14ac:dyDescent="0.2">
      <c r="A85" t="s">
        <v>56</v>
      </c>
      <c r="C85" s="26">
        <v>46183.44</v>
      </c>
      <c r="D85" s="26"/>
      <c r="E85">
        <f t="shared" ref="E85:E116" si="12">+(C85-C$7)/C$8</f>
        <v>11932.00071947389</v>
      </c>
      <c r="F85">
        <f t="shared" ref="F85:F116" si="13">ROUND(2*E85,0)/2</f>
        <v>11932</v>
      </c>
      <c r="G85">
        <f t="shared" si="10"/>
        <v>1.1398800415918231E-4</v>
      </c>
      <c r="I85">
        <f t="shared" si="11"/>
        <v>1.1398800415918231E-4</v>
      </c>
      <c r="O85">
        <f t="shared" ref="O85:O116" ca="1" si="14">+C$11+C$12*$F85</f>
        <v>9.7351815318443805E-5</v>
      </c>
      <c r="Q85" s="2">
        <f t="shared" ref="Q85:Q116" si="15">+C85-15018.5</f>
        <v>31164.940000000002</v>
      </c>
      <c r="AA85">
        <v>30</v>
      </c>
      <c r="AC85" t="s">
        <v>32</v>
      </c>
      <c r="AE85" t="s">
        <v>29</v>
      </c>
    </row>
    <row r="86" spans="1:31" x14ac:dyDescent="0.2">
      <c r="A86" t="s">
        <v>56</v>
      </c>
      <c r="C86" s="26">
        <v>46186.45</v>
      </c>
      <c r="D86" s="26"/>
      <c r="E86">
        <f t="shared" si="12"/>
        <v>11950.999353724528</v>
      </c>
      <c r="F86">
        <f t="shared" si="13"/>
        <v>11951</v>
      </c>
      <c r="G86">
        <f t="shared" si="10"/>
        <v>-1.0239100083708763E-4</v>
      </c>
      <c r="I86">
        <f t="shared" si="11"/>
        <v>-1.0239100083708763E-4</v>
      </c>
      <c r="O86">
        <f t="shared" ca="1" si="14"/>
        <v>9.8399107073396689E-5</v>
      </c>
      <c r="Q86" s="2">
        <f t="shared" si="15"/>
        <v>31167.949999999997</v>
      </c>
      <c r="AA86">
        <v>19</v>
      </c>
      <c r="AC86" t="s">
        <v>32</v>
      </c>
      <c r="AE86" t="s">
        <v>29</v>
      </c>
    </row>
    <row r="87" spans="1:31" x14ac:dyDescent="0.2">
      <c r="A87" t="s">
        <v>56</v>
      </c>
      <c r="C87" s="26">
        <v>46252.358</v>
      </c>
      <c r="D87" s="26"/>
      <c r="E87">
        <f t="shared" si="12"/>
        <v>12367.000013589404</v>
      </c>
      <c r="F87">
        <f t="shared" si="13"/>
        <v>12367</v>
      </c>
      <c r="G87">
        <f t="shared" si="10"/>
        <v>2.1529995137825608E-6</v>
      </c>
      <c r="I87">
        <f t="shared" si="11"/>
        <v>2.1529995137825608E-6</v>
      </c>
      <c r="O87">
        <f t="shared" ca="1" si="14"/>
        <v>1.2132928444499619E-4</v>
      </c>
      <c r="Q87" s="2">
        <f t="shared" si="15"/>
        <v>31233.858</v>
      </c>
      <c r="AA87">
        <v>19</v>
      </c>
      <c r="AC87" t="s">
        <v>32</v>
      </c>
      <c r="AE87" t="s">
        <v>29</v>
      </c>
    </row>
    <row r="88" spans="1:31" x14ac:dyDescent="0.2">
      <c r="A88" t="s">
        <v>57</v>
      </c>
      <c r="C88" s="26">
        <v>46296.402000000002</v>
      </c>
      <c r="D88" s="26"/>
      <c r="E88">
        <f t="shared" si="12"/>
        <v>12644.998633834115</v>
      </c>
      <c r="F88">
        <f t="shared" si="13"/>
        <v>12645</v>
      </c>
      <c r="G88">
        <f t="shared" si="10"/>
        <v>-2.1644499793183059E-4</v>
      </c>
      <c r="I88">
        <f t="shared" si="11"/>
        <v>-2.1644499793183059E-4</v>
      </c>
      <c r="O88">
        <f t="shared" ca="1" si="14"/>
        <v>1.3665281643851707E-4</v>
      </c>
      <c r="Q88" s="2">
        <f t="shared" si="15"/>
        <v>31277.902000000002</v>
      </c>
      <c r="AA88">
        <v>10</v>
      </c>
      <c r="AC88" t="s">
        <v>27</v>
      </c>
      <c r="AE88" t="s">
        <v>29</v>
      </c>
    </row>
    <row r="89" spans="1:31" x14ac:dyDescent="0.2">
      <c r="A89" t="s">
        <v>58</v>
      </c>
      <c r="C89" s="26">
        <v>46497.612000000001</v>
      </c>
      <c r="D89" s="26"/>
      <c r="E89">
        <f t="shared" si="12"/>
        <v>13915.003682863178</v>
      </c>
      <c r="F89">
        <f t="shared" si="13"/>
        <v>13915</v>
      </c>
      <c r="G89">
        <f t="shared" si="10"/>
        <v>5.8348500169813633E-4</v>
      </c>
      <c r="I89">
        <f t="shared" si="11"/>
        <v>5.8348500169813633E-4</v>
      </c>
      <c r="O89">
        <f t="shared" ca="1" si="14"/>
        <v>2.0665600216431381E-4</v>
      </c>
      <c r="Q89" s="2">
        <f t="shared" si="15"/>
        <v>31479.112000000001</v>
      </c>
      <c r="AA89">
        <v>10</v>
      </c>
      <c r="AC89" t="s">
        <v>27</v>
      </c>
      <c r="AE89" t="s">
        <v>29</v>
      </c>
    </row>
    <row r="90" spans="1:31" x14ac:dyDescent="0.2">
      <c r="A90" t="s">
        <v>58</v>
      </c>
      <c r="C90" s="26">
        <v>46497.612000000001</v>
      </c>
      <c r="D90" s="26"/>
      <c r="E90">
        <f t="shared" si="12"/>
        <v>13915.003682863178</v>
      </c>
      <c r="F90">
        <f t="shared" si="13"/>
        <v>13915</v>
      </c>
      <c r="G90">
        <f t="shared" si="10"/>
        <v>5.8348500169813633E-4</v>
      </c>
      <c r="I90">
        <f t="shared" si="11"/>
        <v>5.8348500169813633E-4</v>
      </c>
      <c r="O90">
        <f t="shared" ca="1" si="14"/>
        <v>2.0665600216431381E-4</v>
      </c>
      <c r="Q90" s="2">
        <f t="shared" si="15"/>
        <v>31479.112000000001</v>
      </c>
      <c r="AA90">
        <v>10</v>
      </c>
      <c r="AC90" t="s">
        <v>34</v>
      </c>
      <c r="AE90" t="s">
        <v>29</v>
      </c>
    </row>
    <row r="91" spans="1:31" x14ac:dyDescent="0.2">
      <c r="A91" t="s">
        <v>58</v>
      </c>
      <c r="C91" s="26">
        <v>46497.612999999998</v>
      </c>
      <c r="D91" s="26"/>
      <c r="E91">
        <f t="shared" si="12"/>
        <v>13915.009994701779</v>
      </c>
      <c r="F91">
        <f t="shared" si="13"/>
        <v>13915</v>
      </c>
      <c r="G91">
        <f t="shared" si="10"/>
        <v>1.5834849982638843E-3</v>
      </c>
      <c r="I91">
        <f t="shared" si="11"/>
        <v>1.5834849982638843E-3</v>
      </c>
      <c r="O91">
        <f t="shared" ca="1" si="14"/>
        <v>2.0665600216431381E-4</v>
      </c>
      <c r="Q91" s="2">
        <f t="shared" si="15"/>
        <v>31479.112999999998</v>
      </c>
      <c r="AA91">
        <v>10</v>
      </c>
      <c r="AC91" t="s">
        <v>59</v>
      </c>
      <c r="AE91" t="s">
        <v>29</v>
      </c>
    </row>
    <row r="92" spans="1:31" x14ac:dyDescent="0.2">
      <c r="A92" t="s">
        <v>58</v>
      </c>
      <c r="C92" s="26">
        <v>46497.612999999998</v>
      </c>
      <c r="D92" s="26"/>
      <c r="E92">
        <f t="shared" si="12"/>
        <v>13915.009994701779</v>
      </c>
      <c r="F92">
        <f t="shared" si="13"/>
        <v>13915</v>
      </c>
      <c r="G92">
        <f t="shared" ref="G92:G123" si="16">+C92-(C$7+F92*C$8)</f>
        <v>1.5834849982638843E-3</v>
      </c>
      <c r="I92">
        <f t="shared" si="11"/>
        <v>1.5834849982638843E-3</v>
      </c>
      <c r="O92">
        <f t="shared" ca="1" si="14"/>
        <v>2.0665600216431381E-4</v>
      </c>
      <c r="Q92" s="2">
        <f t="shared" si="15"/>
        <v>31479.112999999998</v>
      </c>
      <c r="AA92">
        <v>11</v>
      </c>
      <c r="AC92" t="s">
        <v>60</v>
      </c>
      <c r="AE92" t="s">
        <v>29</v>
      </c>
    </row>
    <row r="93" spans="1:31" x14ac:dyDescent="0.2">
      <c r="A93" t="s">
        <v>61</v>
      </c>
      <c r="C93" s="26">
        <v>46622.455999999998</v>
      </c>
      <c r="D93" s="26"/>
      <c r="E93">
        <f t="shared" si="12"/>
        <v>14702.99886372388</v>
      </c>
      <c r="F93">
        <f t="shared" si="13"/>
        <v>14703</v>
      </c>
      <c r="G93">
        <f t="shared" si="16"/>
        <v>-1.8002300203079358E-4</v>
      </c>
      <c r="I93">
        <f t="shared" si="11"/>
        <v>-1.8002300203079358E-4</v>
      </c>
      <c r="O93">
        <f t="shared" ca="1" si="14"/>
        <v>2.500910496855168E-4</v>
      </c>
      <c r="Q93" s="2">
        <f t="shared" si="15"/>
        <v>31603.955999999998</v>
      </c>
      <c r="AA93">
        <v>11</v>
      </c>
      <c r="AC93" t="s">
        <v>32</v>
      </c>
      <c r="AE93" t="s">
        <v>29</v>
      </c>
    </row>
    <row r="94" spans="1:31" x14ac:dyDescent="0.2">
      <c r="A94" t="s">
        <v>61</v>
      </c>
      <c r="C94" s="26">
        <v>46622.455999999998</v>
      </c>
      <c r="D94" s="26"/>
      <c r="E94">
        <f t="shared" si="12"/>
        <v>14702.99886372388</v>
      </c>
      <c r="F94">
        <f t="shared" si="13"/>
        <v>14703</v>
      </c>
      <c r="G94">
        <f t="shared" si="16"/>
        <v>-1.8002300203079358E-4</v>
      </c>
      <c r="I94">
        <f t="shared" si="11"/>
        <v>-1.8002300203079358E-4</v>
      </c>
      <c r="O94">
        <f t="shared" ca="1" si="14"/>
        <v>2.500910496855168E-4</v>
      </c>
      <c r="Q94" s="2">
        <f t="shared" si="15"/>
        <v>31603.955999999998</v>
      </c>
      <c r="AA94">
        <v>7</v>
      </c>
      <c r="AC94" t="s">
        <v>27</v>
      </c>
      <c r="AE94" t="s">
        <v>29</v>
      </c>
    </row>
    <row r="95" spans="1:31" x14ac:dyDescent="0.2">
      <c r="A95" t="s">
        <v>62</v>
      </c>
      <c r="C95" s="26">
        <v>46625.466</v>
      </c>
      <c r="D95" s="26"/>
      <c r="E95">
        <f t="shared" si="12"/>
        <v>14721.997497974564</v>
      </c>
      <c r="F95">
        <f t="shared" si="13"/>
        <v>14722</v>
      </c>
      <c r="G95">
        <f t="shared" si="16"/>
        <v>-3.964019997511059E-4</v>
      </c>
      <c r="I95">
        <f t="shared" si="11"/>
        <v>-3.964019997511059E-4</v>
      </c>
      <c r="O95">
        <f t="shared" ca="1" si="14"/>
        <v>2.5113834144046968E-4</v>
      </c>
      <c r="Q95" s="2">
        <f t="shared" si="15"/>
        <v>31606.966</v>
      </c>
      <c r="AA95">
        <v>19</v>
      </c>
      <c r="AC95" t="s">
        <v>32</v>
      </c>
      <c r="AE95" t="s">
        <v>29</v>
      </c>
    </row>
    <row r="96" spans="1:31" x14ac:dyDescent="0.2">
      <c r="A96" t="s">
        <v>61</v>
      </c>
      <c r="C96" s="26">
        <v>46625.466</v>
      </c>
      <c r="D96" s="26"/>
      <c r="E96">
        <f t="shared" si="12"/>
        <v>14721.997497974564</v>
      </c>
      <c r="F96">
        <f t="shared" si="13"/>
        <v>14722</v>
      </c>
      <c r="G96">
        <f t="shared" si="16"/>
        <v>-3.964019997511059E-4</v>
      </c>
      <c r="I96">
        <f t="shared" si="11"/>
        <v>-3.964019997511059E-4</v>
      </c>
      <c r="O96">
        <f t="shared" ca="1" si="14"/>
        <v>2.5113834144046968E-4</v>
      </c>
      <c r="Q96" s="2">
        <f t="shared" si="15"/>
        <v>31606.966</v>
      </c>
      <c r="AA96">
        <v>8</v>
      </c>
      <c r="AC96" t="s">
        <v>27</v>
      </c>
      <c r="AE96" t="s">
        <v>29</v>
      </c>
    </row>
    <row r="97" spans="1:31" x14ac:dyDescent="0.2">
      <c r="A97" t="s">
        <v>63</v>
      </c>
      <c r="C97" s="26">
        <v>46831.587</v>
      </c>
      <c r="D97" s="26"/>
      <c r="E97">
        <f t="shared" si="12"/>
        <v>16022.999986473742</v>
      </c>
      <c r="F97">
        <f t="shared" si="13"/>
        <v>16023</v>
      </c>
      <c r="G97">
        <f t="shared" si="16"/>
        <v>-2.1429950720630586E-6</v>
      </c>
      <c r="I97">
        <f t="shared" si="11"/>
        <v>-2.1429950720630586E-6</v>
      </c>
      <c r="O97">
        <f t="shared" ca="1" si="14"/>
        <v>3.2285026634540001E-4</v>
      </c>
      <c r="Q97" s="2">
        <f t="shared" si="15"/>
        <v>31813.087</v>
      </c>
      <c r="AA97">
        <v>6</v>
      </c>
      <c r="AC97" t="s">
        <v>27</v>
      </c>
      <c r="AE97" t="s">
        <v>29</v>
      </c>
    </row>
    <row r="98" spans="1:31" x14ac:dyDescent="0.2">
      <c r="A98" t="s">
        <v>64</v>
      </c>
      <c r="C98" s="26">
        <v>47003.328999999998</v>
      </c>
      <c r="D98" s="26"/>
      <c r="E98">
        <f t="shared" si="12"/>
        <v>17107.007775004869</v>
      </c>
      <c r="F98">
        <f t="shared" si="13"/>
        <v>17107</v>
      </c>
      <c r="G98">
        <f t="shared" si="16"/>
        <v>1.2318130029598251E-3</v>
      </c>
      <c r="I98">
        <f t="shared" si="11"/>
        <v>1.2318130029598251E-3</v>
      </c>
      <c r="O98">
        <f t="shared" ca="1" si="14"/>
        <v>3.8260101699639506E-4</v>
      </c>
      <c r="Q98" s="2">
        <f t="shared" si="15"/>
        <v>31984.828999999998</v>
      </c>
      <c r="AA98">
        <v>10</v>
      </c>
      <c r="AC98" t="s">
        <v>27</v>
      </c>
      <c r="AE98" t="s">
        <v>29</v>
      </c>
    </row>
    <row r="99" spans="1:31" x14ac:dyDescent="0.2">
      <c r="A99" t="s">
        <v>65</v>
      </c>
      <c r="C99" s="26">
        <v>47023.447</v>
      </c>
      <c r="D99" s="26"/>
      <c r="E99">
        <f t="shared" si="12"/>
        <v>17233.989344391925</v>
      </c>
      <c r="F99">
        <f t="shared" si="13"/>
        <v>17234</v>
      </c>
      <c r="G99">
        <f t="shared" si="16"/>
        <v>-1.6881939955055714E-3</v>
      </c>
      <c r="I99">
        <f t="shared" ref="I99:I120" si="17">+G99</f>
        <v>-1.6881939955055714E-3</v>
      </c>
      <c r="O99">
        <f t="shared" ca="1" si="14"/>
        <v>3.8960133556897479E-4</v>
      </c>
      <c r="Q99" s="2">
        <f t="shared" si="15"/>
        <v>32004.947</v>
      </c>
      <c r="AA99">
        <v>6</v>
      </c>
      <c r="AC99" t="s">
        <v>27</v>
      </c>
      <c r="AE99" t="s">
        <v>29</v>
      </c>
    </row>
    <row r="100" spans="1:31" x14ac:dyDescent="0.2">
      <c r="A100" t="s">
        <v>66</v>
      </c>
      <c r="C100" s="26">
        <v>47212.616999999998</v>
      </c>
      <c r="D100" s="26"/>
      <c r="E100">
        <f t="shared" si="12"/>
        <v>18427.999856418301</v>
      </c>
      <c r="F100">
        <f t="shared" si="13"/>
        <v>18428</v>
      </c>
      <c r="G100">
        <f t="shared" si="16"/>
        <v>-2.2747997718397528E-5</v>
      </c>
      <c r="I100">
        <f t="shared" si="17"/>
        <v>-2.2747997718397528E-5</v>
      </c>
      <c r="O100">
        <f t="shared" ca="1" si="14"/>
        <v>4.5541535427496009E-4</v>
      </c>
      <c r="Q100" s="2">
        <f t="shared" si="15"/>
        <v>32194.116999999998</v>
      </c>
      <c r="AA100">
        <v>8</v>
      </c>
      <c r="AC100" t="s">
        <v>27</v>
      </c>
      <c r="AE100" t="s">
        <v>29</v>
      </c>
    </row>
    <row r="101" spans="1:31" x14ac:dyDescent="0.2">
      <c r="A101" t="s">
        <v>67</v>
      </c>
      <c r="C101" s="26">
        <v>47304.508000000002</v>
      </c>
      <c r="D101" s="26"/>
      <c r="E101">
        <f t="shared" si="12"/>
        <v>19008.001019185231</v>
      </c>
      <c r="F101">
        <f t="shared" si="13"/>
        <v>19008</v>
      </c>
      <c r="G101">
        <f t="shared" si="16"/>
        <v>1.6147200221894309E-4</v>
      </c>
      <c r="I101">
        <f t="shared" si="17"/>
        <v>1.6147200221894309E-4</v>
      </c>
      <c r="O101">
        <f t="shared" ca="1" si="14"/>
        <v>4.8738531311036328E-4</v>
      </c>
      <c r="Q101" s="2">
        <f t="shared" si="15"/>
        <v>32286.008000000002</v>
      </c>
      <c r="AA101">
        <v>7</v>
      </c>
      <c r="AC101" t="s">
        <v>27</v>
      </c>
      <c r="AE101" t="s">
        <v>29</v>
      </c>
    </row>
    <row r="102" spans="1:31" x14ac:dyDescent="0.2">
      <c r="A102" t="s">
        <v>68</v>
      </c>
      <c r="C102" s="26">
        <v>47383.406999999999</v>
      </c>
      <c r="D102" s="26"/>
      <c r="E102">
        <f t="shared" si="12"/>
        <v>19505.998774581789</v>
      </c>
      <c r="F102">
        <f t="shared" si="13"/>
        <v>19506</v>
      </c>
      <c r="G102">
        <f t="shared" si="16"/>
        <v>-1.9414599955780432E-4</v>
      </c>
      <c r="I102">
        <f t="shared" si="17"/>
        <v>-1.9414599955780432E-4</v>
      </c>
      <c r="O102">
        <f t="shared" ca="1" si="14"/>
        <v>5.1483538121386467E-4</v>
      </c>
      <c r="Q102" s="2">
        <f t="shared" si="15"/>
        <v>32364.906999999999</v>
      </c>
      <c r="AA102">
        <v>14</v>
      </c>
      <c r="AC102" t="s">
        <v>27</v>
      </c>
      <c r="AE102" t="s">
        <v>29</v>
      </c>
    </row>
    <row r="103" spans="1:31" x14ac:dyDescent="0.2">
      <c r="A103" t="s">
        <v>69</v>
      </c>
      <c r="C103" s="26">
        <v>47535.661999999997</v>
      </c>
      <c r="D103" s="26"/>
      <c r="E103">
        <f t="shared" si="12"/>
        <v>20467.007763896025</v>
      </c>
      <c r="F103">
        <f t="shared" si="13"/>
        <v>20467</v>
      </c>
      <c r="G103">
        <f t="shared" si="16"/>
        <v>1.2300529997446574E-3</v>
      </c>
      <c r="I103">
        <f t="shared" si="17"/>
        <v>1.2300529997446574E-3</v>
      </c>
      <c r="O103">
        <f t="shared" ca="1" si="14"/>
        <v>5.6780629576700693E-4</v>
      </c>
      <c r="Q103" s="2">
        <f t="shared" si="15"/>
        <v>32517.161999999997</v>
      </c>
      <c r="AA103">
        <v>6</v>
      </c>
      <c r="AC103" t="s">
        <v>27</v>
      </c>
      <c r="AE103" t="s">
        <v>29</v>
      </c>
    </row>
    <row r="104" spans="1:31" x14ac:dyDescent="0.2">
      <c r="A104" t="s">
        <v>70</v>
      </c>
      <c r="C104" s="26">
        <v>47746.375999999997</v>
      </c>
      <c r="D104" s="26"/>
      <c r="E104">
        <f t="shared" si="12"/>
        <v>21797.000527183689</v>
      </c>
      <c r="F104">
        <f t="shared" si="13"/>
        <v>21797</v>
      </c>
      <c r="G104">
        <f t="shared" si="16"/>
        <v>8.35230021039024E-5</v>
      </c>
      <c r="I104">
        <f t="shared" si="17"/>
        <v>8.35230021039024E-5</v>
      </c>
      <c r="O104">
        <f t="shared" ca="1" si="14"/>
        <v>6.4111671861370755E-4</v>
      </c>
      <c r="Q104" s="2">
        <f t="shared" si="15"/>
        <v>32727.875999999997</v>
      </c>
      <c r="AA104">
        <v>6</v>
      </c>
      <c r="AC104" t="s">
        <v>27</v>
      </c>
      <c r="AE104" t="s">
        <v>29</v>
      </c>
    </row>
    <row r="105" spans="1:31" x14ac:dyDescent="0.2">
      <c r="A105" t="s">
        <v>71</v>
      </c>
      <c r="C105" s="26">
        <v>47890.709000000003</v>
      </c>
      <c r="D105" s="26"/>
      <c r="E105">
        <f t="shared" si="12"/>
        <v>22708.007130938575</v>
      </c>
      <c r="F105">
        <f t="shared" si="13"/>
        <v>22708</v>
      </c>
      <c r="G105">
        <f t="shared" si="16"/>
        <v>1.1297720047878101E-3</v>
      </c>
      <c r="I105">
        <f t="shared" si="17"/>
        <v>1.1297720047878101E-3</v>
      </c>
      <c r="O105">
        <f t="shared" ca="1" si="14"/>
        <v>6.9133160223276333E-4</v>
      </c>
      <c r="Q105" s="2">
        <f t="shared" si="15"/>
        <v>32872.209000000003</v>
      </c>
      <c r="AA105">
        <v>6</v>
      </c>
      <c r="AC105" t="s">
        <v>27</v>
      </c>
      <c r="AE105" t="s">
        <v>29</v>
      </c>
    </row>
    <row r="106" spans="1:31" x14ac:dyDescent="0.2">
      <c r="A106" t="s">
        <v>72</v>
      </c>
      <c r="C106" s="26">
        <v>47942.514999999999</v>
      </c>
      <c r="D106" s="26"/>
      <c r="E106">
        <f t="shared" si="12"/>
        <v>23034.998242563222</v>
      </c>
      <c r="F106">
        <f t="shared" si="13"/>
        <v>23035</v>
      </c>
      <c r="G106">
        <f t="shared" si="16"/>
        <v>-2.7843499992741272E-4</v>
      </c>
      <c r="I106">
        <f t="shared" si="17"/>
        <v>-2.7843499992741272E-4</v>
      </c>
      <c r="O106">
        <f t="shared" ca="1" si="14"/>
        <v>7.0935604454168888E-4</v>
      </c>
      <c r="Q106" s="2">
        <f t="shared" si="15"/>
        <v>32924.014999999999</v>
      </c>
      <c r="AA106">
        <v>6</v>
      </c>
      <c r="AC106" t="s">
        <v>27</v>
      </c>
      <c r="AE106" t="s">
        <v>29</v>
      </c>
    </row>
    <row r="107" spans="1:31" x14ac:dyDescent="0.2">
      <c r="A107" t="s">
        <v>73</v>
      </c>
      <c r="C107" s="26">
        <v>48039.476000000002</v>
      </c>
      <c r="D107" s="26"/>
      <c r="E107">
        <f t="shared" si="12"/>
        <v>23647.000427141083</v>
      </c>
      <c r="F107">
        <f t="shared" si="13"/>
        <v>23647</v>
      </c>
      <c r="G107">
        <f t="shared" si="16"/>
        <v>6.7673005105461925E-5</v>
      </c>
      <c r="I107">
        <f t="shared" si="17"/>
        <v>6.7673005105461925E-5</v>
      </c>
      <c r="O107">
        <f t="shared" ca="1" si="14"/>
        <v>7.4308986317490736E-4</v>
      </c>
      <c r="Q107" s="2">
        <f t="shared" si="15"/>
        <v>33020.976000000002</v>
      </c>
      <c r="AA107">
        <v>5</v>
      </c>
      <c r="AC107" t="s">
        <v>27</v>
      </c>
      <c r="AE107" t="s">
        <v>29</v>
      </c>
    </row>
    <row r="108" spans="1:31" x14ac:dyDescent="0.2">
      <c r="A108" t="s">
        <v>73</v>
      </c>
      <c r="C108" s="26">
        <v>48068.468000000001</v>
      </c>
      <c r="D108" s="26"/>
      <c r="E108">
        <f t="shared" si="12"/>
        <v>23829.993252455177</v>
      </c>
      <c r="F108">
        <f t="shared" si="13"/>
        <v>23830</v>
      </c>
      <c r="G108">
        <f t="shared" si="16"/>
        <v>-1.0690299968700856E-3</v>
      </c>
      <c r="I108">
        <f t="shared" si="17"/>
        <v>-1.0690299968700856E-3</v>
      </c>
      <c r="O108">
        <f t="shared" ca="1" si="14"/>
        <v>7.5317693639366393E-4</v>
      </c>
      <c r="Q108" s="2">
        <f t="shared" si="15"/>
        <v>33049.968000000001</v>
      </c>
      <c r="AA108">
        <v>16</v>
      </c>
      <c r="AC108" t="s">
        <v>74</v>
      </c>
      <c r="AE108" t="s">
        <v>29</v>
      </c>
    </row>
    <row r="109" spans="1:31" x14ac:dyDescent="0.2">
      <c r="A109" t="s">
        <v>75</v>
      </c>
      <c r="C109" s="26">
        <v>48306.593000000001</v>
      </c>
      <c r="D109" s="26">
        <v>1E-3</v>
      </c>
      <c r="E109">
        <f t="shared" si="12"/>
        <v>25332.999824196377</v>
      </c>
      <c r="F109">
        <f t="shared" si="13"/>
        <v>25333</v>
      </c>
      <c r="G109">
        <f t="shared" si="16"/>
        <v>-2.7852998755406588E-5</v>
      </c>
      <c r="J109">
        <f>+G109</f>
        <v>-2.7852998755406588E-5</v>
      </c>
      <c r="O109">
        <f t="shared" ca="1" si="14"/>
        <v>8.3602322627230382E-4</v>
      </c>
      <c r="Q109" s="2">
        <f t="shared" si="15"/>
        <v>33288.093000000001</v>
      </c>
      <c r="AA109">
        <v>6</v>
      </c>
      <c r="AC109" t="s">
        <v>27</v>
      </c>
      <c r="AE109" t="s">
        <v>29</v>
      </c>
    </row>
    <row r="110" spans="1:31" x14ac:dyDescent="0.2">
      <c r="A110" t="s">
        <v>76</v>
      </c>
      <c r="C110" s="26">
        <v>48766.527000000002</v>
      </c>
      <c r="D110" s="26">
        <v>2E-3</v>
      </c>
      <c r="E110">
        <f t="shared" si="12"/>
        <v>28236.029008730631</v>
      </c>
      <c r="F110">
        <f t="shared" si="13"/>
        <v>28236</v>
      </c>
      <c r="G110">
        <f t="shared" si="16"/>
        <v>4.5959240014781244E-3</v>
      </c>
      <c r="J110">
        <f>+G110</f>
        <v>4.5959240014781244E-3</v>
      </c>
      <c r="O110">
        <f t="shared" ca="1" si="14"/>
        <v>9.9603838230536519E-4</v>
      </c>
      <c r="Q110" s="2">
        <f t="shared" si="15"/>
        <v>33748.027000000002</v>
      </c>
      <c r="AA110">
        <v>5</v>
      </c>
      <c r="AC110" t="s">
        <v>27</v>
      </c>
      <c r="AE110" t="s">
        <v>29</v>
      </c>
    </row>
    <row r="111" spans="1:31" x14ac:dyDescent="0.2">
      <c r="A111" t="s">
        <v>77</v>
      </c>
      <c r="C111" s="26">
        <v>49004.644999999997</v>
      </c>
      <c r="D111" s="26">
        <v>2E-3</v>
      </c>
      <c r="E111">
        <f t="shared" si="12"/>
        <v>29738.991397601447</v>
      </c>
      <c r="F111">
        <f t="shared" si="13"/>
        <v>29739</v>
      </c>
      <c r="G111">
        <f t="shared" si="16"/>
        <v>-1.3628989981953055E-3</v>
      </c>
      <c r="J111">
        <f>+G111</f>
        <v>-1.3628989981953055E-3</v>
      </c>
      <c r="O111">
        <f t="shared" ca="1" si="14"/>
        <v>1.0788846721840049E-3</v>
      </c>
      <c r="Q111" s="2">
        <f t="shared" si="15"/>
        <v>33986.144999999997</v>
      </c>
      <c r="AA111">
        <v>5</v>
      </c>
      <c r="AC111" t="s">
        <v>27</v>
      </c>
      <c r="AE111" t="s">
        <v>29</v>
      </c>
    </row>
    <row r="112" spans="1:31" x14ac:dyDescent="0.2">
      <c r="A112" t="s">
        <v>78</v>
      </c>
      <c r="C112" s="26">
        <v>49158.483</v>
      </c>
      <c r="D112" s="26">
        <v>1E-3</v>
      </c>
      <c r="E112">
        <f t="shared" si="12"/>
        <v>30709.992027453533</v>
      </c>
      <c r="F112">
        <f t="shared" si="13"/>
        <v>30710</v>
      </c>
      <c r="G112">
        <f t="shared" si="16"/>
        <v>-1.2631099962163717E-3</v>
      </c>
      <c r="J112">
        <f>+G112</f>
        <v>-1.2631099962163717E-3</v>
      </c>
      <c r="O112">
        <f t="shared" ca="1" si="14"/>
        <v>1.1324067929239644E-3</v>
      </c>
      <c r="Q112" s="2">
        <f t="shared" si="15"/>
        <v>34139.983</v>
      </c>
      <c r="AA112">
        <v>6</v>
      </c>
      <c r="AC112" t="s">
        <v>27</v>
      </c>
      <c r="AE112" t="s">
        <v>29</v>
      </c>
    </row>
    <row r="113" spans="1:31" x14ac:dyDescent="0.2">
      <c r="A113" t="s">
        <v>79</v>
      </c>
      <c r="C113" s="26">
        <v>49475.506999999998</v>
      </c>
      <c r="D113" s="26"/>
      <c r="E113">
        <f t="shared" si="12"/>
        <v>32710.996354591291</v>
      </c>
      <c r="F113">
        <f t="shared" si="13"/>
        <v>32711</v>
      </c>
      <c r="G113">
        <f t="shared" si="16"/>
        <v>-5.7755099987844005E-4</v>
      </c>
      <c r="J113">
        <f>+G113</f>
        <v>-5.7755099987844005E-4</v>
      </c>
      <c r="O113">
        <f t="shared" ca="1" si="14"/>
        <v>1.2427031509061057E-3</v>
      </c>
      <c r="Q113" s="2">
        <f t="shared" si="15"/>
        <v>34457.006999999998</v>
      </c>
      <c r="AA113">
        <v>6</v>
      </c>
      <c r="AC113" t="s">
        <v>27</v>
      </c>
      <c r="AE113" t="s">
        <v>29</v>
      </c>
    </row>
    <row r="114" spans="1:31" x14ac:dyDescent="0.2">
      <c r="A114" t="s">
        <v>80</v>
      </c>
      <c r="C114" s="26">
        <v>49561.375999999997</v>
      </c>
      <c r="D114" s="26">
        <v>2E-3</v>
      </c>
      <c r="E114">
        <f t="shared" si="12"/>
        <v>33252.987625179609</v>
      </c>
      <c r="F114">
        <f t="shared" si="13"/>
        <v>33253</v>
      </c>
      <c r="G114">
        <f t="shared" si="16"/>
        <v>-1.9605729976319708E-3</v>
      </c>
      <c r="J114">
        <f>+G114</f>
        <v>-1.9605729976319708E-3</v>
      </c>
      <c r="O114">
        <f t="shared" ca="1" si="14"/>
        <v>1.2725785262316031E-3</v>
      </c>
      <c r="Q114" s="2">
        <f t="shared" si="15"/>
        <v>34542.875999999997</v>
      </c>
      <c r="AA114">
        <v>6</v>
      </c>
      <c r="AC114" t="s">
        <v>27</v>
      </c>
      <c r="AE114" t="s">
        <v>29</v>
      </c>
    </row>
    <row r="115" spans="1:31" x14ac:dyDescent="0.2">
      <c r="A115" t="s">
        <v>81</v>
      </c>
      <c r="C115" s="26">
        <v>49799.504000000001</v>
      </c>
      <c r="D115" s="26">
        <v>2E-3</v>
      </c>
      <c r="E115">
        <f t="shared" si="12"/>
        <v>34756.013132436703</v>
      </c>
      <c r="F115">
        <f t="shared" si="13"/>
        <v>34756</v>
      </c>
      <c r="G115">
        <f t="shared" si="16"/>
        <v>2.0806040047318675E-3</v>
      </c>
      <c r="J115">
        <f>+G115</f>
        <v>2.0806040047318675E-3</v>
      </c>
      <c r="O115">
        <f t="shared" ca="1" si="14"/>
        <v>1.355424816110243E-3</v>
      </c>
      <c r="Q115" s="2">
        <f t="shared" si="15"/>
        <v>34781.004000000001</v>
      </c>
      <c r="AA115">
        <v>6</v>
      </c>
      <c r="AC115" t="s">
        <v>27</v>
      </c>
      <c r="AE115" t="s">
        <v>29</v>
      </c>
    </row>
    <row r="116" spans="1:31" x14ac:dyDescent="0.2">
      <c r="A116" t="s">
        <v>82</v>
      </c>
      <c r="C116" s="26">
        <v>49836.576000000001</v>
      </c>
      <c r="D116" s="26">
        <v>1E-3</v>
      </c>
      <c r="E116">
        <f t="shared" si="12"/>
        <v>34990.005613812405</v>
      </c>
      <c r="F116">
        <f t="shared" si="13"/>
        <v>34990</v>
      </c>
      <c r="G116">
        <f t="shared" si="16"/>
        <v>8.8941000285558403E-4</v>
      </c>
      <c r="J116">
        <f>+G116</f>
        <v>8.8941000285558403E-4</v>
      </c>
      <c r="O116">
        <f t="shared" ca="1" si="14"/>
        <v>1.3683230408817677E-3</v>
      </c>
      <c r="Q116" s="2">
        <f t="shared" si="15"/>
        <v>34818.076000000001</v>
      </c>
      <c r="AA116">
        <v>5</v>
      </c>
      <c r="AC116" t="s">
        <v>27</v>
      </c>
      <c r="AE116" t="s">
        <v>29</v>
      </c>
    </row>
    <row r="117" spans="1:31" x14ac:dyDescent="0.2">
      <c r="A117" t="s">
        <v>83</v>
      </c>
      <c r="C117" s="26">
        <v>50139.656999999999</v>
      </c>
      <c r="D117" s="26">
        <v>2E-3</v>
      </c>
      <c r="E117">
        <f t="shared" ref="E117:E147" si="18">+(C117-C$7)/C$8</f>
        <v>36903.0039750508</v>
      </c>
      <c r="F117">
        <f t="shared" ref="F117:F147" si="19">ROUND(2*E117,0)/2</f>
        <v>36903</v>
      </c>
      <c r="G117">
        <f t="shared" si="16"/>
        <v>6.2977700144983828E-4</v>
      </c>
      <c r="J117">
        <f>+G117</f>
        <v>6.2977700144983828E-4</v>
      </c>
      <c r="O117">
        <f t="shared" ref="O117:O147" ca="1" si="20">+C$11+C$12*$F117</f>
        <v>1.4737687844199165E-3</v>
      </c>
      <c r="Q117" s="2">
        <f t="shared" ref="Q117:Q147" si="21">+C117-15018.5</f>
        <v>35121.156999999999</v>
      </c>
      <c r="AA117">
        <v>7</v>
      </c>
      <c r="AC117" t="s">
        <v>27</v>
      </c>
      <c r="AE117" t="s">
        <v>29</v>
      </c>
    </row>
    <row r="118" spans="1:31" x14ac:dyDescent="0.2">
      <c r="A118" t="s">
        <v>84</v>
      </c>
      <c r="C118" s="26">
        <v>50539.540999999997</v>
      </c>
      <c r="D118" s="26">
        <v>1E-3</v>
      </c>
      <c r="E118">
        <f t="shared" si="18"/>
        <v>39427.007250364841</v>
      </c>
      <c r="F118">
        <f t="shared" si="19"/>
        <v>39427</v>
      </c>
      <c r="G118">
        <f t="shared" si="16"/>
        <v>1.1486930015962571E-3</v>
      </c>
      <c r="J118">
        <f>+G118</f>
        <v>1.1486930015962571E-3</v>
      </c>
      <c r="O118">
        <f t="shared" ca="1" si="20"/>
        <v>1.6128932259726024E-3</v>
      </c>
      <c r="Q118" s="2">
        <f t="shared" si="21"/>
        <v>35521.040999999997</v>
      </c>
      <c r="AA118">
        <v>7</v>
      </c>
      <c r="AC118" t="s">
        <v>27</v>
      </c>
      <c r="AE118" t="s">
        <v>29</v>
      </c>
    </row>
    <row r="119" spans="1:31" x14ac:dyDescent="0.2">
      <c r="A119" t="s">
        <v>85</v>
      </c>
      <c r="C119" s="26">
        <v>50864.485999999997</v>
      </c>
      <c r="D119" s="26">
        <v>3.0000000000000001E-3</v>
      </c>
      <c r="E119">
        <f t="shared" si="18"/>
        <v>41478.007651223394</v>
      </c>
      <c r="F119">
        <f t="shared" si="19"/>
        <v>41478</v>
      </c>
      <c r="G119">
        <f t="shared" si="16"/>
        <v>1.2122019979869947E-3</v>
      </c>
      <c r="J119">
        <f>+G119</f>
        <v>1.2122019979869947E-3</v>
      </c>
      <c r="O119">
        <f t="shared" ca="1" si="20"/>
        <v>1.72594561488883E-3</v>
      </c>
      <c r="Q119" s="2">
        <f t="shared" si="21"/>
        <v>35845.985999999997</v>
      </c>
      <c r="AA119">
        <v>7</v>
      </c>
      <c r="AC119" t="s">
        <v>27</v>
      </c>
      <c r="AE119" t="s">
        <v>29</v>
      </c>
    </row>
    <row r="120" spans="1:31" x14ac:dyDescent="0.2">
      <c r="A120" s="35" t="s">
        <v>87</v>
      </c>
      <c r="B120" s="36"/>
      <c r="C120" s="37">
        <v>50988.379000000001</v>
      </c>
      <c r="D120" s="37">
        <v>2E-3</v>
      </c>
      <c r="E120">
        <f t="shared" si="18"/>
        <v>42260.000273555102</v>
      </c>
      <c r="F120">
        <f t="shared" si="19"/>
        <v>42260</v>
      </c>
      <c r="G120">
        <f t="shared" si="16"/>
        <v>4.3340005504433066E-5</v>
      </c>
      <c r="J120">
        <f>+G120</f>
        <v>4.3340005504433066E-5</v>
      </c>
      <c r="O120">
        <f t="shared" ca="1" si="20"/>
        <v>1.7690499386979427E-3</v>
      </c>
      <c r="Q120" s="2">
        <f t="shared" si="21"/>
        <v>35969.879000000001</v>
      </c>
      <c r="AA120">
        <v>6</v>
      </c>
      <c r="AC120" t="s">
        <v>86</v>
      </c>
      <c r="AE120" t="s">
        <v>29</v>
      </c>
    </row>
    <row r="121" spans="1:31" x14ac:dyDescent="0.2">
      <c r="A121" s="35" t="s">
        <v>91</v>
      </c>
      <c r="B121" s="36"/>
      <c r="C121" s="38">
        <v>51603.573100000001</v>
      </c>
      <c r="D121" s="37"/>
      <c r="E121">
        <f t="shared" si="18"/>
        <v>46143.00615364503</v>
      </c>
      <c r="F121">
        <f t="shared" si="19"/>
        <v>46143</v>
      </c>
      <c r="G121">
        <f t="shared" si="16"/>
        <v>9.7493700013728812E-4</v>
      </c>
      <c r="I121">
        <f>G121</f>
        <v>9.7493700013728812E-4</v>
      </c>
      <c r="O121">
        <f t="shared" ca="1" si="20"/>
        <v>1.9830833010390991E-3</v>
      </c>
      <c r="Q121" s="2">
        <f t="shared" si="21"/>
        <v>36585.073100000001</v>
      </c>
    </row>
    <row r="122" spans="1:31" x14ac:dyDescent="0.2">
      <c r="A122" s="37" t="s">
        <v>109</v>
      </c>
      <c r="B122" s="36" t="s">
        <v>90</v>
      </c>
      <c r="C122" s="37">
        <v>51641.438999999998</v>
      </c>
      <c r="D122" s="37">
        <v>8.9999999999999998E-4</v>
      </c>
      <c r="E122">
        <f t="shared" si="18"/>
        <v>46382.009603702318</v>
      </c>
      <c r="F122">
        <f t="shared" si="19"/>
        <v>46382</v>
      </c>
      <c r="G122">
        <f t="shared" si="16"/>
        <v>1.521537997177802E-3</v>
      </c>
      <c r="K122">
        <f>G122</f>
        <v>1.521537997177802E-3</v>
      </c>
      <c r="O122">
        <f t="shared" ca="1" si="20"/>
        <v>1.9962571289040328E-3</v>
      </c>
      <c r="Q122" s="2">
        <f t="shared" si="21"/>
        <v>36622.938999999998</v>
      </c>
    </row>
    <row r="123" spans="1:31" x14ac:dyDescent="0.2">
      <c r="A123" s="39" t="s">
        <v>92</v>
      </c>
      <c r="B123" s="36"/>
      <c r="C123" s="38">
        <v>52072.534</v>
      </c>
      <c r="D123" s="37"/>
      <c r="E123">
        <f t="shared" si="18"/>
        <v>49103.011674231551</v>
      </c>
      <c r="F123">
        <f t="shared" si="19"/>
        <v>49103</v>
      </c>
      <c r="G123">
        <f t="shared" si="16"/>
        <v>1.8495770054869354E-3</v>
      </c>
      <c r="I123">
        <f>G123</f>
        <v>1.8495770054869354E-3</v>
      </c>
      <c r="O123">
        <f t="shared" ca="1" si="20"/>
        <v>2.1462403323370192E-3</v>
      </c>
      <c r="Q123" s="2">
        <f t="shared" si="21"/>
        <v>37054.034</v>
      </c>
    </row>
    <row r="124" spans="1:31" x14ac:dyDescent="0.2">
      <c r="A124" s="37" t="s">
        <v>109</v>
      </c>
      <c r="B124" s="36" t="s">
        <v>90</v>
      </c>
      <c r="C124" s="37">
        <v>52320.639690000004</v>
      </c>
      <c r="D124" s="37">
        <v>8.9999999999999998E-4</v>
      </c>
      <c r="E124">
        <f t="shared" si="18"/>
        <v>50669.014750583854</v>
      </c>
      <c r="F124">
        <f t="shared" si="19"/>
        <v>50669</v>
      </c>
      <c r="G124">
        <f t="shared" ref="G124:G147" si="22">+C124-(C$7+F124*C$8)</f>
        <v>2.336971003387589E-3</v>
      </c>
      <c r="K124">
        <f>G124</f>
        <v>2.336971003387589E-3</v>
      </c>
      <c r="O124">
        <f t="shared" ca="1" si="20"/>
        <v>2.2325592211926079E-3</v>
      </c>
      <c r="Q124" s="2">
        <f t="shared" si="21"/>
        <v>37302.139690000004</v>
      </c>
    </row>
    <row r="125" spans="1:31" x14ac:dyDescent="0.2">
      <c r="A125" s="35" t="s">
        <v>93</v>
      </c>
      <c r="B125" s="36"/>
      <c r="C125" s="38">
        <v>52348.523999999998</v>
      </c>
      <c r="D125" s="37"/>
      <c r="E125">
        <f t="shared" si="18"/>
        <v>50845.01601537528</v>
      </c>
      <c r="F125">
        <f t="shared" si="19"/>
        <v>50845</v>
      </c>
      <c r="G125">
        <f t="shared" si="22"/>
        <v>2.5373550015501678E-3</v>
      </c>
      <c r="I125">
        <f>G125</f>
        <v>2.5373550015501678E-3</v>
      </c>
      <c r="O125">
        <f t="shared" ca="1" si="20"/>
        <v>2.2422604500805924E-3</v>
      </c>
      <c r="Q125" s="2">
        <f t="shared" si="21"/>
        <v>37330.023999999998</v>
      </c>
    </row>
    <row r="126" spans="1:31" x14ac:dyDescent="0.2">
      <c r="A126" s="35" t="s">
        <v>89</v>
      </c>
      <c r="B126" s="36" t="s">
        <v>90</v>
      </c>
      <c r="C126" s="37">
        <v>52410.470699999998</v>
      </c>
      <c r="D126" s="37">
        <v>2.0000000000000001E-4</v>
      </c>
      <c r="E126">
        <f t="shared" si="18"/>
        <v>51236.013588908856</v>
      </c>
      <c r="F126">
        <f t="shared" si="19"/>
        <v>51236</v>
      </c>
      <c r="G126">
        <f t="shared" si="22"/>
        <v>2.1529239966184832E-3</v>
      </c>
      <c r="K126">
        <f>+G126</f>
        <v>2.1529239966184832E-3</v>
      </c>
      <c r="O126">
        <f t="shared" ca="1" si="20"/>
        <v>2.2638126119851488E-3</v>
      </c>
      <c r="Q126" s="2">
        <f t="shared" si="21"/>
        <v>37391.970699999998</v>
      </c>
    </row>
    <row r="127" spans="1:31" x14ac:dyDescent="0.2">
      <c r="A127" s="35" t="s">
        <v>94</v>
      </c>
      <c r="B127" s="36"/>
      <c r="C127" s="38">
        <v>52730.504000000001</v>
      </c>
      <c r="D127" s="37">
        <v>1E-3</v>
      </c>
      <c r="E127">
        <f t="shared" si="18"/>
        <v>53256.012132010277</v>
      </c>
      <c r="F127">
        <f t="shared" si="19"/>
        <v>53256</v>
      </c>
      <c r="G127">
        <f t="shared" si="22"/>
        <v>1.9221039983676746E-3</v>
      </c>
      <c r="K127">
        <f>G127</f>
        <v>1.9221039983676746E-3</v>
      </c>
      <c r="O127">
        <f t="shared" ca="1" si="20"/>
        <v>2.3751562617222426E-3</v>
      </c>
      <c r="Q127" s="2">
        <f t="shared" si="21"/>
        <v>37712.004000000001</v>
      </c>
    </row>
    <row r="128" spans="1:31" x14ac:dyDescent="0.2">
      <c r="A128" s="37" t="s">
        <v>94</v>
      </c>
      <c r="B128" s="36" t="s">
        <v>90</v>
      </c>
      <c r="C128" s="37">
        <v>52730.504000000001</v>
      </c>
      <c r="D128" s="37">
        <v>1E-3</v>
      </c>
      <c r="E128">
        <f t="shared" si="18"/>
        <v>53256.012132010277</v>
      </c>
      <c r="F128">
        <f t="shared" si="19"/>
        <v>53256</v>
      </c>
      <c r="G128">
        <f t="shared" si="22"/>
        <v>1.9221039983676746E-3</v>
      </c>
      <c r="K128">
        <f>G128</f>
        <v>1.9221039983676746E-3</v>
      </c>
      <c r="O128">
        <f t="shared" ca="1" si="20"/>
        <v>2.3751562617222426E-3</v>
      </c>
      <c r="Q128" s="2">
        <f t="shared" si="21"/>
        <v>37712.004000000001</v>
      </c>
    </row>
    <row r="129" spans="1:17" x14ac:dyDescent="0.2">
      <c r="A129" s="40" t="s">
        <v>95</v>
      </c>
      <c r="B129" s="41" t="s">
        <v>90</v>
      </c>
      <c r="C129" s="40">
        <v>52828.416499999999</v>
      </c>
      <c r="D129" s="40">
        <v>8.9999999999999998E-4</v>
      </c>
      <c r="E129">
        <f t="shared" si="18"/>
        <v>53874.020031036453</v>
      </c>
      <c r="F129">
        <f t="shared" si="19"/>
        <v>53874</v>
      </c>
      <c r="G129">
        <f t="shared" si="22"/>
        <v>3.1735660013509914E-3</v>
      </c>
      <c r="K129">
        <f>G129</f>
        <v>3.1735660013509914E-3</v>
      </c>
      <c r="O129">
        <f t="shared" ca="1" si="20"/>
        <v>2.4092208040675518E-3</v>
      </c>
      <c r="Q129" s="2">
        <f t="shared" si="21"/>
        <v>37809.916499999999</v>
      </c>
    </row>
    <row r="130" spans="1:17" x14ac:dyDescent="0.2">
      <c r="A130" s="40" t="s">
        <v>95</v>
      </c>
      <c r="B130" s="41" t="s">
        <v>90</v>
      </c>
      <c r="C130" s="40">
        <v>52828.416499999999</v>
      </c>
      <c r="D130" s="40">
        <v>8.9999999999999998E-4</v>
      </c>
      <c r="E130">
        <f t="shared" si="18"/>
        <v>53874.020031036453</v>
      </c>
      <c r="F130">
        <f t="shared" si="19"/>
        <v>53874</v>
      </c>
      <c r="G130">
        <f t="shared" si="22"/>
        <v>3.1735660013509914E-3</v>
      </c>
      <c r="K130">
        <f>G130</f>
        <v>3.1735660013509914E-3</v>
      </c>
      <c r="O130">
        <f t="shared" ca="1" si="20"/>
        <v>2.4092208040675518E-3</v>
      </c>
      <c r="Q130" s="2">
        <f t="shared" si="21"/>
        <v>37809.916499999999</v>
      </c>
    </row>
    <row r="131" spans="1:17" x14ac:dyDescent="0.2">
      <c r="A131" s="37" t="s">
        <v>95</v>
      </c>
      <c r="B131" s="42" t="s">
        <v>90</v>
      </c>
      <c r="C131" s="43">
        <v>52828.416499999999</v>
      </c>
      <c r="D131" s="43">
        <v>8.9999999999999998E-4</v>
      </c>
      <c r="E131">
        <f t="shared" si="18"/>
        <v>53874.020031036453</v>
      </c>
      <c r="F131">
        <f t="shared" si="19"/>
        <v>53874</v>
      </c>
      <c r="G131">
        <f t="shared" si="22"/>
        <v>3.1735660013509914E-3</v>
      </c>
      <c r="K131">
        <f>G131</f>
        <v>3.1735660013509914E-3</v>
      </c>
      <c r="O131">
        <f t="shared" ca="1" si="20"/>
        <v>2.4092208040675518E-3</v>
      </c>
      <c r="Q131" s="2">
        <f t="shared" si="21"/>
        <v>37809.916499999999</v>
      </c>
    </row>
    <row r="132" spans="1:17" x14ac:dyDescent="0.2">
      <c r="A132" s="44" t="s">
        <v>96</v>
      </c>
      <c r="B132" s="41" t="s">
        <v>90</v>
      </c>
      <c r="C132" s="40">
        <v>53146.231</v>
      </c>
      <c r="D132" s="40">
        <v>2.9999999999999997E-4</v>
      </c>
      <c r="E132">
        <f t="shared" si="18"/>
        <v>55880.013866604517</v>
      </c>
      <c r="F132">
        <f t="shared" si="19"/>
        <v>55880</v>
      </c>
      <c r="G132">
        <f t="shared" si="22"/>
        <v>2.1969200024614111E-3</v>
      </c>
      <c r="K132">
        <f>G132</f>
        <v>2.1969200024614111E-3</v>
      </c>
      <c r="O132">
        <f t="shared" ca="1" si="20"/>
        <v>2.5197927651431015E-3</v>
      </c>
      <c r="Q132" s="2">
        <f t="shared" si="21"/>
        <v>38127.731</v>
      </c>
    </row>
    <row r="133" spans="1:17" x14ac:dyDescent="0.2">
      <c r="A133" s="44" t="s">
        <v>97</v>
      </c>
      <c r="B133" s="45" t="s">
        <v>90</v>
      </c>
      <c r="C133" s="44">
        <v>53149.402000000002</v>
      </c>
      <c r="D133" s="44">
        <v>1E-3</v>
      </c>
      <c r="E133">
        <f t="shared" si="18"/>
        <v>55900.028706873258</v>
      </c>
      <c r="F133">
        <f t="shared" si="19"/>
        <v>55900</v>
      </c>
      <c r="G133">
        <f t="shared" si="22"/>
        <v>4.5481000051950105E-3</v>
      </c>
      <c r="K133">
        <f>G133</f>
        <v>4.5481000051950105E-3</v>
      </c>
      <c r="O133">
        <f t="shared" ca="1" si="20"/>
        <v>2.5208951775167361E-3</v>
      </c>
      <c r="Q133" s="2">
        <f t="shared" si="21"/>
        <v>38130.902000000002</v>
      </c>
    </row>
    <row r="134" spans="1:17" x14ac:dyDescent="0.2">
      <c r="A134" s="44" t="s">
        <v>113</v>
      </c>
      <c r="B134" s="45" t="s">
        <v>90</v>
      </c>
      <c r="C134" s="44">
        <v>53436.637999999999</v>
      </c>
      <c r="D134" s="44">
        <v>2E-3</v>
      </c>
      <c r="E134">
        <f t="shared" si="18"/>
        <v>57713.015985154205</v>
      </c>
      <c r="F134">
        <f t="shared" si="19"/>
        <v>57713</v>
      </c>
      <c r="G134">
        <f t="shared" si="22"/>
        <v>2.5325669994344935E-3</v>
      </c>
      <c r="K134">
        <f>G134</f>
        <v>2.5325669994344935E-3</v>
      </c>
      <c r="O134">
        <f t="shared" ca="1" si="20"/>
        <v>2.6208288591867122E-3</v>
      </c>
      <c r="Q134" s="2">
        <f t="shared" si="21"/>
        <v>38418.137999999999</v>
      </c>
    </row>
    <row r="135" spans="1:17" x14ac:dyDescent="0.2">
      <c r="A135" s="60" t="s">
        <v>396</v>
      </c>
      <c r="B135" s="61" t="s">
        <v>90</v>
      </c>
      <c r="C135" s="62">
        <v>53465.631300000001</v>
      </c>
      <c r="D135" s="26"/>
      <c r="E135">
        <f t="shared" si="18"/>
        <v>57896.017015858532</v>
      </c>
      <c r="F135">
        <f t="shared" si="19"/>
        <v>57896</v>
      </c>
      <c r="G135">
        <f t="shared" si="22"/>
        <v>2.6958640009979717E-3</v>
      </c>
      <c r="K135">
        <f>G135</f>
        <v>2.6958640009979717E-3</v>
      </c>
      <c r="O135">
        <f t="shared" ca="1" si="20"/>
        <v>2.6309159324054685E-3</v>
      </c>
      <c r="Q135" s="2">
        <f t="shared" si="21"/>
        <v>38447.131300000001</v>
      </c>
    </row>
    <row r="136" spans="1:17" x14ac:dyDescent="0.2">
      <c r="A136" s="60" t="s">
        <v>400</v>
      </c>
      <c r="B136" s="61" t="s">
        <v>90</v>
      </c>
      <c r="C136" s="62">
        <v>53498.268400000001</v>
      </c>
      <c r="D136" s="26"/>
      <c r="E136">
        <f t="shared" si="18"/>
        <v>58102.017124131809</v>
      </c>
      <c r="F136">
        <f t="shared" si="19"/>
        <v>58102</v>
      </c>
      <c r="G136">
        <f t="shared" si="22"/>
        <v>2.7130180023959838E-3</v>
      </c>
      <c r="K136">
        <f>G136</f>
        <v>2.7130180023959838E-3</v>
      </c>
      <c r="O136">
        <f t="shared" ca="1" si="20"/>
        <v>2.6422707798539049E-3</v>
      </c>
      <c r="Q136" s="2">
        <f t="shared" si="21"/>
        <v>38479.768400000001</v>
      </c>
    </row>
    <row r="137" spans="1:17" x14ac:dyDescent="0.2">
      <c r="A137" s="46" t="s">
        <v>101</v>
      </c>
      <c r="B137" s="42" t="s">
        <v>90</v>
      </c>
      <c r="C137" s="43">
        <v>53500.803</v>
      </c>
      <c r="D137" s="43">
        <v>2.0000000000000001E-4</v>
      </c>
      <c r="E137">
        <f t="shared" si="18"/>
        <v>58118.015110301822</v>
      </c>
      <c r="F137">
        <f t="shared" si="19"/>
        <v>58118</v>
      </c>
      <c r="G137">
        <f t="shared" si="22"/>
        <v>2.3939620004966855E-3</v>
      </c>
      <c r="K137">
        <f>G137</f>
        <v>2.3939620004966855E-3</v>
      </c>
      <c r="O137">
        <f t="shared" ca="1" si="20"/>
        <v>2.6431527097528127E-3</v>
      </c>
      <c r="Q137" s="2">
        <f t="shared" si="21"/>
        <v>38482.303</v>
      </c>
    </row>
    <row r="138" spans="1:17" s="70" customFormat="1" ht="12" customHeight="1" x14ac:dyDescent="0.2">
      <c r="A138" s="67" t="s">
        <v>101</v>
      </c>
      <c r="B138" s="68" t="s">
        <v>90</v>
      </c>
      <c r="C138" s="69">
        <v>53500.961300000003</v>
      </c>
      <c r="D138" s="69">
        <v>2.9999999999999997E-4</v>
      </c>
      <c r="E138" s="70">
        <f t="shared" si="18"/>
        <v>58119.014274355621</v>
      </c>
      <c r="F138" s="70">
        <f t="shared" si="19"/>
        <v>58119</v>
      </c>
      <c r="G138" s="70">
        <f t="shared" si="22"/>
        <v>2.2615210036747158E-3</v>
      </c>
      <c r="K138" s="70">
        <f>G138</f>
        <v>2.2615210036747158E-3</v>
      </c>
      <c r="O138" s="70">
        <f t="shared" ca="1" si="20"/>
        <v>2.6432078303714945E-3</v>
      </c>
      <c r="Q138" s="71">
        <f t="shared" si="21"/>
        <v>38482.461300000003</v>
      </c>
    </row>
    <row r="139" spans="1:17" s="70" customFormat="1" ht="12" customHeight="1" x14ac:dyDescent="0.2">
      <c r="A139" s="67" t="s">
        <v>101</v>
      </c>
      <c r="B139" s="68" t="s">
        <v>90</v>
      </c>
      <c r="C139" s="69">
        <v>53501.754000000001</v>
      </c>
      <c r="D139" s="69">
        <v>5.9999999999999995E-4</v>
      </c>
      <c r="E139" s="70">
        <f t="shared" si="18"/>
        <v>58124.017668830857</v>
      </c>
      <c r="F139" s="70">
        <f t="shared" si="19"/>
        <v>58124</v>
      </c>
      <c r="G139" s="70">
        <f t="shared" si="22"/>
        <v>2.7993160038022324E-3</v>
      </c>
      <c r="K139" s="70">
        <f>G139</f>
        <v>2.7993160038022324E-3</v>
      </c>
      <c r="O139" s="70">
        <f t="shared" ca="1" si="20"/>
        <v>2.6434834334649032E-3</v>
      </c>
      <c r="Q139" s="71">
        <f t="shared" si="21"/>
        <v>38483.254000000001</v>
      </c>
    </row>
    <row r="140" spans="1:17" s="70" customFormat="1" ht="12" customHeight="1" x14ac:dyDescent="0.2">
      <c r="A140" s="67" t="s">
        <v>101</v>
      </c>
      <c r="B140" s="68" t="s">
        <v>90</v>
      </c>
      <c r="C140" s="69">
        <v>53501.911599999999</v>
      </c>
      <c r="D140" s="69">
        <v>2.0000000000000001E-4</v>
      </c>
      <c r="E140" s="70">
        <f t="shared" si="18"/>
        <v>58125.012414597601</v>
      </c>
      <c r="F140" s="70">
        <f t="shared" si="19"/>
        <v>58125</v>
      </c>
      <c r="G140" s="70">
        <f t="shared" si="22"/>
        <v>1.9668750028358772E-3</v>
      </c>
      <c r="K140" s="70">
        <f>G140</f>
        <v>1.9668750028358772E-3</v>
      </c>
      <c r="O140" s="70">
        <f t="shared" ca="1" si="20"/>
        <v>2.643538554083585E-3</v>
      </c>
      <c r="Q140" s="71">
        <f t="shared" si="21"/>
        <v>38483.411599999999</v>
      </c>
    </row>
    <row r="141" spans="1:17" s="70" customFormat="1" ht="12" customHeight="1" x14ac:dyDescent="0.2">
      <c r="A141" s="67" t="s">
        <v>101</v>
      </c>
      <c r="B141" s="68" t="s">
        <v>90</v>
      </c>
      <c r="C141" s="69">
        <v>53504.763599999998</v>
      </c>
      <c r="D141" s="69">
        <v>2.0000000000000001E-4</v>
      </c>
      <c r="E141" s="70">
        <f t="shared" si="18"/>
        <v>58143.013778346067</v>
      </c>
      <c r="F141" s="70">
        <f t="shared" si="19"/>
        <v>58143</v>
      </c>
      <c r="G141" s="70">
        <f t="shared" si="22"/>
        <v>2.1829370016348548E-3</v>
      </c>
      <c r="K141" s="70">
        <f>G141</f>
        <v>2.1829370016348548E-3</v>
      </c>
      <c r="O141" s="70">
        <f t="shared" ca="1" si="20"/>
        <v>2.6445307252198559E-3</v>
      </c>
      <c r="Q141" s="71">
        <f t="shared" si="21"/>
        <v>38486.263599999998</v>
      </c>
    </row>
    <row r="142" spans="1:17" s="70" customFormat="1" ht="12" customHeight="1" x14ac:dyDescent="0.2">
      <c r="A142" s="67" t="s">
        <v>101</v>
      </c>
      <c r="B142" s="68" t="s">
        <v>90</v>
      </c>
      <c r="C142" s="69">
        <v>53504.923799999997</v>
      </c>
      <c r="D142" s="69">
        <v>8.9999999999999998E-4</v>
      </c>
      <c r="E142" s="70">
        <f t="shared" si="18"/>
        <v>58144.024934893219</v>
      </c>
      <c r="F142" s="70">
        <f t="shared" si="19"/>
        <v>58144</v>
      </c>
      <c r="G142" s="70">
        <f t="shared" si="22"/>
        <v>3.9504960004705936E-3</v>
      </c>
      <c r="K142" s="70">
        <f>G142</f>
        <v>3.9504960004705936E-3</v>
      </c>
      <c r="O142" s="70">
        <f t="shared" ca="1" si="20"/>
        <v>2.6445858458385377E-3</v>
      </c>
      <c r="Q142" s="71">
        <f t="shared" si="21"/>
        <v>38486.423799999997</v>
      </c>
    </row>
    <row r="143" spans="1:17" s="70" customFormat="1" ht="12" customHeight="1" x14ac:dyDescent="0.2">
      <c r="A143" s="67" t="s">
        <v>100</v>
      </c>
      <c r="B143" s="68"/>
      <c r="C143" s="72">
        <v>53510.4683</v>
      </c>
      <c r="D143" s="72">
        <v>5.0000000000000001E-4</v>
      </c>
      <c r="E143" s="70">
        <f t="shared" si="18"/>
        <v>58179.020924130069</v>
      </c>
      <c r="F143" s="70">
        <f t="shared" si="19"/>
        <v>58179</v>
      </c>
      <c r="G143" s="70">
        <f t="shared" si="22"/>
        <v>3.3150610033771954E-3</v>
      </c>
      <c r="K143" s="70">
        <f>G143</f>
        <v>3.3150610033771954E-3</v>
      </c>
      <c r="O143" s="70">
        <f t="shared" ca="1" si="20"/>
        <v>2.6465150674923983E-3</v>
      </c>
      <c r="Q143" s="71">
        <f t="shared" si="21"/>
        <v>38491.9683</v>
      </c>
    </row>
    <row r="144" spans="1:17" s="70" customFormat="1" ht="12" customHeight="1" x14ac:dyDescent="0.2">
      <c r="A144" s="73" t="s">
        <v>110</v>
      </c>
      <c r="B144" s="74" t="s">
        <v>90</v>
      </c>
      <c r="C144" s="72">
        <v>54218.343610000004</v>
      </c>
      <c r="D144" s="72">
        <v>2.0000000000000001E-4</v>
      </c>
      <c r="E144" s="70">
        <f t="shared" si="18"/>
        <v>62647.015644984007</v>
      </c>
      <c r="F144" s="70">
        <f t="shared" si="19"/>
        <v>62647</v>
      </c>
      <c r="G144" s="70">
        <f t="shared" si="22"/>
        <v>2.4786730064079165E-3</v>
      </c>
      <c r="K144" s="70">
        <f>G144</f>
        <v>2.4786730064079165E-3</v>
      </c>
      <c r="O144" s="70">
        <f t="shared" ca="1" si="20"/>
        <v>2.8927939917623665E-3</v>
      </c>
      <c r="Q144" s="71">
        <f t="shared" si="21"/>
        <v>39199.843610000004</v>
      </c>
    </row>
    <row r="145" spans="1:17" s="70" customFormat="1" ht="12" customHeight="1" x14ac:dyDescent="0.2">
      <c r="A145" s="32" t="s">
        <v>115</v>
      </c>
      <c r="B145" s="33" t="s">
        <v>90</v>
      </c>
      <c r="C145" s="34">
        <v>55988.669000000002</v>
      </c>
      <c r="D145" s="34">
        <v>1E-3</v>
      </c>
      <c r="E145" s="70">
        <f t="shared" si="18"/>
        <v>73821.023814182117</v>
      </c>
      <c r="F145" s="70">
        <f t="shared" si="19"/>
        <v>73821</v>
      </c>
      <c r="G145" s="70">
        <f t="shared" si="22"/>
        <v>3.7729390023741871E-3</v>
      </c>
      <c r="K145" s="70">
        <f>G145</f>
        <v>3.7729390023741871E-3</v>
      </c>
      <c r="O145" s="70">
        <f t="shared" ca="1" si="20"/>
        <v>3.5087117849120142E-3</v>
      </c>
      <c r="Q145" s="71">
        <f t="shared" si="21"/>
        <v>40970.169000000002</v>
      </c>
    </row>
    <row r="146" spans="1:17" s="70" customFormat="1" ht="12" customHeight="1" x14ac:dyDescent="0.2">
      <c r="A146" s="63" t="s">
        <v>446</v>
      </c>
      <c r="B146" s="64"/>
      <c r="C146" s="63">
        <v>57132.391900000002</v>
      </c>
      <c r="D146" s="63">
        <v>2.9999999999999997E-4</v>
      </c>
      <c r="E146" s="70">
        <f t="shared" si="18"/>
        <v>81040.018186679357</v>
      </c>
      <c r="F146" s="70">
        <f t="shared" si="19"/>
        <v>81040</v>
      </c>
      <c r="G146" s="70">
        <f t="shared" si="22"/>
        <v>2.8813600074499846E-3</v>
      </c>
      <c r="K146" s="70">
        <f>G146</f>
        <v>2.8813600074499846E-3</v>
      </c>
      <c r="O146" s="70">
        <f t="shared" ca="1" si="20"/>
        <v>3.9066275311754215E-3</v>
      </c>
      <c r="Q146" s="71">
        <f t="shared" si="21"/>
        <v>42113.891900000002</v>
      </c>
    </row>
    <row r="147" spans="1:17" s="70" customFormat="1" ht="12" customHeight="1" x14ac:dyDescent="0.2">
      <c r="A147" s="63" t="s">
        <v>446</v>
      </c>
      <c r="B147" s="64"/>
      <c r="C147" s="63">
        <v>57135.402300000002</v>
      </c>
      <c r="D147" s="63">
        <v>2.0000000000000001E-4</v>
      </c>
      <c r="E147" s="70">
        <f t="shared" si="18"/>
        <v>81059.019345665467</v>
      </c>
      <c r="F147" s="70">
        <f t="shared" si="19"/>
        <v>81059</v>
      </c>
      <c r="G147" s="70">
        <f t="shared" si="22"/>
        <v>3.0649810069007799E-3</v>
      </c>
      <c r="K147" s="70">
        <f>G147</f>
        <v>3.0649810069007799E-3</v>
      </c>
      <c r="O147" s="70">
        <f t="shared" ca="1" si="20"/>
        <v>3.9076748229303739E-3</v>
      </c>
      <c r="Q147" s="71">
        <f t="shared" si="21"/>
        <v>42116.902300000002</v>
      </c>
    </row>
    <row r="148" spans="1:17" s="70" customFormat="1" ht="12" customHeight="1" x14ac:dyDescent="0.2">
      <c r="A148" s="65" t="s">
        <v>447</v>
      </c>
      <c r="B148" s="66" t="s">
        <v>90</v>
      </c>
      <c r="C148" s="77">
        <v>52777.875229999889</v>
      </c>
      <c r="D148" s="78">
        <v>5.0000000000000001E-4</v>
      </c>
      <c r="E148" s="70">
        <f t="shared" ref="E148:E211" si="23">+(C148-C$7)/C$8</f>
        <v>53555.011691070838</v>
      </c>
      <c r="F148" s="70">
        <f t="shared" ref="F148:F211" si="24">ROUND(2*E148,0)/2</f>
        <v>53555</v>
      </c>
      <c r="G148" s="70">
        <f t="shared" ref="G148:G211" si="25">+C148-(C$7+F148*C$8)</f>
        <v>1.8522448881412856E-3</v>
      </c>
      <c r="K148" s="70">
        <f>G148</f>
        <v>1.8522448881412856E-3</v>
      </c>
      <c r="O148" s="70">
        <f t="shared" ref="O148:O211" ca="1" si="26">+C$11+C$12*$F148</f>
        <v>2.3916373267080801E-3</v>
      </c>
      <c r="Q148" s="71">
        <f t="shared" ref="Q148:Q211" si="27">+C148-15018.5</f>
        <v>37759.375229999889</v>
      </c>
    </row>
    <row r="149" spans="1:17" s="70" customFormat="1" ht="12" customHeight="1" x14ac:dyDescent="0.2">
      <c r="A149" s="65" t="s">
        <v>447</v>
      </c>
      <c r="B149" s="66" t="s">
        <v>90</v>
      </c>
      <c r="C149" s="77">
        <v>52778.825980000198</v>
      </c>
      <c r="D149" s="78">
        <v>5.5999999999999995E-4</v>
      </c>
      <c r="E149" s="70">
        <f t="shared" si="23"/>
        <v>53561.012671642166</v>
      </c>
      <c r="F149" s="70">
        <f t="shared" si="24"/>
        <v>53561</v>
      </c>
      <c r="G149" s="70">
        <f t="shared" si="25"/>
        <v>2.0075991997146048E-3</v>
      </c>
      <c r="K149" s="70">
        <f>G149</f>
        <v>2.0075991997146048E-3</v>
      </c>
      <c r="O149" s="70">
        <f t="shared" ca="1" si="26"/>
        <v>2.3919680504201702E-3</v>
      </c>
      <c r="Q149" s="71">
        <f t="shared" si="27"/>
        <v>37760.325980000198</v>
      </c>
    </row>
    <row r="150" spans="1:17" s="70" customFormat="1" ht="12" customHeight="1" x14ac:dyDescent="0.2">
      <c r="A150" s="65" t="s">
        <v>447</v>
      </c>
      <c r="B150" s="66" t="s">
        <v>90</v>
      </c>
      <c r="C150" s="77">
        <v>52779.776519999839</v>
      </c>
      <c r="D150" s="78">
        <v>7.2000000000000005E-4</v>
      </c>
      <c r="E150" s="70">
        <f t="shared" si="23"/>
        <v>53567.012326723168</v>
      </c>
      <c r="F150" s="70">
        <f t="shared" si="24"/>
        <v>53567</v>
      </c>
      <c r="G150" s="70">
        <f t="shared" si="25"/>
        <v>1.9529528435668908E-3</v>
      </c>
      <c r="K150" s="70">
        <f>G150</f>
        <v>1.9529528435668908E-3</v>
      </c>
      <c r="O150" s="70">
        <f t="shared" ca="1" si="26"/>
        <v>2.3922987741322606E-3</v>
      </c>
      <c r="Q150" s="71">
        <f t="shared" si="27"/>
        <v>37761.276519999839</v>
      </c>
    </row>
    <row r="151" spans="1:17" s="70" customFormat="1" ht="12" customHeight="1" x14ac:dyDescent="0.2">
      <c r="A151" s="65" t="s">
        <v>447</v>
      </c>
      <c r="B151" s="66" t="s">
        <v>90</v>
      </c>
      <c r="C151" s="77">
        <v>52779.934739999939</v>
      </c>
      <c r="D151" s="78">
        <v>5.6999999999999998E-4</v>
      </c>
      <c r="E151" s="70">
        <f t="shared" si="23"/>
        <v>53568.010985830486</v>
      </c>
      <c r="F151" s="70">
        <f t="shared" si="24"/>
        <v>53568</v>
      </c>
      <c r="G151" s="70">
        <f t="shared" si="25"/>
        <v>1.74051194335334E-3</v>
      </c>
      <c r="K151" s="70">
        <f>G151</f>
        <v>1.74051194335334E-3</v>
      </c>
      <c r="O151" s="70">
        <f t="shared" ca="1" si="26"/>
        <v>2.3923538947509424E-3</v>
      </c>
      <c r="Q151" s="71">
        <f t="shared" si="27"/>
        <v>37761.434739999939</v>
      </c>
    </row>
    <row r="152" spans="1:17" s="70" customFormat="1" ht="12" customHeight="1" x14ac:dyDescent="0.2">
      <c r="A152" s="65" t="s">
        <v>447</v>
      </c>
      <c r="B152" s="66" t="s">
        <v>90</v>
      </c>
      <c r="C152" s="77">
        <v>52780.885420000181</v>
      </c>
      <c r="D152" s="78">
        <v>4.4000000000000002E-4</v>
      </c>
      <c r="E152" s="70">
        <f t="shared" si="23"/>
        <v>53574.011524572692</v>
      </c>
      <c r="F152" s="70">
        <f t="shared" si="24"/>
        <v>53574</v>
      </c>
      <c r="G152" s="70">
        <f t="shared" si="25"/>
        <v>1.825866180297453E-3</v>
      </c>
      <c r="K152" s="70">
        <f>G152</f>
        <v>1.825866180297453E-3</v>
      </c>
      <c r="O152" s="70">
        <f t="shared" ca="1" si="26"/>
        <v>2.3926846184630329E-3</v>
      </c>
      <c r="Q152" s="71">
        <f t="shared" si="27"/>
        <v>37762.385420000181</v>
      </c>
    </row>
    <row r="153" spans="1:17" s="70" customFormat="1" ht="12" customHeight="1" x14ac:dyDescent="0.2">
      <c r="A153" s="65" t="s">
        <v>447</v>
      </c>
      <c r="B153" s="66" t="s">
        <v>90</v>
      </c>
      <c r="C153" s="77">
        <v>52781.836039999966</v>
      </c>
      <c r="D153" s="78">
        <v>4.8999999999999998E-4</v>
      </c>
      <c r="E153" s="70">
        <f t="shared" si="23"/>
        <v>53580.01168460169</v>
      </c>
      <c r="F153" s="70">
        <f t="shared" si="24"/>
        <v>53580</v>
      </c>
      <c r="G153" s="70">
        <f t="shared" si="25"/>
        <v>1.8512199676479213E-3</v>
      </c>
      <c r="K153" s="70">
        <f>G153</f>
        <v>1.8512199676479213E-3</v>
      </c>
      <c r="O153" s="70">
        <f t="shared" ca="1" si="26"/>
        <v>2.3930153421751234E-3</v>
      </c>
      <c r="Q153" s="71">
        <f t="shared" si="27"/>
        <v>37763.336039999966</v>
      </c>
    </row>
    <row r="154" spans="1:17" s="70" customFormat="1" ht="12" customHeight="1" x14ac:dyDescent="0.2">
      <c r="A154" s="65" t="s">
        <v>447</v>
      </c>
      <c r="B154" s="66" t="s">
        <v>90</v>
      </c>
      <c r="C154" s="77">
        <v>52782.786760000046</v>
      </c>
      <c r="D154" s="78">
        <v>5.0000000000000001E-4</v>
      </c>
      <c r="E154" s="70">
        <f t="shared" si="23"/>
        <v>53586.012475816417</v>
      </c>
      <c r="F154" s="70">
        <f t="shared" si="24"/>
        <v>53586</v>
      </c>
      <c r="G154" s="70">
        <f t="shared" si="25"/>
        <v>1.9765740507864393E-3</v>
      </c>
      <c r="K154" s="70">
        <f>G154</f>
        <v>1.9765740507864393E-3</v>
      </c>
      <c r="O154" s="70">
        <f t="shared" ca="1" si="26"/>
        <v>2.3933460658872134E-3</v>
      </c>
      <c r="Q154" s="71">
        <f t="shared" si="27"/>
        <v>37764.286760000046</v>
      </c>
    </row>
    <row r="155" spans="1:17" s="70" customFormat="1" ht="12" customHeight="1" x14ac:dyDescent="0.2">
      <c r="A155" s="65" t="s">
        <v>447</v>
      </c>
      <c r="B155" s="66" t="s">
        <v>90</v>
      </c>
      <c r="C155" s="77">
        <v>52782.945280000102</v>
      </c>
      <c r="D155" s="78">
        <v>5.1000000000000004E-4</v>
      </c>
      <c r="E155" s="70">
        <f t="shared" si="23"/>
        <v>53587.013028475041</v>
      </c>
      <c r="F155" s="70">
        <f t="shared" si="24"/>
        <v>53587</v>
      </c>
      <c r="G155" s="70">
        <f t="shared" si="25"/>
        <v>2.064133106614463E-3</v>
      </c>
      <c r="K155" s="70">
        <f>G155</f>
        <v>2.064133106614463E-3</v>
      </c>
      <c r="O155" s="70">
        <f t="shared" ca="1" si="26"/>
        <v>2.3934011865058952E-3</v>
      </c>
      <c r="Q155" s="71">
        <f t="shared" si="27"/>
        <v>37764.445280000102</v>
      </c>
    </row>
    <row r="156" spans="1:17" s="70" customFormat="1" ht="12" customHeight="1" x14ac:dyDescent="0.2">
      <c r="A156" s="65" t="s">
        <v>447</v>
      </c>
      <c r="B156" s="66" t="s">
        <v>90</v>
      </c>
      <c r="C156" s="77">
        <v>52786.747599999886</v>
      </c>
      <c r="D156" s="78">
        <v>3.6000000000000002E-4</v>
      </c>
      <c r="E156" s="70">
        <f t="shared" si="23"/>
        <v>53611.012658700929</v>
      </c>
      <c r="F156" s="70">
        <f t="shared" si="24"/>
        <v>53611</v>
      </c>
      <c r="G156" s="70">
        <f t="shared" si="25"/>
        <v>2.0055488857906312E-3</v>
      </c>
      <c r="K156" s="70">
        <f>G156</f>
        <v>2.0055488857906312E-3</v>
      </c>
      <c r="O156" s="70">
        <f t="shared" ca="1" si="26"/>
        <v>2.3947240813542566E-3</v>
      </c>
      <c r="Q156" s="71">
        <f t="shared" si="27"/>
        <v>37768.247599999886</v>
      </c>
    </row>
    <row r="157" spans="1:17" s="70" customFormat="1" ht="12" customHeight="1" x14ac:dyDescent="0.2">
      <c r="A157" s="65" t="s">
        <v>447</v>
      </c>
      <c r="B157" s="66" t="s">
        <v>90</v>
      </c>
      <c r="C157" s="77">
        <v>52786.905929999892</v>
      </c>
      <c r="D157" s="78">
        <v>2.2000000000000001E-4</v>
      </c>
      <c r="E157" s="70">
        <f t="shared" si="23"/>
        <v>53612.012012109903</v>
      </c>
      <c r="F157" s="70">
        <f t="shared" si="24"/>
        <v>53612</v>
      </c>
      <c r="G157" s="70">
        <f t="shared" si="25"/>
        <v>1.9031078918487765E-3</v>
      </c>
      <c r="K157" s="70">
        <f>G157</f>
        <v>1.9031078918487765E-3</v>
      </c>
      <c r="O157" s="70">
        <f t="shared" ca="1" si="26"/>
        <v>2.3947792019729385E-3</v>
      </c>
      <c r="Q157" s="71">
        <f t="shared" si="27"/>
        <v>37768.405929999892</v>
      </c>
    </row>
    <row r="158" spans="1:17" s="70" customFormat="1" ht="12" customHeight="1" x14ac:dyDescent="0.2">
      <c r="A158" s="65" t="s">
        <v>447</v>
      </c>
      <c r="B158" s="66" t="s">
        <v>90</v>
      </c>
      <c r="C158" s="77">
        <v>52787.85672000004</v>
      </c>
      <c r="D158" s="78">
        <v>4.0999999999999999E-4</v>
      </c>
      <c r="E158" s="70">
        <f t="shared" si="23"/>
        <v>53618.013245153757</v>
      </c>
      <c r="F158" s="70">
        <f t="shared" si="24"/>
        <v>53618</v>
      </c>
      <c r="G158" s="70">
        <f t="shared" si="25"/>
        <v>2.0984620423405431E-3</v>
      </c>
      <c r="K158" s="70">
        <f>G158</f>
        <v>2.0984620423405431E-3</v>
      </c>
      <c r="O158" s="70">
        <f t="shared" ca="1" si="26"/>
        <v>2.3951099256850289E-3</v>
      </c>
      <c r="Q158" s="71">
        <f t="shared" si="27"/>
        <v>37769.35672000004</v>
      </c>
    </row>
    <row r="159" spans="1:17" s="70" customFormat="1" ht="12" customHeight="1" x14ac:dyDescent="0.2">
      <c r="A159" s="65" t="s">
        <v>447</v>
      </c>
      <c r="B159" s="66" t="s">
        <v>90</v>
      </c>
      <c r="C159" s="77">
        <v>54316.414199999999</v>
      </c>
      <c r="D159" s="78">
        <v>3.2000000000000003E-4</v>
      </c>
      <c r="E159" s="70">
        <f t="shared" si="23"/>
        <v>63266.021382577834</v>
      </c>
      <c r="F159" s="70">
        <f t="shared" si="24"/>
        <v>63266</v>
      </c>
      <c r="G159" s="70">
        <f t="shared" si="25"/>
        <v>3.3876939996844158E-3</v>
      </c>
      <c r="K159" s="70">
        <f>G159</f>
        <v>3.3876939996844158E-3</v>
      </c>
      <c r="O159" s="70">
        <f t="shared" ca="1" si="26"/>
        <v>2.9269136547263575E-3</v>
      </c>
      <c r="Q159" s="71">
        <f t="shared" si="27"/>
        <v>39297.914199999999</v>
      </c>
    </row>
    <row r="160" spans="1:17" s="70" customFormat="1" ht="12" customHeight="1" x14ac:dyDescent="0.2">
      <c r="A160" s="65" t="s">
        <v>447</v>
      </c>
      <c r="B160" s="66" t="s">
        <v>90</v>
      </c>
      <c r="C160" s="77">
        <v>54628.525700000115</v>
      </c>
      <c r="D160" s="78">
        <v>2.3000000000000001E-4</v>
      </c>
      <c r="E160" s="70">
        <f t="shared" si="23"/>
        <v>65236.018802488288</v>
      </c>
      <c r="F160" s="70">
        <f t="shared" si="24"/>
        <v>65236</v>
      </c>
      <c r="G160" s="70">
        <f t="shared" si="25"/>
        <v>2.9789241161779501E-3</v>
      </c>
      <c r="K160" s="70">
        <f>G160</f>
        <v>2.9789241161779501E-3</v>
      </c>
      <c r="O160" s="70">
        <f t="shared" ca="1" si="26"/>
        <v>3.0355012735293649E-3</v>
      </c>
      <c r="Q160" s="71">
        <f t="shared" si="27"/>
        <v>39610.025700000115</v>
      </c>
    </row>
    <row r="161" spans="1:17" s="70" customFormat="1" ht="12" customHeight="1" x14ac:dyDescent="0.2">
      <c r="A161" s="65" t="s">
        <v>447</v>
      </c>
      <c r="B161" s="66" t="s">
        <v>90</v>
      </c>
      <c r="C161" s="77">
        <v>54976.442970000207</v>
      </c>
      <c r="D161" s="78">
        <v>3.8000000000000002E-4</v>
      </c>
      <c r="E161" s="70">
        <f t="shared" si="23"/>
        <v>67432.016464356624</v>
      </c>
      <c r="F161" s="70">
        <f t="shared" si="24"/>
        <v>67432</v>
      </c>
      <c r="G161" s="70">
        <f t="shared" si="25"/>
        <v>2.6084882119903341E-3</v>
      </c>
      <c r="K161" s="70">
        <f>G161</f>
        <v>2.6084882119903341E-3</v>
      </c>
      <c r="O161" s="70">
        <f t="shared" ca="1" si="26"/>
        <v>3.1565461521544432E-3</v>
      </c>
      <c r="Q161" s="71">
        <f t="shared" si="27"/>
        <v>39957.942970000207</v>
      </c>
    </row>
    <row r="162" spans="1:17" s="70" customFormat="1" ht="12" customHeight="1" x14ac:dyDescent="0.2">
      <c r="A162" s="65" t="s">
        <v>447</v>
      </c>
      <c r="B162" s="66" t="s">
        <v>90</v>
      </c>
      <c r="C162" s="77">
        <v>54994.504139999859</v>
      </c>
      <c r="D162" s="78">
        <v>2.5999999999999998E-4</v>
      </c>
      <c r="E162" s="70">
        <f t="shared" si="23"/>
        <v>67546.015654709641</v>
      </c>
      <c r="F162" s="70">
        <f t="shared" si="24"/>
        <v>67546</v>
      </c>
      <c r="G162" s="70">
        <f t="shared" si="25"/>
        <v>2.4802138650557026E-3</v>
      </c>
      <c r="K162" s="70">
        <f>G162</f>
        <v>2.4802138650557026E-3</v>
      </c>
      <c r="O162" s="70">
        <f t="shared" ca="1" si="26"/>
        <v>3.1628299026841603E-3</v>
      </c>
      <c r="Q162" s="71">
        <f t="shared" si="27"/>
        <v>39976.004139999859</v>
      </c>
    </row>
    <row r="163" spans="1:17" s="70" customFormat="1" ht="12" customHeight="1" x14ac:dyDescent="0.2">
      <c r="A163" s="65" t="s">
        <v>447</v>
      </c>
      <c r="B163" s="66" t="s">
        <v>90</v>
      </c>
      <c r="C163" s="77">
        <v>55001.475250000134</v>
      </c>
      <c r="D163" s="78">
        <v>3.3E-4</v>
      </c>
      <c r="E163" s="70">
        <f t="shared" si="23"/>
        <v>67590.016176043995</v>
      </c>
      <c r="F163" s="70">
        <f t="shared" si="24"/>
        <v>67590</v>
      </c>
      <c r="G163" s="70">
        <f t="shared" si="25"/>
        <v>2.5628101357142441E-3</v>
      </c>
      <c r="K163" s="70">
        <f>G163</f>
        <v>2.5628101357142441E-3</v>
      </c>
      <c r="O163" s="70">
        <f t="shared" ca="1" si="26"/>
        <v>3.1652552099061568E-3</v>
      </c>
      <c r="Q163" s="71">
        <f t="shared" si="27"/>
        <v>39982.975250000134</v>
      </c>
    </row>
    <row r="164" spans="1:17" s="70" customFormat="1" ht="12" customHeight="1" x14ac:dyDescent="0.2">
      <c r="A164" s="65" t="s">
        <v>447</v>
      </c>
      <c r="B164" s="66" t="s">
        <v>90</v>
      </c>
      <c r="C164" s="77">
        <v>55037.439600000158</v>
      </c>
      <c r="D164" s="78">
        <v>2.0000000000000001E-4</v>
      </c>
      <c r="E164" s="70">
        <f t="shared" si="23"/>
        <v>67817.01734937077</v>
      </c>
      <c r="F164" s="70">
        <f t="shared" si="24"/>
        <v>67817</v>
      </c>
      <c r="G164" s="70">
        <f t="shared" si="25"/>
        <v>2.7487031620694324E-3</v>
      </c>
      <c r="K164" s="70">
        <f>G164</f>
        <v>2.7487031620694324E-3</v>
      </c>
      <c r="O164" s="70">
        <f t="shared" ca="1" si="26"/>
        <v>3.1777675903469091E-3</v>
      </c>
      <c r="Q164" s="71">
        <f t="shared" si="27"/>
        <v>40018.939600000158</v>
      </c>
    </row>
    <row r="165" spans="1:17" s="70" customFormat="1" ht="12" customHeight="1" x14ac:dyDescent="0.2">
      <c r="A165" s="65" t="s">
        <v>447</v>
      </c>
      <c r="B165" s="66" t="s">
        <v>90</v>
      </c>
      <c r="C165" s="77">
        <v>55662.456269999966</v>
      </c>
      <c r="D165" s="78">
        <v>4.0000000000000002E-4</v>
      </c>
      <c r="E165" s="70">
        <f t="shared" si="23"/>
        <v>71762.021706147716</v>
      </c>
      <c r="F165" s="70">
        <f t="shared" si="24"/>
        <v>71762</v>
      </c>
      <c r="G165" s="70">
        <f t="shared" si="25"/>
        <v>3.438957966864109E-3</v>
      </c>
      <c r="K165" s="70">
        <f>G165</f>
        <v>3.438957966864109E-3</v>
      </c>
      <c r="O165" s="70">
        <f t="shared" ca="1" si="26"/>
        <v>3.3952184310463334E-3</v>
      </c>
      <c r="Q165" s="71">
        <f t="shared" si="27"/>
        <v>40643.956269999966</v>
      </c>
    </row>
    <row r="166" spans="1:17" s="70" customFormat="1" ht="12" customHeight="1" x14ac:dyDescent="0.2">
      <c r="A166" s="65" t="s">
        <v>447</v>
      </c>
      <c r="B166" s="66" t="s">
        <v>90</v>
      </c>
      <c r="C166" s="77">
        <v>55663.406369999982</v>
      </c>
      <c r="D166" s="78">
        <v>4.4999999999999999E-4</v>
      </c>
      <c r="E166" s="70">
        <f t="shared" si="23"/>
        <v>71768.018584022095</v>
      </c>
      <c r="F166" s="70">
        <f t="shared" si="24"/>
        <v>71768</v>
      </c>
      <c r="G166" s="70">
        <f t="shared" si="25"/>
        <v>2.9443119856296107E-3</v>
      </c>
      <c r="K166" s="70">
        <f>G166</f>
        <v>2.9443119856296107E-3</v>
      </c>
      <c r="O166" s="70">
        <f t="shared" ca="1" si="26"/>
        <v>3.3955491547584234E-3</v>
      </c>
      <c r="Q166" s="71">
        <f t="shared" si="27"/>
        <v>40644.906369999982</v>
      </c>
    </row>
    <row r="167" spans="1:17" s="70" customFormat="1" ht="12" customHeight="1" x14ac:dyDescent="0.2">
      <c r="A167" s="65" t="s">
        <v>447</v>
      </c>
      <c r="B167" s="66" t="s">
        <v>90</v>
      </c>
      <c r="C167" s="77">
        <v>55672.437299999874</v>
      </c>
      <c r="D167" s="78">
        <v>4.0999999999999999E-4</v>
      </c>
      <c r="E167" s="70">
        <f t="shared" si="23"/>
        <v>71825.020356783338</v>
      </c>
      <c r="F167" s="70">
        <f t="shared" si="24"/>
        <v>71825</v>
      </c>
      <c r="G167" s="70">
        <f t="shared" si="25"/>
        <v>3.2251748780254275E-3</v>
      </c>
      <c r="K167" s="70">
        <f>G167</f>
        <v>3.2251748780254275E-3</v>
      </c>
      <c r="O167" s="70">
        <f t="shared" ca="1" si="26"/>
        <v>3.3986910300232822E-3</v>
      </c>
      <c r="Q167" s="71">
        <f t="shared" si="27"/>
        <v>40653.937299999874</v>
      </c>
    </row>
    <row r="168" spans="1:17" s="70" customFormat="1" ht="12" customHeight="1" x14ac:dyDescent="0.2">
      <c r="A168" s="65" t="s">
        <v>447</v>
      </c>
      <c r="B168" s="66" t="s">
        <v>90</v>
      </c>
      <c r="C168" s="77">
        <v>55778.428600000218</v>
      </c>
      <c r="D168" s="78">
        <v>3.1E-4</v>
      </c>
      <c r="E168" s="70">
        <f t="shared" si="23"/>
        <v>72494.020337666952</v>
      </c>
      <c r="F168" s="70">
        <f t="shared" si="24"/>
        <v>72494</v>
      </c>
      <c r="G168" s="70">
        <f t="shared" si="25"/>
        <v>3.2221462170127779E-3</v>
      </c>
      <c r="K168" s="70">
        <f>G168</f>
        <v>3.2221462170127779E-3</v>
      </c>
      <c r="O168" s="70">
        <f t="shared" ca="1" si="26"/>
        <v>3.4355667239213588E-3</v>
      </c>
      <c r="Q168" s="71">
        <f t="shared" si="27"/>
        <v>40759.928600000218</v>
      </c>
    </row>
    <row r="169" spans="1:17" s="70" customFormat="1" ht="12" customHeight="1" x14ac:dyDescent="0.2">
      <c r="A169" s="65" t="s">
        <v>447</v>
      </c>
      <c r="B169" s="66" t="s">
        <v>90</v>
      </c>
      <c r="C169" s="77">
        <v>56028.43527999986</v>
      </c>
      <c r="D169" s="78">
        <v>2.9E-4</v>
      </c>
      <c r="E169" s="70">
        <f t="shared" si="23"/>
        <v>74072.022156118022</v>
      </c>
      <c r="F169" s="70">
        <f t="shared" si="24"/>
        <v>74072</v>
      </c>
      <c r="G169" s="70">
        <f t="shared" si="25"/>
        <v>3.5102478577755392E-3</v>
      </c>
      <c r="K169" s="70">
        <f>G169</f>
        <v>3.5102478577755392E-3</v>
      </c>
      <c r="O169" s="70">
        <f t="shared" ca="1" si="26"/>
        <v>3.5225470602011288E-3</v>
      </c>
      <c r="Q169" s="71">
        <f t="shared" si="27"/>
        <v>41009.93527999986</v>
      </c>
    </row>
    <row r="170" spans="1:17" s="70" customFormat="1" ht="12" customHeight="1" x14ac:dyDescent="0.2">
      <c r="A170" s="65" t="s">
        <v>447</v>
      </c>
      <c r="B170" s="66" t="s">
        <v>90</v>
      </c>
      <c r="C170" s="77">
        <v>56076.440229999833</v>
      </c>
      <c r="D170" s="78">
        <v>4.2000000000000002E-4</v>
      </c>
      <c r="E170" s="70">
        <f t="shared" si="23"/>
        <v>74375.021653550328</v>
      </c>
      <c r="F170" s="70">
        <f t="shared" si="24"/>
        <v>74375</v>
      </c>
      <c r="G170" s="70">
        <f t="shared" si="25"/>
        <v>3.4306248344364576E-3</v>
      </c>
      <c r="K170" s="70">
        <f>G170</f>
        <v>3.4306248344364576E-3</v>
      </c>
      <c r="O170" s="70">
        <f t="shared" ca="1" si="26"/>
        <v>3.5392486076616927E-3</v>
      </c>
      <c r="Q170" s="71">
        <f t="shared" si="27"/>
        <v>41057.940229999833</v>
      </c>
    </row>
    <row r="171" spans="1:17" s="70" customFormat="1" ht="12" customHeight="1" x14ac:dyDescent="0.2">
      <c r="A171" s="65" t="s">
        <v>447</v>
      </c>
      <c r="B171" s="66" t="s">
        <v>90</v>
      </c>
      <c r="C171" s="77">
        <v>56088.481019999832</v>
      </c>
      <c r="D171" s="78">
        <v>2.5000000000000001E-4</v>
      </c>
      <c r="E171" s="70">
        <f t="shared" si="23"/>
        <v>74451.021176905517</v>
      </c>
      <c r="F171" s="70">
        <f t="shared" si="24"/>
        <v>74451</v>
      </c>
      <c r="G171" s="70">
        <f t="shared" si="25"/>
        <v>3.3551088345120661E-3</v>
      </c>
      <c r="K171" s="70">
        <f>G171</f>
        <v>3.3551088345120661E-3</v>
      </c>
      <c r="O171" s="70">
        <f t="shared" ca="1" si="26"/>
        <v>3.5434377746815038E-3</v>
      </c>
      <c r="Q171" s="71">
        <f t="shared" si="27"/>
        <v>41069.981019999832</v>
      </c>
    </row>
    <row r="172" spans="1:17" s="70" customFormat="1" ht="12" customHeight="1" x14ac:dyDescent="0.2">
      <c r="A172" s="65" t="s">
        <v>447</v>
      </c>
      <c r="B172" s="66" t="s">
        <v>90</v>
      </c>
      <c r="C172" s="77">
        <v>56384.431830000132</v>
      </c>
      <c r="D172" s="78">
        <v>2.7999999999999998E-4</v>
      </c>
      <c r="E172" s="70">
        <f t="shared" si="23"/>
        <v>76319.014929525292</v>
      </c>
      <c r="F172" s="70">
        <f t="shared" si="24"/>
        <v>76319</v>
      </c>
      <c r="G172" s="70">
        <f t="shared" si="25"/>
        <v>2.3653211319469847E-3</v>
      </c>
      <c r="K172" s="70">
        <f>G172</f>
        <v>2.3653211319469847E-3</v>
      </c>
      <c r="O172" s="70">
        <f t="shared" ca="1" si="26"/>
        <v>3.6464030903789755E-3</v>
      </c>
      <c r="Q172" s="71">
        <f t="shared" si="27"/>
        <v>41365.931830000132</v>
      </c>
    </row>
    <row r="173" spans="1:17" s="70" customFormat="1" ht="12" customHeight="1" x14ac:dyDescent="0.2">
      <c r="A173" s="65" t="s">
        <v>447</v>
      </c>
      <c r="B173" s="66" t="s">
        <v>90</v>
      </c>
      <c r="C173" s="77">
        <v>56403.443880000152</v>
      </c>
      <c r="D173" s="78">
        <v>2.5999999999999998E-4</v>
      </c>
      <c r="E173" s="70">
        <f t="shared" si="23"/>
        <v>76439.015920989026</v>
      </c>
      <c r="F173" s="70">
        <f t="shared" si="24"/>
        <v>76439</v>
      </c>
      <c r="G173" s="70">
        <f t="shared" si="25"/>
        <v>2.5224011551472358E-3</v>
      </c>
      <c r="K173" s="70">
        <f>G173</f>
        <v>2.5224011551472358E-3</v>
      </c>
      <c r="O173" s="70">
        <f t="shared" ca="1" si="26"/>
        <v>3.653017564620783E-3</v>
      </c>
      <c r="Q173" s="71">
        <f t="shared" si="27"/>
        <v>41384.943880000152</v>
      </c>
    </row>
    <row r="174" spans="1:17" s="70" customFormat="1" ht="12" customHeight="1" x14ac:dyDescent="0.2">
      <c r="A174" s="65" t="s">
        <v>447</v>
      </c>
      <c r="B174" s="66" t="s">
        <v>90</v>
      </c>
      <c r="C174" s="77">
        <v>56410.415130000096</v>
      </c>
      <c r="D174" s="78">
        <v>4.6999999999999999E-4</v>
      </c>
      <c r="E174" s="70">
        <f t="shared" si="23"/>
        <v>76483.017325978697</v>
      </c>
      <c r="F174" s="70">
        <f t="shared" si="24"/>
        <v>76483</v>
      </c>
      <c r="G174" s="70">
        <f t="shared" si="25"/>
        <v>2.7449970948509872E-3</v>
      </c>
      <c r="K174" s="70">
        <f>G174</f>
        <v>2.7449970948509872E-3</v>
      </c>
      <c r="O174" s="70">
        <f t="shared" ca="1" si="26"/>
        <v>3.6554428718427786E-3</v>
      </c>
      <c r="Q174" s="71">
        <f t="shared" si="27"/>
        <v>41391.915130000096</v>
      </c>
    </row>
    <row r="175" spans="1:17" s="70" customFormat="1" ht="12" customHeight="1" x14ac:dyDescent="0.2">
      <c r="A175" s="65" t="s">
        <v>447</v>
      </c>
      <c r="B175" s="66" t="s">
        <v>90</v>
      </c>
      <c r="C175" s="77">
        <v>56412.474330000114</v>
      </c>
      <c r="D175" s="78">
        <v>2.1000000000000001E-4</v>
      </c>
      <c r="E175" s="70">
        <f t="shared" si="23"/>
        <v>76496.014664068178</v>
      </c>
      <c r="F175" s="70">
        <f t="shared" si="24"/>
        <v>76496</v>
      </c>
      <c r="G175" s="70">
        <f t="shared" si="25"/>
        <v>2.3232641178765334E-3</v>
      </c>
      <c r="K175" s="70">
        <f>G175</f>
        <v>2.3232641178765334E-3</v>
      </c>
      <c r="O175" s="70">
        <f t="shared" ca="1" si="26"/>
        <v>3.6561594398856418E-3</v>
      </c>
      <c r="Q175" s="71">
        <f t="shared" si="27"/>
        <v>41393.974330000114</v>
      </c>
    </row>
    <row r="176" spans="1:17" s="70" customFormat="1" ht="12" customHeight="1" x14ac:dyDescent="0.2">
      <c r="A176" s="65" t="s">
        <v>447</v>
      </c>
      <c r="B176" s="66" t="s">
        <v>90</v>
      </c>
      <c r="C176" s="77">
        <v>56782.415180000011</v>
      </c>
      <c r="D176" s="78">
        <v>1E-4</v>
      </c>
      <c r="E176" s="70">
        <f t="shared" si="23"/>
        <v>78831.021608762647</v>
      </c>
      <c r="F176" s="70">
        <f t="shared" si="24"/>
        <v>78831</v>
      </c>
      <c r="G176" s="70">
        <f t="shared" si="25"/>
        <v>3.4235290149808861E-3</v>
      </c>
      <c r="K176" s="70">
        <f>G176</f>
        <v>3.4235290149808861E-3</v>
      </c>
      <c r="O176" s="70">
        <f t="shared" ca="1" si="26"/>
        <v>3.7848660845074805E-3</v>
      </c>
      <c r="Q176" s="71">
        <f t="shared" si="27"/>
        <v>41763.915180000011</v>
      </c>
    </row>
    <row r="177" spans="1:17" s="70" customFormat="1" ht="12" customHeight="1" x14ac:dyDescent="0.2">
      <c r="A177" s="65" t="s">
        <v>447</v>
      </c>
      <c r="B177" s="66" t="s">
        <v>90</v>
      </c>
      <c r="C177" s="77">
        <v>56792.395909999963</v>
      </c>
      <c r="D177" s="78">
        <v>5.0000000000000001E-4</v>
      </c>
      <c r="E177" s="70">
        <f t="shared" si="23"/>
        <v>78894.018365846961</v>
      </c>
      <c r="F177" s="70">
        <f t="shared" si="24"/>
        <v>78894</v>
      </c>
      <c r="G177" s="70">
        <f t="shared" si="25"/>
        <v>2.9097459628246725E-3</v>
      </c>
      <c r="K177" s="70">
        <f>G177</f>
        <v>2.9097459628246725E-3</v>
      </c>
      <c r="O177" s="70">
        <f t="shared" ca="1" si="26"/>
        <v>3.7883386834844292E-3</v>
      </c>
      <c r="Q177" s="71">
        <f t="shared" si="27"/>
        <v>41773.895909999963</v>
      </c>
    </row>
    <row r="178" spans="1:17" s="70" customFormat="1" ht="12" customHeight="1" x14ac:dyDescent="0.2">
      <c r="A178" s="65" t="s">
        <v>447</v>
      </c>
      <c r="B178" s="66" t="s">
        <v>90</v>
      </c>
      <c r="C178" s="77">
        <v>56798.416350000072</v>
      </c>
      <c r="D178" s="78">
        <v>1.8000000000000001E-4</v>
      </c>
      <c r="E178" s="70">
        <f t="shared" si="23"/>
        <v>78932.01841155799</v>
      </c>
      <c r="F178" s="70">
        <f t="shared" si="24"/>
        <v>78932</v>
      </c>
      <c r="G178" s="70">
        <f t="shared" si="25"/>
        <v>2.9169880726840347E-3</v>
      </c>
      <c r="K178" s="70">
        <f>G178</f>
        <v>2.9169880726840347E-3</v>
      </c>
      <c r="O178" s="70">
        <f t="shared" ca="1" si="26"/>
        <v>3.7904332669943348E-3</v>
      </c>
      <c r="Q178" s="71">
        <f t="shared" si="27"/>
        <v>41779.916350000072</v>
      </c>
    </row>
    <row r="179" spans="1:17" s="70" customFormat="1" ht="12" customHeight="1" x14ac:dyDescent="0.2">
      <c r="A179" s="65" t="s">
        <v>447</v>
      </c>
      <c r="B179" s="66" t="s">
        <v>90</v>
      </c>
      <c r="C179" s="77">
        <v>57134.451630000025</v>
      </c>
      <c r="D179" s="78">
        <v>1.3999999999999999E-4</v>
      </c>
      <c r="E179" s="70">
        <f t="shared" si="23"/>
        <v>81053.018870043335</v>
      </c>
      <c r="F179" s="70">
        <f t="shared" si="24"/>
        <v>81053</v>
      </c>
      <c r="G179" s="70">
        <f t="shared" si="25"/>
        <v>2.989627028000541E-3</v>
      </c>
      <c r="K179" s="70">
        <f>G179</f>
        <v>2.989627028000541E-3</v>
      </c>
      <c r="O179" s="70">
        <f t="shared" ca="1" si="26"/>
        <v>3.9073440992182839E-3</v>
      </c>
      <c r="Q179" s="71">
        <f t="shared" si="27"/>
        <v>42115.951630000025</v>
      </c>
    </row>
    <row r="180" spans="1:17" s="70" customFormat="1" ht="12" customHeight="1" x14ac:dyDescent="0.2">
      <c r="A180" s="65" t="s">
        <v>447</v>
      </c>
      <c r="B180" s="66" t="s">
        <v>90</v>
      </c>
      <c r="C180" s="77">
        <v>57159.484110000078</v>
      </c>
      <c r="D180" s="78">
        <v>1.9000000000000001E-4</v>
      </c>
      <c r="E180" s="70">
        <f t="shared" si="23"/>
        <v>81211.019844099224</v>
      </c>
      <c r="F180" s="70">
        <f t="shared" si="24"/>
        <v>81211</v>
      </c>
      <c r="G180" s="70">
        <f t="shared" si="25"/>
        <v>3.1439490776392631E-3</v>
      </c>
      <c r="K180" s="70">
        <f>G180</f>
        <v>3.1439490776392631E-3</v>
      </c>
      <c r="O180" s="70">
        <f t="shared" ca="1" si="26"/>
        <v>3.916053156969997E-3</v>
      </c>
      <c r="Q180" s="71">
        <f t="shared" si="27"/>
        <v>42140.984110000078</v>
      </c>
    </row>
    <row r="181" spans="1:17" s="70" customFormat="1" ht="12" customHeight="1" x14ac:dyDescent="0.2">
      <c r="A181" s="65" t="s">
        <v>447</v>
      </c>
      <c r="B181" s="66" t="s">
        <v>90</v>
      </c>
      <c r="C181" s="77">
        <v>57163.44478000002</v>
      </c>
      <c r="D181" s="78">
        <v>1.7000000000000001E-4</v>
      </c>
      <c r="E181" s="70">
        <f t="shared" si="23"/>
        <v>81236.018953971812</v>
      </c>
      <c r="F181" s="70">
        <f t="shared" si="24"/>
        <v>81236</v>
      </c>
      <c r="G181" s="70">
        <f t="shared" si="25"/>
        <v>3.0029240224394016E-3</v>
      </c>
      <c r="K181" s="70">
        <f>G181</f>
        <v>3.0029240224394016E-3</v>
      </c>
      <c r="O181" s="70">
        <f t="shared" ca="1" si="26"/>
        <v>3.9174311724370402E-3</v>
      </c>
      <c r="Q181" s="71">
        <f t="shared" si="27"/>
        <v>42144.94478000002</v>
      </c>
    </row>
    <row r="182" spans="1:17" s="70" customFormat="1" ht="12" customHeight="1" x14ac:dyDescent="0.2">
      <c r="A182" s="65" t="s">
        <v>447</v>
      </c>
      <c r="B182" s="66" t="s">
        <v>90</v>
      </c>
      <c r="C182" s="77">
        <v>57491.400479999837</v>
      </c>
      <c r="D182" s="78">
        <v>5.5000000000000003E-4</v>
      </c>
      <c r="E182" s="70">
        <f t="shared" si="23"/>
        <v>83306.022407366923</v>
      </c>
      <c r="F182" s="70">
        <f t="shared" si="24"/>
        <v>83306</v>
      </c>
      <c r="G182" s="70">
        <f t="shared" si="25"/>
        <v>3.5500538360793144E-3</v>
      </c>
      <c r="K182" s="70">
        <f>G182</f>
        <v>3.5500538360793144E-3</v>
      </c>
      <c r="O182" s="70">
        <f t="shared" ca="1" si="26"/>
        <v>4.0315308531082205E-3</v>
      </c>
      <c r="Q182" s="71">
        <f t="shared" si="27"/>
        <v>42472.900479999837</v>
      </c>
    </row>
    <row r="183" spans="1:17" s="70" customFormat="1" ht="12" customHeight="1" x14ac:dyDescent="0.2">
      <c r="A183" s="65" t="s">
        <v>447</v>
      </c>
      <c r="B183" s="66" t="s">
        <v>90</v>
      </c>
      <c r="C183" s="77">
        <v>57496.470449999906</v>
      </c>
      <c r="D183" s="78">
        <v>3.8999999999999999E-4</v>
      </c>
      <c r="E183" s="70">
        <f t="shared" si="23"/>
        <v>83338.023239823131</v>
      </c>
      <c r="F183" s="70">
        <f t="shared" si="24"/>
        <v>83338</v>
      </c>
      <c r="G183" s="70">
        <f t="shared" si="25"/>
        <v>3.6819419037783518E-3</v>
      </c>
      <c r="K183" s="70">
        <f>G183</f>
        <v>3.6819419037783518E-3</v>
      </c>
      <c r="O183" s="70">
        <f t="shared" ca="1" si="26"/>
        <v>4.0332947129060361E-3</v>
      </c>
      <c r="Q183" s="71">
        <f t="shared" si="27"/>
        <v>42477.970449999906</v>
      </c>
    </row>
    <row r="184" spans="1:17" s="70" customFormat="1" ht="12" customHeight="1" x14ac:dyDescent="0.2">
      <c r="A184" s="65" t="s">
        <v>447</v>
      </c>
      <c r="B184" s="66" t="s">
        <v>90</v>
      </c>
      <c r="C184" s="77">
        <v>57506.451640000101</v>
      </c>
      <c r="D184" s="78">
        <v>3.3E-4</v>
      </c>
      <c r="E184" s="70">
        <f t="shared" si="23"/>
        <v>83401.022900354757</v>
      </c>
      <c r="F184" s="70">
        <f t="shared" si="24"/>
        <v>83401</v>
      </c>
      <c r="G184" s="70">
        <f t="shared" si="25"/>
        <v>3.6281591019360349E-3</v>
      </c>
      <c r="K184" s="70">
        <f>G184</f>
        <v>3.6281591019360349E-3</v>
      </c>
      <c r="O184" s="70">
        <f t="shared" ca="1" si="26"/>
        <v>4.0367673118829848E-3</v>
      </c>
      <c r="Q184" s="71">
        <f t="shared" si="27"/>
        <v>42487.951640000101</v>
      </c>
    </row>
    <row r="185" spans="1:17" s="70" customFormat="1" ht="12" customHeight="1" x14ac:dyDescent="0.2">
      <c r="A185" s="65" t="s">
        <v>447</v>
      </c>
      <c r="B185" s="66" t="s">
        <v>90</v>
      </c>
      <c r="C185" s="77">
        <v>57882.730159999803</v>
      </c>
      <c r="D185" s="78">
        <v>5.1999999999999995E-4</v>
      </c>
      <c r="E185" s="70">
        <f t="shared" si="23"/>
        <v>85776.032195324224</v>
      </c>
      <c r="F185" s="70">
        <f t="shared" si="24"/>
        <v>85776</v>
      </c>
      <c r="G185" s="70">
        <f t="shared" si="25"/>
        <v>5.1007838046643883E-3</v>
      </c>
      <c r="K185" s="70">
        <f>G185</f>
        <v>5.1007838046643883E-3</v>
      </c>
      <c r="O185" s="70">
        <f t="shared" ca="1" si="26"/>
        <v>4.1676787812520936E-3</v>
      </c>
      <c r="Q185" s="71">
        <f t="shared" si="27"/>
        <v>42864.230159999803</v>
      </c>
    </row>
    <row r="186" spans="1:17" s="70" customFormat="1" ht="12" customHeight="1" x14ac:dyDescent="0.2">
      <c r="A186" s="65" t="s">
        <v>447</v>
      </c>
      <c r="B186" s="66" t="s">
        <v>90</v>
      </c>
      <c r="C186" s="77">
        <v>57889.700100000016</v>
      </c>
      <c r="D186" s="78">
        <v>3.6999999999999999E-4</v>
      </c>
      <c r="E186" s="70">
        <f t="shared" si="23"/>
        <v>85820.025331807003</v>
      </c>
      <c r="F186" s="70">
        <f t="shared" si="24"/>
        <v>85820</v>
      </c>
      <c r="G186" s="70">
        <f t="shared" si="25"/>
        <v>4.0133800212061033E-3</v>
      </c>
      <c r="K186" s="70">
        <f>G186</f>
        <v>4.0133800212061033E-3</v>
      </c>
      <c r="O186" s="70">
        <f t="shared" ca="1" si="26"/>
        <v>4.1701040884740892E-3</v>
      </c>
      <c r="Q186" s="71">
        <f t="shared" si="27"/>
        <v>42871.200100000016</v>
      </c>
    </row>
    <row r="187" spans="1:17" s="70" customFormat="1" ht="12" customHeight="1" x14ac:dyDescent="0.2">
      <c r="A187" s="65" t="s">
        <v>447</v>
      </c>
      <c r="B187" s="66" t="s">
        <v>90</v>
      </c>
      <c r="C187" s="77">
        <v>57899.6815200001</v>
      </c>
      <c r="D187" s="78">
        <v>2.7E-4</v>
      </c>
      <c r="E187" s="70">
        <f t="shared" si="23"/>
        <v>85883.026444060801</v>
      </c>
      <c r="F187" s="70">
        <f t="shared" si="24"/>
        <v>85883</v>
      </c>
      <c r="G187" s="70">
        <f t="shared" si="25"/>
        <v>4.1895971007761545E-3</v>
      </c>
      <c r="K187" s="70">
        <f>G187</f>
        <v>4.1895971007761545E-3</v>
      </c>
      <c r="O187" s="70">
        <f t="shared" ca="1" si="26"/>
        <v>4.1735766874510388E-3</v>
      </c>
      <c r="Q187" s="71">
        <f t="shared" si="27"/>
        <v>42881.1815200001</v>
      </c>
    </row>
    <row r="188" spans="1:17" s="70" customFormat="1" ht="12" customHeight="1" x14ac:dyDescent="0.2">
      <c r="A188" s="65" t="s">
        <v>447</v>
      </c>
      <c r="B188" s="66" t="s">
        <v>90</v>
      </c>
      <c r="C188" s="77">
        <v>57900.473699999973</v>
      </c>
      <c r="D188" s="78">
        <v>2.9E-4</v>
      </c>
      <c r="E188" s="70">
        <f t="shared" si="23"/>
        <v>85888.026556379162</v>
      </c>
      <c r="F188" s="70">
        <f t="shared" si="24"/>
        <v>85888</v>
      </c>
      <c r="G188" s="70">
        <f t="shared" si="25"/>
        <v>4.2073919757967815E-3</v>
      </c>
      <c r="K188" s="70">
        <f>G188</f>
        <v>4.2073919757967815E-3</v>
      </c>
      <c r="O188" s="70">
        <f t="shared" ca="1" si="26"/>
        <v>4.1738522905444475E-3</v>
      </c>
      <c r="Q188" s="71">
        <f t="shared" si="27"/>
        <v>42881.973699999973</v>
      </c>
    </row>
    <row r="189" spans="1:17" s="70" customFormat="1" ht="12" customHeight="1" x14ac:dyDescent="0.2">
      <c r="A189" s="65" t="s">
        <v>447</v>
      </c>
      <c r="B189" s="66" t="s">
        <v>90</v>
      </c>
      <c r="C189" s="77">
        <v>57901.424569999799</v>
      </c>
      <c r="D189" s="78">
        <v>2.9E-4</v>
      </c>
      <c r="E189" s="70">
        <f t="shared" si="23"/>
        <v>85894.02829436808</v>
      </c>
      <c r="F189" s="70">
        <f t="shared" si="24"/>
        <v>85894</v>
      </c>
      <c r="G189" s="70">
        <f t="shared" si="25"/>
        <v>4.4827458041254431E-3</v>
      </c>
      <c r="K189" s="70">
        <f>G189</f>
        <v>4.4827458041254431E-3</v>
      </c>
      <c r="O189" s="70">
        <f t="shared" ca="1" si="26"/>
        <v>4.1741830142565375E-3</v>
      </c>
      <c r="Q189" s="71">
        <f t="shared" si="27"/>
        <v>42882.924569999799</v>
      </c>
    </row>
    <row r="190" spans="1:17" s="70" customFormat="1" ht="12" customHeight="1" x14ac:dyDescent="0.2">
      <c r="A190" s="65" t="s">
        <v>447</v>
      </c>
      <c r="B190" s="66" t="s">
        <v>90</v>
      </c>
      <c r="C190" s="77">
        <v>57939.448890000116</v>
      </c>
      <c r="D190" s="78">
        <v>2.7E-4</v>
      </c>
      <c r="E190" s="70">
        <f t="shared" si="23"/>
        <v>86134.031665901799</v>
      </c>
      <c r="F190" s="70">
        <f t="shared" si="24"/>
        <v>86134</v>
      </c>
      <c r="G190" s="70">
        <f t="shared" si="25"/>
        <v>5.0169061141787097E-3</v>
      </c>
      <c r="K190" s="70">
        <f>G190</f>
        <v>5.0169061141787097E-3</v>
      </c>
      <c r="O190" s="70">
        <f t="shared" ca="1" si="26"/>
        <v>4.1874119627401526E-3</v>
      </c>
      <c r="Q190" s="71">
        <f t="shared" si="27"/>
        <v>42920.948890000116</v>
      </c>
    </row>
    <row r="191" spans="1:17" s="70" customFormat="1" ht="12" customHeight="1" x14ac:dyDescent="0.2">
      <c r="A191" s="65" t="s">
        <v>447</v>
      </c>
      <c r="B191" s="66" t="s">
        <v>90</v>
      </c>
      <c r="C191" s="77">
        <v>58167.907999999821</v>
      </c>
      <c r="D191" s="78">
        <v>3.2000000000000003E-4</v>
      </c>
      <c r="E191" s="70">
        <f t="shared" si="23"/>
        <v>87576.028699828108</v>
      </c>
      <c r="F191" s="70">
        <f t="shared" si="24"/>
        <v>87576</v>
      </c>
      <c r="G191" s="70">
        <f t="shared" si="25"/>
        <v>4.5469838223652914E-3</v>
      </c>
      <c r="K191" s="70">
        <f>G191</f>
        <v>4.5469838223652914E-3</v>
      </c>
      <c r="O191" s="70">
        <f t="shared" ca="1" si="26"/>
        <v>4.2668958948792069E-3</v>
      </c>
      <c r="Q191" s="71">
        <f t="shared" si="27"/>
        <v>43149.407999999821</v>
      </c>
    </row>
    <row r="192" spans="1:17" s="70" customFormat="1" ht="12" customHeight="1" x14ac:dyDescent="0.2">
      <c r="A192" s="65" t="s">
        <v>447</v>
      </c>
      <c r="B192" s="66" t="s">
        <v>90</v>
      </c>
      <c r="C192" s="77">
        <v>58181.850269999821</v>
      </c>
      <c r="D192" s="78">
        <v>3.5E-4</v>
      </c>
      <c r="E192" s="70">
        <f t="shared" si="23"/>
        <v>87664.030058085278</v>
      </c>
      <c r="F192" s="70">
        <f t="shared" si="24"/>
        <v>87664</v>
      </c>
      <c r="G192" s="70">
        <f t="shared" si="25"/>
        <v>4.7621758203604259E-3</v>
      </c>
      <c r="K192" s="70">
        <f>G192</f>
        <v>4.7621758203604259E-3</v>
      </c>
      <c r="O192" s="70">
        <f t="shared" ca="1" si="26"/>
        <v>4.2717465093231989E-3</v>
      </c>
      <c r="Q192" s="71">
        <f t="shared" si="27"/>
        <v>43163.350269999821</v>
      </c>
    </row>
    <row r="193" spans="1:17" s="70" customFormat="1" ht="12" customHeight="1" x14ac:dyDescent="0.2">
      <c r="A193" s="65" t="s">
        <v>447</v>
      </c>
      <c r="B193" s="66" t="s">
        <v>90</v>
      </c>
      <c r="C193" s="77">
        <v>58187.870469999965</v>
      </c>
      <c r="D193" s="78">
        <v>2.1000000000000001E-4</v>
      </c>
      <c r="E193" s="70">
        <f t="shared" si="23"/>
        <v>87702.028588955262</v>
      </c>
      <c r="F193" s="70">
        <f t="shared" si="24"/>
        <v>87702</v>
      </c>
      <c r="G193" s="70">
        <f t="shared" si="25"/>
        <v>4.5294179653865285E-3</v>
      </c>
      <c r="K193" s="70">
        <f>G193</f>
        <v>4.5294179653865285E-3</v>
      </c>
      <c r="O193" s="70">
        <f t="shared" ca="1" si="26"/>
        <v>4.2738410928331045E-3</v>
      </c>
      <c r="Q193" s="71">
        <f t="shared" si="27"/>
        <v>43169.370469999965</v>
      </c>
    </row>
    <row r="194" spans="1:17" s="70" customFormat="1" ht="12" customHeight="1" x14ac:dyDescent="0.2">
      <c r="A194" s="65" t="s">
        <v>447</v>
      </c>
      <c r="B194" s="66" t="s">
        <v>90</v>
      </c>
      <c r="C194" s="77">
        <v>58191.831290000118</v>
      </c>
      <c r="D194" s="78">
        <v>3.1E-4</v>
      </c>
      <c r="E194" s="70">
        <f t="shared" si="23"/>
        <v>87727.02864560498</v>
      </c>
      <c r="F194" s="70">
        <f t="shared" si="24"/>
        <v>87727</v>
      </c>
      <c r="G194" s="70">
        <f t="shared" si="25"/>
        <v>4.5383931210380979E-3</v>
      </c>
      <c r="K194" s="70">
        <f>G194</f>
        <v>4.5383931210380979E-3</v>
      </c>
      <c r="O194" s="70">
        <f t="shared" ca="1" si="26"/>
        <v>4.2752191083001477E-3</v>
      </c>
      <c r="Q194" s="71">
        <f t="shared" si="27"/>
        <v>43173.331290000118</v>
      </c>
    </row>
    <row r="195" spans="1:17" s="70" customFormat="1" ht="12" customHeight="1" x14ac:dyDescent="0.2">
      <c r="A195" s="65" t="s">
        <v>447</v>
      </c>
      <c r="B195" s="66" t="s">
        <v>90</v>
      </c>
      <c r="C195" s="77">
        <v>58192.940059999935</v>
      </c>
      <c r="D195" s="78">
        <v>2.0000000000000001E-4</v>
      </c>
      <c r="E195" s="70">
        <f t="shared" si="23"/>
        <v>87734.027022912167</v>
      </c>
      <c r="F195" s="70">
        <f t="shared" si="24"/>
        <v>87734</v>
      </c>
      <c r="G195" s="70">
        <f t="shared" si="25"/>
        <v>4.2813059408217669E-3</v>
      </c>
      <c r="K195" s="70">
        <f>G195</f>
        <v>4.2813059408217669E-3</v>
      </c>
      <c r="O195" s="70">
        <f t="shared" ca="1" si="26"/>
        <v>4.27560495263092E-3</v>
      </c>
      <c r="Q195" s="71">
        <f t="shared" si="27"/>
        <v>43174.440059999935</v>
      </c>
    </row>
    <row r="196" spans="1:17" s="70" customFormat="1" ht="12" customHeight="1" x14ac:dyDescent="0.2">
      <c r="A196" s="65" t="s">
        <v>447</v>
      </c>
      <c r="B196" s="66" t="s">
        <v>90</v>
      </c>
      <c r="C196" s="77">
        <v>58193.891369999852</v>
      </c>
      <c r="D196" s="78">
        <v>4.2000000000000002E-4</v>
      </c>
      <c r="E196" s="70">
        <f t="shared" si="23"/>
        <v>87740.031538110648</v>
      </c>
      <c r="F196" s="70">
        <f t="shared" si="24"/>
        <v>87740</v>
      </c>
      <c r="G196" s="70">
        <f t="shared" si="25"/>
        <v>4.9966598526225425E-3</v>
      </c>
      <c r="K196" s="70">
        <f>G196</f>
        <v>4.9966598526225425E-3</v>
      </c>
      <c r="O196" s="70">
        <f t="shared" ca="1" si="26"/>
        <v>4.2759356763430109E-3</v>
      </c>
      <c r="Q196" s="71">
        <f t="shared" si="27"/>
        <v>43175.391369999852</v>
      </c>
    </row>
    <row r="197" spans="1:17" s="70" customFormat="1" ht="12" customHeight="1" x14ac:dyDescent="0.2">
      <c r="A197" s="65" t="s">
        <v>447</v>
      </c>
      <c r="B197" s="66" t="s">
        <v>90</v>
      </c>
      <c r="C197" s="77">
        <v>58220.824159999844</v>
      </c>
      <c r="D197" s="78">
        <v>2.5000000000000001E-4</v>
      </c>
      <c r="E197" s="70">
        <f t="shared" si="23"/>
        <v>87910.026962216944</v>
      </c>
      <c r="F197" s="70">
        <f t="shared" si="24"/>
        <v>87910</v>
      </c>
      <c r="G197" s="70">
        <f t="shared" si="25"/>
        <v>4.2716898460639641E-3</v>
      </c>
      <c r="K197" s="70">
        <f>G197</f>
        <v>4.2716898460639641E-3</v>
      </c>
      <c r="O197" s="70">
        <f t="shared" ca="1" si="26"/>
        <v>4.285306181518905E-3</v>
      </c>
      <c r="Q197" s="71">
        <f t="shared" si="27"/>
        <v>43202.324159999844</v>
      </c>
    </row>
    <row r="198" spans="1:17" s="70" customFormat="1" ht="12" customHeight="1" x14ac:dyDescent="0.2">
      <c r="A198" s="65" t="s">
        <v>447</v>
      </c>
      <c r="B198" s="66" t="s">
        <v>90</v>
      </c>
      <c r="C198" s="77">
        <v>58227.47854000004</v>
      </c>
      <c r="D198" s="78">
        <v>2.2000000000000001E-4</v>
      </c>
      <c r="E198" s="70">
        <f t="shared" si="23"/>
        <v>87952.028334904229</v>
      </c>
      <c r="F198" s="70">
        <f t="shared" si="24"/>
        <v>87952</v>
      </c>
      <c r="G198" s="70">
        <f t="shared" si="25"/>
        <v>4.4891680445289239E-3</v>
      </c>
      <c r="K198" s="70">
        <f>G198</f>
        <v>4.4891680445289239E-3</v>
      </c>
      <c r="O198" s="70">
        <f t="shared" ca="1" si="26"/>
        <v>4.2876212475035369E-3</v>
      </c>
      <c r="Q198" s="71">
        <f t="shared" si="27"/>
        <v>43208.97854000004</v>
      </c>
    </row>
    <row r="199" spans="1:17" s="70" customFormat="1" ht="12" customHeight="1" x14ac:dyDescent="0.2">
      <c r="A199" s="65" t="s">
        <v>447</v>
      </c>
      <c r="B199" s="66" t="s">
        <v>90</v>
      </c>
      <c r="C199" s="77">
        <v>58227.795320000034</v>
      </c>
      <c r="D199" s="78">
        <v>3.2000000000000003E-4</v>
      </c>
      <c r="E199" s="70">
        <f t="shared" si="23"/>
        <v>87954.027799142699</v>
      </c>
      <c r="F199" s="70">
        <f t="shared" si="24"/>
        <v>87954</v>
      </c>
      <c r="G199" s="70">
        <f t="shared" si="25"/>
        <v>4.4042860390618443E-3</v>
      </c>
      <c r="K199" s="70">
        <f>G199</f>
        <v>4.4042860390618443E-3</v>
      </c>
      <c r="O199" s="70">
        <f t="shared" ca="1" si="26"/>
        <v>4.2877314887409005E-3</v>
      </c>
      <c r="Q199" s="71">
        <f t="shared" si="27"/>
        <v>43209.295320000034</v>
      </c>
    </row>
    <row r="200" spans="1:17" s="70" customFormat="1" ht="12" customHeight="1" x14ac:dyDescent="0.2">
      <c r="A200" s="65" t="s">
        <v>447</v>
      </c>
      <c r="B200" s="66" t="s">
        <v>90</v>
      </c>
      <c r="C200" s="77">
        <v>58228.429349999875</v>
      </c>
      <c r="D200" s="78">
        <v>2.7999999999999998E-4</v>
      </c>
      <c r="E200" s="70">
        <f t="shared" si="23"/>
        <v>87958.029694182871</v>
      </c>
      <c r="F200" s="70">
        <f t="shared" si="24"/>
        <v>87958</v>
      </c>
      <c r="G200" s="70">
        <f t="shared" si="25"/>
        <v>4.704521874373313E-3</v>
      </c>
      <c r="K200" s="70">
        <f>G200</f>
        <v>4.704521874373313E-3</v>
      </c>
      <c r="O200" s="70">
        <f t="shared" ca="1" si="26"/>
        <v>4.2879519712156278E-3</v>
      </c>
      <c r="Q200" s="71">
        <f t="shared" si="27"/>
        <v>43209.929349999875</v>
      </c>
    </row>
    <row r="201" spans="1:17" s="70" customFormat="1" ht="12" customHeight="1" x14ac:dyDescent="0.2">
      <c r="A201" s="65" t="s">
        <v>447</v>
      </c>
      <c r="B201" s="66" t="s">
        <v>90</v>
      </c>
      <c r="C201" s="77">
        <v>58233.816079999786</v>
      </c>
      <c r="D201" s="78">
        <v>4.2000000000000002E-4</v>
      </c>
      <c r="E201" s="70">
        <f t="shared" si="23"/>
        <v>87992.02986463983</v>
      </c>
      <c r="F201" s="70">
        <f t="shared" si="24"/>
        <v>87992</v>
      </c>
      <c r="G201" s="70">
        <f t="shared" si="25"/>
        <v>4.7315277915913612E-3</v>
      </c>
      <c r="K201" s="70">
        <f>G201</f>
        <v>4.7315277915913612E-3</v>
      </c>
      <c r="O201" s="70">
        <f t="shared" ca="1" si="26"/>
        <v>4.2898260722508061E-3</v>
      </c>
      <c r="Q201" s="71">
        <f t="shared" si="27"/>
        <v>43215.316079999786</v>
      </c>
    </row>
    <row r="202" spans="1:17" s="70" customFormat="1" ht="12" customHeight="1" x14ac:dyDescent="0.2">
      <c r="A202" s="65" t="s">
        <v>447</v>
      </c>
      <c r="B202" s="66" t="s">
        <v>90</v>
      </c>
      <c r="C202" s="77">
        <v>58239.836389999837</v>
      </c>
      <c r="D202" s="78">
        <v>4.4999999999999999E-4</v>
      </c>
      <c r="E202" s="70">
        <f t="shared" si="23"/>
        <v>88030.029089811462</v>
      </c>
      <c r="F202" s="70">
        <f t="shared" si="24"/>
        <v>88030</v>
      </c>
      <c r="G202" s="70">
        <f t="shared" si="25"/>
        <v>4.6087698428891599E-3</v>
      </c>
      <c r="K202" s="70">
        <f>G202</f>
        <v>4.6087698428891599E-3</v>
      </c>
      <c r="O202" s="70">
        <f t="shared" ca="1" si="26"/>
        <v>4.2919206557607125E-3</v>
      </c>
      <c r="Q202" s="71">
        <f t="shared" si="27"/>
        <v>43221.336389999837</v>
      </c>
    </row>
    <row r="203" spans="1:17" s="70" customFormat="1" ht="12" customHeight="1" x14ac:dyDescent="0.2">
      <c r="A203" s="65" t="s">
        <v>447</v>
      </c>
      <c r="B203" s="66" t="s">
        <v>90</v>
      </c>
      <c r="C203" s="77">
        <v>58241.420940000098</v>
      </c>
      <c r="D203" s="78">
        <v>3.3E-4</v>
      </c>
      <c r="E203" s="70">
        <f t="shared" si="23"/>
        <v>88040.030513700796</v>
      </c>
      <c r="F203" s="70">
        <f t="shared" si="24"/>
        <v>88040</v>
      </c>
      <c r="G203" s="70">
        <f t="shared" si="25"/>
        <v>4.8343601010856219E-3</v>
      </c>
      <c r="K203" s="70">
        <f>G203</f>
        <v>4.8343601010856219E-3</v>
      </c>
      <c r="O203" s="70">
        <f t="shared" ca="1" si="26"/>
        <v>4.2924718619475298E-3</v>
      </c>
      <c r="Q203" s="71">
        <f t="shared" si="27"/>
        <v>43222.920940000098</v>
      </c>
    </row>
    <row r="204" spans="1:17" s="70" customFormat="1" ht="12" customHeight="1" x14ac:dyDescent="0.2">
      <c r="A204" s="65" t="s">
        <v>447</v>
      </c>
      <c r="B204" s="66" t="s">
        <v>90</v>
      </c>
      <c r="C204" s="77">
        <v>58242.846369999927</v>
      </c>
      <c r="D204" s="78">
        <v>3.6000000000000002E-4</v>
      </c>
      <c r="E204" s="70">
        <f t="shared" si="23"/>
        <v>88049.027597825931</v>
      </c>
      <c r="F204" s="70">
        <f t="shared" si="24"/>
        <v>88049</v>
      </c>
      <c r="G204" s="70">
        <f t="shared" si="25"/>
        <v>4.3723909257096238E-3</v>
      </c>
      <c r="K204" s="70">
        <f>G204</f>
        <v>4.3723909257096238E-3</v>
      </c>
      <c r="O204" s="70">
        <f t="shared" ca="1" si="26"/>
        <v>4.2929679475156649E-3</v>
      </c>
      <c r="Q204" s="71">
        <f t="shared" si="27"/>
        <v>43224.346369999927</v>
      </c>
    </row>
    <row r="205" spans="1:17" s="70" customFormat="1" ht="12" customHeight="1" x14ac:dyDescent="0.2">
      <c r="A205" s="65" t="s">
        <v>447</v>
      </c>
      <c r="B205" s="66" t="s">
        <v>90</v>
      </c>
      <c r="C205" s="77">
        <v>58246.490550000221</v>
      </c>
      <c r="D205" s="78">
        <v>2.3000000000000001E-4</v>
      </c>
      <c r="E205" s="70">
        <f t="shared" si="23"/>
        <v>88072.029073895435</v>
      </c>
      <c r="F205" s="70">
        <f t="shared" si="24"/>
        <v>88072</v>
      </c>
      <c r="G205" s="70">
        <f t="shared" si="25"/>
        <v>4.60624822153477E-3</v>
      </c>
      <c r="K205" s="70">
        <f>G205</f>
        <v>4.60624822153477E-3</v>
      </c>
      <c r="O205" s="70">
        <f t="shared" ca="1" si="26"/>
        <v>4.2942357217453445E-3</v>
      </c>
      <c r="Q205" s="71">
        <f t="shared" si="27"/>
        <v>43227.990550000221</v>
      </c>
    </row>
    <row r="206" spans="1:17" s="70" customFormat="1" ht="12" customHeight="1" x14ac:dyDescent="0.2">
      <c r="A206" s="65" t="s">
        <v>447</v>
      </c>
      <c r="B206" s="66" t="s">
        <v>90</v>
      </c>
      <c r="C206" s="77">
        <v>58272.632209999952</v>
      </c>
      <c r="D206" s="78">
        <v>3.1E-4</v>
      </c>
      <c r="E206" s="70">
        <f t="shared" si="23"/>
        <v>88237.031013111482</v>
      </c>
      <c r="F206" s="70">
        <f t="shared" si="24"/>
        <v>88237</v>
      </c>
      <c r="G206" s="70">
        <f t="shared" si="25"/>
        <v>4.9134829532704316E-3</v>
      </c>
      <c r="K206" s="70">
        <f>G206</f>
        <v>4.9134829532704316E-3</v>
      </c>
      <c r="O206" s="70">
        <f t="shared" ca="1" si="26"/>
        <v>4.3033306238278298E-3</v>
      </c>
      <c r="Q206" s="71">
        <f t="shared" si="27"/>
        <v>43254.132209999952</v>
      </c>
    </row>
    <row r="207" spans="1:17" s="70" customFormat="1" ht="12" customHeight="1" x14ac:dyDescent="0.2">
      <c r="A207" s="65" t="s">
        <v>447</v>
      </c>
      <c r="B207" s="66" t="s">
        <v>90</v>
      </c>
      <c r="C207" s="77">
        <v>58589.655669999775</v>
      </c>
      <c r="D207" s="78">
        <v>3.4000000000000002E-4</v>
      </c>
      <c r="E207" s="70">
        <f t="shared" si="23"/>
        <v>90238.031931855265</v>
      </c>
      <c r="F207" s="70">
        <f t="shared" si="24"/>
        <v>90238</v>
      </c>
      <c r="G207" s="70">
        <f t="shared" si="25"/>
        <v>5.0590417740750127E-3</v>
      </c>
      <c r="K207" s="70">
        <f>G207</f>
        <v>5.0590417740750127E-3</v>
      </c>
      <c r="O207" s="70">
        <f t="shared" ca="1" si="26"/>
        <v>4.4136269818099714E-3</v>
      </c>
      <c r="Q207" s="71">
        <f t="shared" si="27"/>
        <v>43571.155669999775</v>
      </c>
    </row>
    <row r="208" spans="1:17" s="70" customFormat="1" ht="12" customHeight="1" x14ac:dyDescent="0.2">
      <c r="A208" s="65" t="s">
        <v>447</v>
      </c>
      <c r="B208" s="66" t="s">
        <v>90</v>
      </c>
      <c r="C208" s="77">
        <v>58593.458529999945</v>
      </c>
      <c r="D208" s="78">
        <v>2.5999999999999998E-4</v>
      </c>
      <c r="E208" s="70">
        <f t="shared" si="23"/>
        <v>90262.034970476452</v>
      </c>
      <c r="F208" s="70">
        <f t="shared" si="24"/>
        <v>90262</v>
      </c>
      <c r="G208" s="70">
        <f t="shared" si="25"/>
        <v>5.5404579470632598E-3</v>
      </c>
      <c r="K208" s="70">
        <f>G208</f>
        <v>5.5404579470632598E-3</v>
      </c>
      <c r="O208" s="70">
        <f t="shared" ca="1" si="26"/>
        <v>4.4149498766583332E-3</v>
      </c>
      <c r="Q208" s="71">
        <f t="shared" si="27"/>
        <v>43574.958529999945</v>
      </c>
    </row>
    <row r="209" spans="1:17" s="70" customFormat="1" ht="12" customHeight="1" x14ac:dyDescent="0.2">
      <c r="A209" s="65" t="s">
        <v>447</v>
      </c>
      <c r="B209" s="66" t="s">
        <v>90</v>
      </c>
      <c r="C209" s="77">
        <v>58594.408340000082</v>
      </c>
      <c r="D209" s="78">
        <v>3.1E-4</v>
      </c>
      <c r="E209" s="70">
        <f t="shared" si="23"/>
        <v>90268.030017918383</v>
      </c>
      <c r="F209" s="70">
        <f t="shared" si="24"/>
        <v>90268</v>
      </c>
      <c r="G209" s="70">
        <f t="shared" si="25"/>
        <v>4.7558120859321207E-3</v>
      </c>
      <c r="K209" s="70">
        <f>G209</f>
        <v>4.7558120859321207E-3</v>
      </c>
      <c r="O209" s="70">
        <f t="shared" ca="1" si="26"/>
        <v>4.4152806003704232E-3</v>
      </c>
      <c r="Q209" s="71">
        <f t="shared" si="27"/>
        <v>43575.908340000082</v>
      </c>
    </row>
    <row r="210" spans="1:17" s="70" customFormat="1" ht="12" customHeight="1" x14ac:dyDescent="0.2">
      <c r="A210" s="65" t="s">
        <v>447</v>
      </c>
      <c r="B210" s="66" t="s">
        <v>90</v>
      </c>
      <c r="C210" s="77">
        <v>58599.479129999876</v>
      </c>
      <c r="D210" s="78">
        <v>1.9000000000000001E-4</v>
      </c>
      <c r="E210" s="70">
        <f t="shared" si="23"/>
        <v>90300.036026080532</v>
      </c>
      <c r="F210" s="70">
        <f t="shared" si="24"/>
        <v>90300</v>
      </c>
      <c r="G210" s="70">
        <f t="shared" si="25"/>
        <v>5.7076998782576993E-3</v>
      </c>
      <c r="K210" s="70">
        <f>G210</f>
        <v>5.7076998782576993E-3</v>
      </c>
      <c r="O210" s="70">
        <f t="shared" ca="1" si="26"/>
        <v>4.4170444601682388E-3</v>
      </c>
      <c r="Q210" s="71">
        <f t="shared" si="27"/>
        <v>43580.979129999876</v>
      </c>
    </row>
    <row r="211" spans="1:17" s="70" customFormat="1" ht="12" customHeight="1" x14ac:dyDescent="0.2">
      <c r="A211" s="65" t="s">
        <v>447</v>
      </c>
      <c r="B211" s="66" t="s">
        <v>90</v>
      </c>
      <c r="C211" s="77">
        <v>58603.439300000202</v>
      </c>
      <c r="D211" s="78">
        <v>1.4999999999999999E-4</v>
      </c>
      <c r="E211" s="70">
        <f t="shared" si="23"/>
        <v>90325.031980036234</v>
      </c>
      <c r="F211" s="70">
        <f t="shared" si="24"/>
        <v>90325</v>
      </c>
      <c r="G211" s="70">
        <f t="shared" si="25"/>
        <v>5.0666752067627385E-3</v>
      </c>
      <c r="K211" s="70">
        <f>G211</f>
        <v>5.0666752067627385E-3</v>
      </c>
      <c r="O211" s="70">
        <f t="shared" ca="1" si="26"/>
        <v>4.418422475635282E-3</v>
      </c>
      <c r="Q211" s="71">
        <f t="shared" si="27"/>
        <v>43584.939300000202</v>
      </c>
    </row>
    <row r="212" spans="1:17" s="70" customFormat="1" ht="12" customHeight="1" x14ac:dyDescent="0.2">
      <c r="A212" s="65" t="s">
        <v>447</v>
      </c>
      <c r="B212" s="66" t="s">
        <v>90</v>
      </c>
      <c r="C212" s="77">
        <v>58943.435490000062</v>
      </c>
      <c r="D212" s="78">
        <v>3.5E-4</v>
      </c>
      <c r="E212" s="70">
        <f t="shared" ref="E212:E229" si="28">+(C212-C$7)/C$8</f>
        <v>92471.033063235227</v>
      </c>
      <c r="F212" s="70">
        <f t="shared" ref="F212:F229" si="29">ROUND(2*E212,0)/2</f>
        <v>92471</v>
      </c>
      <c r="G212" s="70">
        <f t="shared" ref="G212:G229" si="30">+C212-(C$7+F212*C$8)</f>
        <v>5.2382890644366853E-3</v>
      </c>
      <c r="K212" s="70">
        <f>G212</f>
        <v>5.2382890644366853E-3</v>
      </c>
      <c r="O212" s="70">
        <f t="shared" ref="O212:O229" ca="1" si="31">+C$11+C$12*$F212</f>
        <v>4.5367113233262734E-3</v>
      </c>
      <c r="Q212" s="71">
        <f t="shared" ref="Q212:Q229" si="32">+C212-15018.5</f>
        <v>43924.935490000062</v>
      </c>
    </row>
    <row r="213" spans="1:17" s="70" customFormat="1" ht="12" customHeight="1" x14ac:dyDescent="0.2">
      <c r="A213" s="65" t="s">
        <v>447</v>
      </c>
      <c r="B213" s="66" t="s">
        <v>90</v>
      </c>
      <c r="C213" s="77">
        <v>58946.445780000184</v>
      </c>
      <c r="D213" s="78">
        <v>3.3E-4</v>
      </c>
      <c r="E213" s="70">
        <f t="shared" si="28"/>
        <v>92490.033527919863</v>
      </c>
      <c r="F213" s="70">
        <f t="shared" si="29"/>
        <v>92490</v>
      </c>
      <c r="G213" s="70">
        <f t="shared" si="30"/>
        <v>5.311910186719615E-3</v>
      </c>
      <c r="K213" s="70">
        <f>G213</f>
        <v>5.311910186719615E-3</v>
      </c>
      <c r="O213" s="70">
        <f t="shared" ca="1" si="31"/>
        <v>4.5377586150812266E-3</v>
      </c>
      <c r="Q213" s="71">
        <f t="shared" si="32"/>
        <v>43927.945780000184</v>
      </c>
    </row>
    <row r="214" spans="1:17" s="70" customFormat="1" ht="12" customHeight="1" x14ac:dyDescent="0.2">
      <c r="A214" s="65" t="s">
        <v>447</v>
      </c>
      <c r="B214" s="66" t="s">
        <v>90</v>
      </c>
      <c r="C214" s="77">
        <v>58949.455510000233</v>
      </c>
      <c r="D214" s="78">
        <v>3.8999999999999999E-4</v>
      </c>
      <c r="E214" s="70">
        <f t="shared" si="28"/>
        <v>92509.030457974412</v>
      </c>
      <c r="F214" s="70">
        <f t="shared" si="29"/>
        <v>92509</v>
      </c>
      <c r="G214" s="70">
        <f t="shared" si="30"/>
        <v>4.8255312358378433E-3</v>
      </c>
      <c r="K214" s="70">
        <f>G214</f>
        <v>4.8255312358378433E-3</v>
      </c>
      <c r="O214" s="70">
        <f t="shared" ca="1" si="31"/>
        <v>4.5388059068361799E-3</v>
      </c>
      <c r="Q214" s="71">
        <f t="shared" si="32"/>
        <v>43930.955510000233</v>
      </c>
    </row>
    <row r="215" spans="1:17" s="70" customFormat="1" ht="12" customHeight="1" x14ac:dyDescent="0.2">
      <c r="A215" s="65" t="s">
        <v>447</v>
      </c>
      <c r="B215" s="66" t="s">
        <v>90</v>
      </c>
      <c r="C215" s="77">
        <v>58966.724650000222</v>
      </c>
      <c r="D215" s="78">
        <v>2.7E-4</v>
      </c>
      <c r="E215" s="70">
        <f t="shared" si="28"/>
        <v>92618.030482786184</v>
      </c>
      <c r="F215" s="70">
        <f t="shared" si="29"/>
        <v>92618</v>
      </c>
      <c r="G215" s="70">
        <f t="shared" si="30"/>
        <v>4.8294622247340158E-3</v>
      </c>
      <c r="K215" s="70">
        <f>G215</f>
        <v>4.8294622247340158E-3</v>
      </c>
      <c r="O215" s="70">
        <f t="shared" ca="1" si="31"/>
        <v>4.5448140542724879E-3</v>
      </c>
      <c r="Q215" s="71">
        <f t="shared" si="32"/>
        <v>43948.224650000222</v>
      </c>
    </row>
    <row r="216" spans="1:17" s="70" customFormat="1" ht="12" customHeight="1" x14ac:dyDescent="0.2">
      <c r="A216" s="65" t="s">
        <v>447</v>
      </c>
      <c r="B216" s="66" t="s">
        <v>90</v>
      </c>
      <c r="C216" s="77">
        <v>59271.865770000033</v>
      </c>
      <c r="D216" s="78">
        <v>4.2999999999999999E-4</v>
      </c>
      <c r="E216" s="70">
        <f t="shared" si="28"/>
        <v>94544.031989004288</v>
      </c>
      <c r="F216" s="70">
        <f t="shared" si="29"/>
        <v>94544</v>
      </c>
      <c r="G216" s="70">
        <f t="shared" si="30"/>
        <v>5.0680960339377634E-3</v>
      </c>
      <c r="K216" s="70">
        <f>G216</f>
        <v>5.0680960339377634E-3</v>
      </c>
      <c r="O216" s="70">
        <f t="shared" ca="1" si="31"/>
        <v>4.6509763658534996E-3</v>
      </c>
      <c r="Q216" s="71">
        <f t="shared" si="32"/>
        <v>44253.365770000033</v>
      </c>
    </row>
    <row r="217" spans="1:17" s="70" customFormat="1" ht="12" customHeight="1" x14ac:dyDescent="0.2">
      <c r="A217" s="65" t="s">
        <v>447</v>
      </c>
      <c r="B217" s="66" t="s">
        <v>90</v>
      </c>
      <c r="C217" s="77">
        <v>59341.417669999879</v>
      </c>
      <c r="D217" s="78">
        <v>2.1000000000000001E-4</v>
      </c>
      <c r="E217" s="70">
        <f t="shared" si="28"/>
        <v>94983.032357621007</v>
      </c>
      <c r="F217" s="70">
        <f t="shared" si="29"/>
        <v>94983</v>
      </c>
      <c r="G217" s="70">
        <f t="shared" si="30"/>
        <v>5.126496878801845E-3</v>
      </c>
      <c r="K217" s="70">
        <f>G217</f>
        <v>5.126496878801845E-3</v>
      </c>
      <c r="O217" s="70">
        <f t="shared" ca="1" si="31"/>
        <v>4.6751743174547784E-3</v>
      </c>
      <c r="Q217" s="71">
        <f t="shared" si="32"/>
        <v>44322.917669999879</v>
      </c>
    </row>
    <row r="218" spans="1:17" s="70" customFormat="1" ht="12" customHeight="1" x14ac:dyDescent="0.2">
      <c r="A218" s="65" t="s">
        <v>447</v>
      </c>
      <c r="B218" s="66" t="s">
        <v>90</v>
      </c>
      <c r="C218" s="77">
        <v>59350.448199999984</v>
      </c>
      <c r="D218" s="78">
        <v>1.1E-4</v>
      </c>
      <c r="E218" s="70">
        <f t="shared" si="28"/>
        <v>95040.031605648153</v>
      </c>
      <c r="F218" s="70">
        <f t="shared" si="29"/>
        <v>95040</v>
      </c>
      <c r="G218" s="70">
        <f t="shared" si="30"/>
        <v>5.0073599850293249E-3</v>
      </c>
      <c r="K218" s="70">
        <f>G218</f>
        <v>5.0073599850293249E-3</v>
      </c>
      <c r="O218" s="70">
        <f t="shared" ca="1" si="31"/>
        <v>4.6783161927196372E-3</v>
      </c>
      <c r="Q218" s="71">
        <f t="shared" si="32"/>
        <v>44331.948199999984</v>
      </c>
    </row>
    <row r="219" spans="1:17" s="70" customFormat="1" ht="12" customHeight="1" x14ac:dyDescent="0.2">
      <c r="A219" s="65" t="s">
        <v>447</v>
      </c>
      <c r="B219" s="66" t="s">
        <v>90</v>
      </c>
      <c r="C219" s="77">
        <v>59354.409020000137</v>
      </c>
      <c r="D219" s="78">
        <v>3.3E-4</v>
      </c>
      <c r="E219" s="70">
        <f t="shared" si="28"/>
        <v>95065.031662297872</v>
      </c>
      <c r="F219" s="70">
        <f t="shared" si="29"/>
        <v>95065</v>
      </c>
      <c r="G219" s="70">
        <f t="shared" si="30"/>
        <v>5.0163351406808943E-3</v>
      </c>
      <c r="K219" s="70">
        <f>G219</f>
        <v>5.0163351406808943E-3</v>
      </c>
      <c r="O219" s="70">
        <f t="shared" ca="1" si="31"/>
        <v>4.6796942081866804E-3</v>
      </c>
      <c r="Q219" s="71">
        <f t="shared" si="32"/>
        <v>44335.909020000137</v>
      </c>
    </row>
    <row r="220" spans="1:17" s="70" customFormat="1" ht="12" customHeight="1" x14ac:dyDescent="0.2">
      <c r="A220" s="65" t="s">
        <v>447</v>
      </c>
      <c r="B220" s="66" t="s">
        <v>90</v>
      </c>
      <c r="C220" s="77">
        <v>59358.686470000073</v>
      </c>
      <c r="D220" s="78">
        <v>2.9999999999999997E-4</v>
      </c>
      <c r="E220" s="70">
        <f t="shared" si="28"/>
        <v>95092.030236408944</v>
      </c>
      <c r="F220" s="70">
        <f t="shared" si="29"/>
        <v>95092</v>
      </c>
      <c r="G220" s="70">
        <f t="shared" si="30"/>
        <v>4.7904280727379955E-3</v>
      </c>
      <c r="K220" s="70">
        <f>G220</f>
        <v>4.7904280727379955E-3</v>
      </c>
      <c r="O220" s="70">
        <f t="shared" ca="1" si="31"/>
        <v>4.6811824648910873E-3</v>
      </c>
      <c r="Q220" s="71">
        <f t="shared" si="32"/>
        <v>44340.186470000073</v>
      </c>
    </row>
    <row r="221" spans="1:17" s="70" customFormat="1" ht="12" customHeight="1" x14ac:dyDescent="0.2">
      <c r="A221" s="65" t="s">
        <v>447</v>
      </c>
      <c r="B221" s="66" t="s">
        <v>90</v>
      </c>
      <c r="C221" s="77">
        <v>59363.598089999985</v>
      </c>
      <c r="D221" s="78">
        <v>2.1000000000000001E-4</v>
      </c>
      <c r="E221" s="70">
        <f t="shared" si="28"/>
        <v>95123.031589218444</v>
      </c>
      <c r="F221" s="70">
        <f t="shared" si="29"/>
        <v>95123</v>
      </c>
      <c r="G221" s="70">
        <f t="shared" si="30"/>
        <v>5.0047569893649779E-3</v>
      </c>
      <c r="K221" s="70">
        <f>G221</f>
        <v>5.0047569893649779E-3</v>
      </c>
      <c r="O221" s="70">
        <f t="shared" ca="1" si="31"/>
        <v>4.6828912040702214E-3</v>
      </c>
      <c r="Q221" s="71">
        <f t="shared" si="32"/>
        <v>44345.098089999985</v>
      </c>
    </row>
    <row r="222" spans="1:17" s="70" customFormat="1" ht="12" customHeight="1" x14ac:dyDescent="0.2">
      <c r="A222" s="65" t="s">
        <v>447</v>
      </c>
      <c r="B222" s="66" t="s">
        <v>90</v>
      </c>
      <c r="C222" s="77">
        <v>59364.706749999896</v>
      </c>
      <c r="D222" s="78">
        <v>1.7000000000000001E-4</v>
      </c>
      <c r="E222" s="70">
        <f t="shared" si="28"/>
        <v>95130.029272223968</v>
      </c>
      <c r="F222" s="70">
        <f t="shared" si="29"/>
        <v>95130</v>
      </c>
      <c r="G222" s="70">
        <f t="shared" si="30"/>
        <v>4.6376698956009932E-3</v>
      </c>
      <c r="K222" s="70">
        <f>G222</f>
        <v>4.6376698956009932E-3</v>
      </c>
      <c r="O222" s="70">
        <f t="shared" ca="1" si="31"/>
        <v>4.6832770484009929E-3</v>
      </c>
      <c r="Q222" s="71">
        <f t="shared" si="32"/>
        <v>44346.206749999896</v>
      </c>
    </row>
    <row r="223" spans="1:17" s="70" customFormat="1" ht="12" customHeight="1" x14ac:dyDescent="0.2">
      <c r="A223" s="65" t="s">
        <v>447</v>
      </c>
      <c r="B223" s="66" t="s">
        <v>90</v>
      </c>
      <c r="C223" s="77">
        <v>59375.639190000016</v>
      </c>
      <c r="D223" s="78">
        <v>2.9E-4</v>
      </c>
      <c r="E223" s="70">
        <f t="shared" si="28"/>
        <v>95199.0330692438</v>
      </c>
      <c r="F223" s="70">
        <f t="shared" si="29"/>
        <v>95199</v>
      </c>
      <c r="G223" s="70">
        <f t="shared" si="30"/>
        <v>5.239241014351137E-3</v>
      </c>
      <c r="K223" s="70">
        <f>G223</f>
        <v>5.239241014351137E-3</v>
      </c>
      <c r="O223" s="70">
        <f t="shared" ca="1" si="31"/>
        <v>4.6870803710900326E-3</v>
      </c>
      <c r="Q223" s="71">
        <f t="shared" si="32"/>
        <v>44357.139190000016</v>
      </c>
    </row>
    <row r="224" spans="1:17" s="70" customFormat="1" ht="12" customHeight="1" x14ac:dyDescent="0.2">
      <c r="A224" s="65" t="s">
        <v>447</v>
      </c>
      <c r="B224" s="66" t="s">
        <v>90</v>
      </c>
      <c r="C224" s="77">
        <v>59624.853610000107</v>
      </c>
      <c r="D224" s="78">
        <v>3.2000000000000003E-4</v>
      </c>
      <c r="E224" s="70">
        <f t="shared" si="28"/>
        <v>96772.034270431453</v>
      </c>
      <c r="F224" s="70">
        <f t="shared" si="29"/>
        <v>96772</v>
      </c>
      <c r="G224" s="70">
        <f t="shared" si="30"/>
        <v>5.4295481095323339E-3</v>
      </c>
      <c r="K224" s="70">
        <f>G224</f>
        <v>5.4295481095323339E-3</v>
      </c>
      <c r="O224" s="70">
        <f t="shared" ca="1" si="31"/>
        <v>4.7737851042763931E-3</v>
      </c>
      <c r="Q224" s="71">
        <f t="shared" si="32"/>
        <v>44606.353610000107</v>
      </c>
    </row>
    <row r="225" spans="1:20" s="70" customFormat="1" ht="12" customHeight="1" x14ac:dyDescent="0.2">
      <c r="A225" s="65" t="s">
        <v>447</v>
      </c>
      <c r="B225" s="66" t="s">
        <v>90</v>
      </c>
      <c r="C225" s="77">
        <v>59625.962919999845</v>
      </c>
      <c r="D225" s="78">
        <v>5.0000000000000001E-4</v>
      </c>
      <c r="E225" s="70">
        <f t="shared" si="28"/>
        <v>96779.036056130994</v>
      </c>
      <c r="F225" s="70">
        <f t="shared" si="29"/>
        <v>96779</v>
      </c>
      <c r="G225" s="70">
        <f t="shared" si="30"/>
        <v>5.7124608429148793E-3</v>
      </c>
      <c r="K225" s="70">
        <f>G225</f>
        <v>5.7124608429148793E-3</v>
      </c>
      <c r="O225" s="70">
        <f t="shared" ca="1" si="31"/>
        <v>4.7741709486071654E-3</v>
      </c>
      <c r="Q225" s="71">
        <f t="shared" si="32"/>
        <v>44607.462919999845</v>
      </c>
    </row>
    <row r="226" spans="1:20" s="70" customFormat="1" ht="12" customHeight="1" x14ac:dyDescent="0.2">
      <c r="A226" s="65" t="s">
        <v>447</v>
      </c>
      <c r="B226" s="66" t="s">
        <v>90</v>
      </c>
      <c r="C226" s="77">
        <v>59704.38657000009</v>
      </c>
      <c r="D226" s="78">
        <v>2.4000000000000001E-4</v>
      </c>
      <c r="E226" s="70">
        <f t="shared" si="28"/>
        <v>97274.033479040387</v>
      </c>
      <c r="F226" s="70">
        <f t="shared" si="29"/>
        <v>97274</v>
      </c>
      <c r="G226" s="70">
        <f t="shared" si="30"/>
        <v>5.304166093992535E-3</v>
      </c>
      <c r="K226" s="70">
        <f>G226</f>
        <v>5.304166093992535E-3</v>
      </c>
      <c r="O226" s="70">
        <f t="shared" ca="1" si="31"/>
        <v>4.8014556548546215E-3</v>
      </c>
      <c r="Q226" s="71">
        <f t="shared" si="32"/>
        <v>44685.88657000009</v>
      </c>
    </row>
    <row r="227" spans="1:20" s="70" customFormat="1" ht="12" customHeight="1" x14ac:dyDescent="0.2">
      <c r="A227" s="65" t="s">
        <v>447</v>
      </c>
      <c r="B227" s="66" t="s">
        <v>90</v>
      </c>
      <c r="C227" s="77">
        <v>59713.41715000011</v>
      </c>
      <c r="D227" s="78">
        <v>4.4000000000000002E-4</v>
      </c>
      <c r="E227" s="70">
        <f t="shared" si="28"/>
        <v>97331.033042658935</v>
      </c>
      <c r="F227" s="70">
        <f t="shared" si="29"/>
        <v>97331</v>
      </c>
      <c r="G227" s="70">
        <f t="shared" si="30"/>
        <v>5.2350291080074385E-3</v>
      </c>
      <c r="K227" s="70">
        <f>G227</f>
        <v>5.2350291080074385E-3</v>
      </c>
      <c r="O227" s="70">
        <f t="shared" ca="1" si="31"/>
        <v>4.8045975301194803E-3</v>
      </c>
      <c r="Q227" s="71">
        <f t="shared" si="32"/>
        <v>44694.91715000011</v>
      </c>
    </row>
    <row r="228" spans="1:20" s="70" customFormat="1" ht="12" customHeight="1" x14ac:dyDescent="0.2">
      <c r="A228" s="65" t="s">
        <v>447</v>
      </c>
      <c r="B228" s="66" t="s">
        <v>90</v>
      </c>
      <c r="C228" s="77">
        <v>59744.470259999856</v>
      </c>
      <c r="D228" s="78">
        <v>2.9E-4</v>
      </c>
      <c r="E228" s="70">
        <f t="shared" si="28"/>
        <v>97527.035261672558</v>
      </c>
      <c r="F228" s="70">
        <f t="shared" si="29"/>
        <v>97527</v>
      </c>
      <c r="G228" s="70">
        <f t="shared" si="30"/>
        <v>5.5865928588900715E-3</v>
      </c>
      <c r="K228" s="70">
        <f>G228</f>
        <v>5.5865928588900715E-3</v>
      </c>
      <c r="O228" s="70">
        <f t="shared" ca="1" si="31"/>
        <v>4.815401171381099E-3</v>
      </c>
      <c r="Q228" s="71">
        <f t="shared" si="32"/>
        <v>44725.970259999856</v>
      </c>
    </row>
    <row r="229" spans="1:20" s="70" customFormat="1" ht="12" customHeight="1" x14ac:dyDescent="0.2">
      <c r="A229" s="65" t="s">
        <v>447</v>
      </c>
      <c r="B229" s="66" t="s">
        <v>90</v>
      </c>
      <c r="C229" s="77">
        <v>59744.470259999856</v>
      </c>
      <c r="D229" s="78">
        <v>2.9E-4</v>
      </c>
      <c r="E229" s="70">
        <f t="shared" si="28"/>
        <v>97527.035261672558</v>
      </c>
      <c r="F229" s="70">
        <f t="shared" si="29"/>
        <v>97527</v>
      </c>
      <c r="G229" s="70">
        <f t="shared" si="30"/>
        <v>5.5865928588900715E-3</v>
      </c>
      <c r="K229" s="70">
        <f>G229</f>
        <v>5.5865928588900715E-3</v>
      </c>
      <c r="O229" s="70">
        <f t="shared" ca="1" si="31"/>
        <v>4.815401171381099E-3</v>
      </c>
      <c r="Q229" s="71">
        <f t="shared" si="32"/>
        <v>44725.970259999856</v>
      </c>
      <c r="T229" s="70">
        <v>1.4999999999999999E-2</v>
      </c>
    </row>
    <row r="230" spans="1:20" s="70" customFormat="1" ht="12" customHeight="1" x14ac:dyDescent="0.2">
      <c r="B230" s="75"/>
      <c r="C230" s="26"/>
      <c r="D230" s="26"/>
      <c r="Q230" s="71"/>
    </row>
    <row r="231" spans="1:20" s="70" customFormat="1" ht="12" customHeight="1" x14ac:dyDescent="0.2">
      <c r="B231" s="75"/>
      <c r="C231" s="26"/>
      <c r="D231" s="26"/>
    </row>
    <row r="232" spans="1:20" s="70" customFormat="1" ht="12" customHeight="1" x14ac:dyDescent="0.2">
      <c r="B232" s="75"/>
      <c r="C232" s="26"/>
      <c r="D232" s="26"/>
    </row>
    <row r="233" spans="1:20" s="70" customFormat="1" ht="12" customHeight="1" x14ac:dyDescent="0.2">
      <c r="B233" s="75"/>
      <c r="C233" s="26"/>
      <c r="D233" s="26"/>
    </row>
    <row r="234" spans="1:20" s="70" customFormat="1" ht="12" customHeight="1" x14ac:dyDescent="0.2">
      <c r="B234" s="75"/>
      <c r="C234" s="26"/>
      <c r="D234" s="26"/>
    </row>
    <row r="235" spans="1:20" s="70" customFormat="1" ht="12" customHeight="1" x14ac:dyDescent="0.2">
      <c r="B235" s="75"/>
      <c r="C235" s="26"/>
      <c r="D235" s="26"/>
    </row>
    <row r="236" spans="1:20" s="70" customFormat="1" ht="12" customHeight="1" x14ac:dyDescent="0.2">
      <c r="B236" s="75"/>
      <c r="C236" s="26"/>
      <c r="D236" s="26"/>
    </row>
    <row r="237" spans="1:20" s="70" customFormat="1" ht="12" customHeight="1" x14ac:dyDescent="0.2">
      <c r="B237" s="75"/>
      <c r="C237" s="26"/>
      <c r="D237" s="26"/>
    </row>
    <row r="238" spans="1:20" s="70" customFormat="1" ht="12" customHeight="1" x14ac:dyDescent="0.2">
      <c r="B238" s="75"/>
      <c r="C238" s="26"/>
      <c r="D238" s="26"/>
    </row>
    <row r="239" spans="1:20" s="70" customFormat="1" ht="12" customHeight="1" x14ac:dyDescent="0.2">
      <c r="B239" s="75"/>
      <c r="C239" s="26"/>
      <c r="D239" s="26"/>
    </row>
    <row r="240" spans="1:20" s="70" customFormat="1" ht="12" customHeight="1" x14ac:dyDescent="0.2">
      <c r="B240" s="75"/>
      <c r="C240" s="26"/>
      <c r="D240" s="26"/>
    </row>
    <row r="241" spans="2:4" s="70" customFormat="1" ht="12" customHeight="1" x14ac:dyDescent="0.2">
      <c r="B241" s="75"/>
      <c r="C241" s="26"/>
      <c r="D241" s="26"/>
    </row>
    <row r="242" spans="2:4" s="70" customFormat="1" ht="12" customHeight="1" x14ac:dyDescent="0.2">
      <c r="B242" s="75"/>
      <c r="C242" s="26"/>
      <c r="D242" s="26"/>
    </row>
    <row r="243" spans="2:4" s="70" customFormat="1" ht="12" customHeight="1" x14ac:dyDescent="0.2">
      <c r="B243" s="75"/>
      <c r="C243" s="26"/>
      <c r="D243" s="26"/>
    </row>
    <row r="244" spans="2:4" s="70" customFormat="1" ht="12" customHeight="1" x14ac:dyDescent="0.2">
      <c r="B244" s="75"/>
      <c r="C244" s="26"/>
      <c r="D244" s="26"/>
    </row>
    <row r="245" spans="2:4" s="70" customFormat="1" ht="12" customHeight="1" x14ac:dyDescent="0.2">
      <c r="B245" s="75"/>
      <c r="C245" s="26"/>
      <c r="D245" s="26"/>
    </row>
    <row r="246" spans="2:4" s="70" customFormat="1" ht="12" customHeight="1" x14ac:dyDescent="0.2">
      <c r="B246" s="75"/>
      <c r="C246" s="26"/>
      <c r="D246" s="26"/>
    </row>
    <row r="247" spans="2:4" s="70" customFormat="1" ht="12" customHeight="1" x14ac:dyDescent="0.2">
      <c r="B247" s="75"/>
      <c r="C247" s="26"/>
      <c r="D247" s="26"/>
    </row>
    <row r="248" spans="2:4" s="70" customFormat="1" ht="12" customHeight="1" x14ac:dyDescent="0.2">
      <c r="B248" s="75"/>
      <c r="C248" s="26"/>
      <c r="D248" s="26"/>
    </row>
    <row r="249" spans="2:4" s="70" customFormat="1" ht="12" customHeight="1" x14ac:dyDescent="0.2">
      <c r="B249" s="75"/>
      <c r="C249" s="26"/>
      <c r="D249" s="26"/>
    </row>
    <row r="250" spans="2:4" s="70" customFormat="1" ht="12" customHeight="1" x14ac:dyDescent="0.2">
      <c r="B250" s="75"/>
      <c r="C250" s="26"/>
      <c r="D250" s="26"/>
    </row>
    <row r="251" spans="2:4" s="70" customFormat="1" ht="12" customHeight="1" x14ac:dyDescent="0.2">
      <c r="B251" s="75"/>
      <c r="C251" s="26"/>
      <c r="D251" s="26"/>
    </row>
    <row r="252" spans="2:4" s="70" customFormat="1" ht="12" customHeight="1" x14ac:dyDescent="0.2">
      <c r="B252" s="75"/>
      <c r="C252" s="26"/>
      <c r="D252" s="26"/>
    </row>
    <row r="253" spans="2:4" s="70" customFormat="1" ht="12" customHeight="1" x14ac:dyDescent="0.2">
      <c r="B253" s="75"/>
      <c r="C253" s="26"/>
      <c r="D253" s="26"/>
    </row>
    <row r="254" spans="2:4" s="70" customFormat="1" ht="12" customHeight="1" x14ac:dyDescent="0.2">
      <c r="B254" s="75"/>
      <c r="C254" s="26"/>
      <c r="D254" s="26"/>
    </row>
    <row r="255" spans="2:4" s="70" customFormat="1" ht="12" customHeight="1" x14ac:dyDescent="0.2">
      <c r="B255" s="75"/>
      <c r="C255" s="26"/>
      <c r="D255" s="26"/>
    </row>
    <row r="256" spans="2:4" s="70" customFormat="1" ht="12" customHeight="1" x14ac:dyDescent="0.2">
      <c r="B256" s="75"/>
      <c r="C256" s="26"/>
      <c r="D256" s="26"/>
    </row>
    <row r="257" spans="2:4" s="70" customFormat="1" ht="12" customHeight="1" x14ac:dyDescent="0.2">
      <c r="B257" s="75"/>
      <c r="C257" s="26"/>
      <c r="D257" s="26"/>
    </row>
    <row r="258" spans="2:4" s="70" customFormat="1" ht="12" customHeight="1" x14ac:dyDescent="0.2">
      <c r="B258" s="75"/>
      <c r="C258" s="26"/>
      <c r="D258" s="26"/>
    </row>
    <row r="259" spans="2:4" s="70" customFormat="1" ht="12" customHeight="1" x14ac:dyDescent="0.2">
      <c r="B259" s="75"/>
      <c r="C259" s="26"/>
      <c r="D259" s="26"/>
    </row>
    <row r="260" spans="2:4" s="70" customFormat="1" ht="12" customHeight="1" x14ac:dyDescent="0.2">
      <c r="B260" s="75"/>
      <c r="C260" s="26"/>
      <c r="D260" s="26"/>
    </row>
    <row r="261" spans="2:4" s="70" customFormat="1" ht="12" customHeight="1" x14ac:dyDescent="0.2">
      <c r="B261" s="75"/>
      <c r="C261" s="26"/>
      <c r="D261" s="26"/>
    </row>
    <row r="262" spans="2:4" s="70" customFormat="1" ht="12" customHeight="1" x14ac:dyDescent="0.2">
      <c r="B262" s="75"/>
      <c r="C262" s="26"/>
      <c r="D262" s="26"/>
    </row>
    <row r="263" spans="2:4" s="70" customFormat="1" ht="12" customHeight="1" x14ac:dyDescent="0.2">
      <c r="B263" s="75"/>
      <c r="C263" s="26"/>
      <c r="D263" s="26"/>
    </row>
    <row r="264" spans="2:4" x14ac:dyDescent="0.2">
      <c r="C264" s="26"/>
      <c r="D264" s="26"/>
    </row>
    <row r="265" spans="2:4" x14ac:dyDescent="0.2">
      <c r="C265" s="26"/>
      <c r="D265" s="26"/>
    </row>
    <row r="266" spans="2:4" x14ac:dyDescent="0.2">
      <c r="C266" s="26"/>
      <c r="D266" s="26"/>
    </row>
    <row r="267" spans="2:4" x14ac:dyDescent="0.2">
      <c r="C267" s="26"/>
      <c r="D267" s="26"/>
    </row>
    <row r="268" spans="2:4" x14ac:dyDescent="0.2">
      <c r="C268" s="26"/>
      <c r="D268" s="26"/>
    </row>
    <row r="269" spans="2:4" x14ac:dyDescent="0.2">
      <c r="C269" s="26"/>
      <c r="D269" s="26"/>
    </row>
    <row r="270" spans="2:4" x14ac:dyDescent="0.2">
      <c r="C270" s="26"/>
      <c r="D270" s="26"/>
    </row>
    <row r="271" spans="2:4" x14ac:dyDescent="0.2">
      <c r="C271" s="26"/>
      <c r="D271" s="26"/>
    </row>
    <row r="272" spans="2:4" x14ac:dyDescent="0.2">
      <c r="C272" s="26"/>
      <c r="D272" s="26"/>
    </row>
    <row r="273" spans="3:4" x14ac:dyDescent="0.2">
      <c r="C273" s="26"/>
      <c r="D273" s="26"/>
    </row>
    <row r="274" spans="3:4" x14ac:dyDescent="0.2">
      <c r="C274" s="26"/>
      <c r="D274" s="26"/>
    </row>
    <row r="275" spans="3:4" x14ac:dyDescent="0.2">
      <c r="C275" s="26"/>
      <c r="D275" s="26"/>
    </row>
    <row r="276" spans="3:4" x14ac:dyDescent="0.2">
      <c r="C276" s="26"/>
      <c r="D276" s="26"/>
    </row>
    <row r="277" spans="3:4" x14ac:dyDescent="0.2">
      <c r="C277" s="26"/>
      <c r="D277" s="26"/>
    </row>
    <row r="278" spans="3:4" x14ac:dyDescent="0.2">
      <c r="C278" s="26"/>
      <c r="D278" s="26"/>
    </row>
    <row r="279" spans="3:4" x14ac:dyDescent="0.2">
      <c r="C279" s="26"/>
      <c r="D279" s="26"/>
    </row>
    <row r="280" spans="3:4" x14ac:dyDescent="0.2">
      <c r="C280" s="26"/>
      <c r="D280" s="26"/>
    </row>
    <row r="281" spans="3:4" x14ac:dyDescent="0.2">
      <c r="C281" s="26"/>
      <c r="D281" s="26"/>
    </row>
    <row r="282" spans="3:4" x14ac:dyDescent="0.2">
      <c r="C282" s="26"/>
      <c r="D282" s="26"/>
    </row>
    <row r="283" spans="3:4" x14ac:dyDescent="0.2">
      <c r="C283" s="26"/>
      <c r="D283" s="26"/>
    </row>
    <row r="284" spans="3:4" x14ac:dyDescent="0.2">
      <c r="C284" s="26"/>
      <c r="D284" s="26"/>
    </row>
    <row r="285" spans="3:4" x14ac:dyDescent="0.2">
      <c r="C285" s="26"/>
      <c r="D285" s="26"/>
    </row>
    <row r="286" spans="3:4" x14ac:dyDescent="0.2">
      <c r="C286" s="26"/>
      <c r="D286" s="26"/>
    </row>
    <row r="287" spans="3:4" x14ac:dyDescent="0.2">
      <c r="C287" s="26"/>
      <c r="D287" s="26"/>
    </row>
    <row r="288" spans="3:4" x14ac:dyDescent="0.2">
      <c r="C288" s="26"/>
      <c r="D288" s="26"/>
    </row>
    <row r="289" spans="3:4" x14ac:dyDescent="0.2">
      <c r="C289" s="26"/>
      <c r="D289" s="26"/>
    </row>
    <row r="290" spans="3:4" x14ac:dyDescent="0.2">
      <c r="C290" s="26"/>
      <c r="D290" s="26"/>
    </row>
    <row r="291" spans="3:4" x14ac:dyDescent="0.2">
      <c r="C291" s="26"/>
      <c r="D291" s="26"/>
    </row>
    <row r="292" spans="3:4" x14ac:dyDescent="0.2">
      <c r="C292" s="26"/>
      <c r="D292" s="26"/>
    </row>
    <row r="293" spans="3:4" x14ac:dyDescent="0.2">
      <c r="C293" s="26"/>
      <c r="D293" s="26"/>
    </row>
    <row r="294" spans="3:4" x14ac:dyDescent="0.2">
      <c r="C294" s="26"/>
      <c r="D294" s="26"/>
    </row>
    <row r="295" spans="3:4" x14ac:dyDescent="0.2">
      <c r="C295" s="26"/>
      <c r="D295" s="26"/>
    </row>
    <row r="296" spans="3:4" x14ac:dyDescent="0.2">
      <c r="C296" s="26"/>
      <c r="D296" s="26"/>
    </row>
    <row r="297" spans="3:4" x14ac:dyDescent="0.2">
      <c r="C297" s="26"/>
      <c r="D297" s="26"/>
    </row>
    <row r="298" spans="3:4" x14ac:dyDescent="0.2">
      <c r="C298" s="26"/>
      <c r="D298" s="26"/>
    </row>
    <row r="299" spans="3:4" x14ac:dyDescent="0.2">
      <c r="C299" s="26"/>
      <c r="D299" s="26"/>
    </row>
    <row r="300" spans="3:4" x14ac:dyDescent="0.2">
      <c r="C300" s="26"/>
      <c r="D300" s="26"/>
    </row>
    <row r="301" spans="3:4" x14ac:dyDescent="0.2">
      <c r="C301" s="26"/>
      <c r="D301" s="26"/>
    </row>
    <row r="302" spans="3:4" x14ac:dyDescent="0.2">
      <c r="C302" s="26"/>
      <c r="D302" s="26"/>
    </row>
    <row r="303" spans="3:4" x14ac:dyDescent="0.2">
      <c r="C303" s="26"/>
      <c r="D303" s="26"/>
    </row>
    <row r="304" spans="3:4" x14ac:dyDescent="0.2">
      <c r="C304" s="26"/>
      <c r="D304" s="26"/>
    </row>
    <row r="305" spans="3:4" x14ac:dyDescent="0.2">
      <c r="C305" s="26"/>
      <c r="D305" s="26"/>
    </row>
    <row r="306" spans="3:4" x14ac:dyDescent="0.2">
      <c r="C306" s="26"/>
      <c r="D306" s="26"/>
    </row>
    <row r="307" spans="3:4" x14ac:dyDescent="0.2">
      <c r="C307" s="26"/>
      <c r="D307" s="26"/>
    </row>
    <row r="308" spans="3:4" x14ac:dyDescent="0.2">
      <c r="C308" s="26"/>
      <c r="D308" s="26"/>
    </row>
    <row r="309" spans="3:4" x14ac:dyDescent="0.2">
      <c r="C309" s="26"/>
      <c r="D309" s="26"/>
    </row>
    <row r="310" spans="3:4" x14ac:dyDescent="0.2">
      <c r="C310" s="26"/>
      <c r="D310" s="26"/>
    </row>
    <row r="311" spans="3:4" x14ac:dyDescent="0.2">
      <c r="C311" s="26"/>
      <c r="D311" s="26"/>
    </row>
    <row r="312" spans="3:4" x14ac:dyDescent="0.2">
      <c r="C312" s="26"/>
      <c r="D312" s="26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  <row r="842" spans="3:4" x14ac:dyDescent="0.2">
      <c r="C842" s="12"/>
      <c r="D842" s="12"/>
    </row>
    <row r="843" spans="3:4" x14ac:dyDescent="0.2">
      <c r="C843" s="12"/>
      <c r="D843" s="12"/>
    </row>
    <row r="844" spans="3:4" x14ac:dyDescent="0.2">
      <c r="C844" s="12"/>
      <c r="D844" s="12"/>
    </row>
    <row r="845" spans="3:4" x14ac:dyDescent="0.2">
      <c r="C845" s="12"/>
      <c r="D845" s="12"/>
    </row>
    <row r="846" spans="3:4" x14ac:dyDescent="0.2">
      <c r="C846" s="12"/>
      <c r="D846" s="12"/>
    </row>
    <row r="847" spans="3:4" x14ac:dyDescent="0.2">
      <c r="C847" s="12"/>
      <c r="D847" s="12"/>
    </row>
    <row r="848" spans="3:4" x14ac:dyDescent="0.2">
      <c r="C848" s="12"/>
      <c r="D848" s="12"/>
    </row>
    <row r="849" spans="3:4" x14ac:dyDescent="0.2">
      <c r="C849" s="12"/>
      <c r="D849" s="12"/>
    </row>
    <row r="850" spans="3:4" x14ac:dyDescent="0.2">
      <c r="C850" s="12"/>
      <c r="D850" s="12"/>
    </row>
    <row r="851" spans="3:4" x14ac:dyDescent="0.2">
      <c r="C851" s="12"/>
      <c r="D851" s="12"/>
    </row>
    <row r="852" spans="3:4" x14ac:dyDescent="0.2">
      <c r="C852" s="12"/>
      <c r="D852" s="12"/>
    </row>
    <row r="853" spans="3:4" x14ac:dyDescent="0.2">
      <c r="C853" s="12"/>
      <c r="D853" s="12"/>
    </row>
    <row r="854" spans="3:4" x14ac:dyDescent="0.2">
      <c r="C854" s="12"/>
      <c r="D854" s="12"/>
    </row>
    <row r="855" spans="3:4" x14ac:dyDescent="0.2">
      <c r="C855" s="12"/>
      <c r="D855" s="12"/>
    </row>
    <row r="856" spans="3:4" x14ac:dyDescent="0.2">
      <c r="C856" s="12"/>
      <c r="D856" s="12"/>
    </row>
    <row r="857" spans="3:4" x14ac:dyDescent="0.2">
      <c r="C857" s="12"/>
      <c r="D857" s="12"/>
    </row>
    <row r="858" spans="3:4" x14ac:dyDescent="0.2">
      <c r="C858" s="12"/>
      <c r="D858" s="12"/>
    </row>
    <row r="859" spans="3:4" x14ac:dyDescent="0.2">
      <c r="C859" s="12"/>
      <c r="D859" s="12"/>
    </row>
    <row r="860" spans="3:4" x14ac:dyDescent="0.2">
      <c r="C860" s="12"/>
      <c r="D860" s="12"/>
    </row>
    <row r="861" spans="3:4" x14ac:dyDescent="0.2">
      <c r="C861" s="12"/>
      <c r="D861" s="12"/>
    </row>
    <row r="862" spans="3:4" x14ac:dyDescent="0.2">
      <c r="C862" s="12"/>
      <c r="D862" s="12"/>
    </row>
    <row r="863" spans="3:4" x14ac:dyDescent="0.2">
      <c r="C863" s="12"/>
      <c r="D863" s="12"/>
    </row>
    <row r="864" spans="3:4" x14ac:dyDescent="0.2">
      <c r="C864" s="12"/>
      <c r="D864" s="12"/>
    </row>
    <row r="865" spans="3:4" x14ac:dyDescent="0.2">
      <c r="C865" s="12"/>
      <c r="D865" s="12"/>
    </row>
    <row r="866" spans="3:4" x14ac:dyDescent="0.2">
      <c r="C866" s="12"/>
      <c r="D866" s="12"/>
    </row>
    <row r="867" spans="3:4" x14ac:dyDescent="0.2">
      <c r="C867" s="12"/>
      <c r="D867" s="12"/>
    </row>
    <row r="868" spans="3:4" x14ac:dyDescent="0.2">
      <c r="C868" s="12"/>
      <c r="D868" s="12"/>
    </row>
    <row r="869" spans="3:4" x14ac:dyDescent="0.2">
      <c r="C869" s="12"/>
      <c r="D869" s="12"/>
    </row>
    <row r="870" spans="3:4" x14ac:dyDescent="0.2">
      <c r="C870" s="12"/>
      <c r="D870" s="12"/>
    </row>
    <row r="871" spans="3:4" x14ac:dyDescent="0.2">
      <c r="C871" s="12"/>
      <c r="D871" s="12"/>
    </row>
    <row r="872" spans="3:4" x14ac:dyDescent="0.2">
      <c r="C872" s="12"/>
      <c r="D872" s="12"/>
    </row>
    <row r="873" spans="3:4" x14ac:dyDescent="0.2">
      <c r="C873" s="12"/>
      <c r="D873" s="12"/>
    </row>
    <row r="874" spans="3:4" x14ac:dyDescent="0.2">
      <c r="C874" s="12"/>
      <c r="D874" s="12"/>
    </row>
    <row r="875" spans="3:4" x14ac:dyDescent="0.2">
      <c r="C875" s="12"/>
      <c r="D875" s="12"/>
    </row>
    <row r="876" spans="3:4" x14ac:dyDescent="0.2">
      <c r="C876" s="12"/>
      <c r="D876" s="12"/>
    </row>
    <row r="877" spans="3:4" x14ac:dyDescent="0.2">
      <c r="C877" s="12"/>
      <c r="D877" s="12"/>
    </row>
    <row r="878" spans="3:4" x14ac:dyDescent="0.2">
      <c r="C878" s="12"/>
      <c r="D878" s="12"/>
    </row>
    <row r="879" spans="3:4" x14ac:dyDescent="0.2">
      <c r="C879" s="12"/>
      <c r="D879" s="12"/>
    </row>
    <row r="880" spans="3:4" x14ac:dyDescent="0.2">
      <c r="C880" s="12"/>
      <c r="D880" s="12"/>
    </row>
    <row r="881" spans="3:4" x14ac:dyDescent="0.2">
      <c r="C881" s="12"/>
      <c r="D881" s="12"/>
    </row>
    <row r="882" spans="3:4" x14ac:dyDescent="0.2">
      <c r="C882" s="12"/>
      <c r="D882" s="12"/>
    </row>
    <row r="883" spans="3:4" x14ac:dyDescent="0.2">
      <c r="C883" s="12"/>
      <c r="D883" s="12"/>
    </row>
    <row r="884" spans="3:4" x14ac:dyDescent="0.2">
      <c r="C884" s="12"/>
      <c r="D884" s="12"/>
    </row>
    <row r="885" spans="3:4" x14ac:dyDescent="0.2">
      <c r="C885" s="12"/>
      <c r="D885" s="12"/>
    </row>
    <row r="886" spans="3:4" x14ac:dyDescent="0.2">
      <c r="C886" s="12"/>
      <c r="D886" s="12"/>
    </row>
    <row r="887" spans="3:4" x14ac:dyDescent="0.2">
      <c r="C887" s="12"/>
      <c r="D887" s="12"/>
    </row>
    <row r="888" spans="3:4" x14ac:dyDescent="0.2">
      <c r="C888" s="12"/>
      <c r="D888" s="12"/>
    </row>
    <row r="889" spans="3:4" x14ac:dyDescent="0.2">
      <c r="C889" s="12"/>
      <c r="D889" s="12"/>
    </row>
    <row r="890" spans="3:4" x14ac:dyDescent="0.2">
      <c r="C890" s="12"/>
      <c r="D890" s="12"/>
    </row>
    <row r="891" spans="3:4" x14ac:dyDescent="0.2">
      <c r="C891" s="12"/>
      <c r="D891" s="12"/>
    </row>
    <row r="892" spans="3:4" x14ac:dyDescent="0.2">
      <c r="C892" s="12"/>
      <c r="D892" s="12"/>
    </row>
    <row r="893" spans="3:4" x14ac:dyDescent="0.2">
      <c r="C893" s="12"/>
      <c r="D893" s="12"/>
    </row>
    <row r="894" spans="3:4" x14ac:dyDescent="0.2">
      <c r="C894" s="12"/>
      <c r="D894" s="12"/>
    </row>
    <row r="895" spans="3:4" x14ac:dyDescent="0.2">
      <c r="C895" s="12"/>
      <c r="D895" s="12"/>
    </row>
    <row r="896" spans="3:4" x14ac:dyDescent="0.2">
      <c r="C896" s="12"/>
      <c r="D896" s="12"/>
    </row>
    <row r="897" spans="3:4" x14ac:dyDescent="0.2">
      <c r="C897" s="12"/>
      <c r="D897" s="12"/>
    </row>
    <row r="898" spans="3:4" x14ac:dyDescent="0.2">
      <c r="C898" s="12"/>
      <c r="D898" s="12"/>
    </row>
    <row r="899" spans="3:4" x14ac:dyDescent="0.2">
      <c r="C899" s="12"/>
      <c r="D899" s="12"/>
    </row>
    <row r="900" spans="3:4" x14ac:dyDescent="0.2">
      <c r="C900" s="12"/>
      <c r="D900" s="12"/>
    </row>
    <row r="901" spans="3:4" x14ac:dyDescent="0.2">
      <c r="C901" s="12"/>
      <c r="D901" s="12"/>
    </row>
    <row r="902" spans="3:4" x14ac:dyDescent="0.2">
      <c r="C902" s="12"/>
      <c r="D902" s="12"/>
    </row>
    <row r="903" spans="3:4" x14ac:dyDescent="0.2">
      <c r="C903" s="12"/>
      <c r="D903" s="12"/>
    </row>
    <row r="904" spans="3:4" x14ac:dyDescent="0.2">
      <c r="C904" s="12"/>
      <c r="D904" s="12"/>
    </row>
    <row r="905" spans="3:4" x14ac:dyDescent="0.2">
      <c r="C905" s="12"/>
      <c r="D905" s="12"/>
    </row>
    <row r="906" spans="3:4" x14ac:dyDescent="0.2">
      <c r="C906" s="12"/>
      <c r="D906" s="12"/>
    </row>
    <row r="907" spans="3:4" x14ac:dyDescent="0.2">
      <c r="C907" s="12"/>
      <c r="D907" s="12"/>
    </row>
    <row r="908" spans="3:4" x14ac:dyDescent="0.2">
      <c r="C908" s="12"/>
      <c r="D908" s="12"/>
    </row>
    <row r="909" spans="3:4" x14ac:dyDescent="0.2">
      <c r="C909" s="12"/>
      <c r="D909" s="12"/>
    </row>
    <row r="910" spans="3:4" x14ac:dyDescent="0.2">
      <c r="C910" s="12"/>
      <c r="D910" s="12"/>
    </row>
    <row r="911" spans="3:4" x14ac:dyDescent="0.2">
      <c r="C911" s="12"/>
      <c r="D911" s="12"/>
    </row>
    <row r="912" spans="3:4" x14ac:dyDescent="0.2">
      <c r="C912" s="12"/>
      <c r="D912" s="12"/>
    </row>
    <row r="913" spans="3:4" x14ac:dyDescent="0.2">
      <c r="C913" s="12"/>
      <c r="D913" s="12"/>
    </row>
    <row r="914" spans="3:4" x14ac:dyDescent="0.2">
      <c r="C914" s="12"/>
      <c r="D914" s="12"/>
    </row>
    <row r="915" spans="3:4" x14ac:dyDescent="0.2">
      <c r="C915" s="12"/>
      <c r="D915" s="12"/>
    </row>
    <row r="916" spans="3:4" x14ac:dyDescent="0.2">
      <c r="C916" s="12"/>
      <c r="D916" s="12"/>
    </row>
    <row r="917" spans="3:4" x14ac:dyDescent="0.2">
      <c r="C917" s="12"/>
      <c r="D917" s="12"/>
    </row>
    <row r="918" spans="3:4" x14ac:dyDescent="0.2">
      <c r="C918" s="12"/>
      <c r="D918" s="12"/>
    </row>
    <row r="919" spans="3:4" x14ac:dyDescent="0.2">
      <c r="C919" s="12"/>
      <c r="D919" s="12"/>
    </row>
    <row r="920" spans="3:4" x14ac:dyDescent="0.2">
      <c r="C920" s="12"/>
      <c r="D920" s="12"/>
    </row>
    <row r="921" spans="3:4" x14ac:dyDescent="0.2">
      <c r="C921" s="12"/>
      <c r="D921" s="12"/>
    </row>
    <row r="922" spans="3:4" x14ac:dyDescent="0.2">
      <c r="C922" s="12"/>
      <c r="D922" s="12"/>
    </row>
    <row r="923" spans="3:4" x14ac:dyDescent="0.2">
      <c r="C923" s="12"/>
      <c r="D923" s="12"/>
    </row>
    <row r="924" spans="3:4" x14ac:dyDescent="0.2">
      <c r="C924" s="12"/>
      <c r="D924" s="12"/>
    </row>
    <row r="925" spans="3:4" x14ac:dyDescent="0.2">
      <c r="C925" s="12"/>
      <c r="D925" s="12"/>
    </row>
    <row r="926" spans="3:4" x14ac:dyDescent="0.2">
      <c r="C926" s="12"/>
      <c r="D926" s="12"/>
    </row>
    <row r="927" spans="3:4" x14ac:dyDescent="0.2">
      <c r="C927" s="12"/>
      <c r="D927" s="12"/>
    </row>
    <row r="928" spans="3:4" x14ac:dyDescent="0.2">
      <c r="C928" s="12"/>
      <c r="D928" s="12"/>
    </row>
    <row r="929" spans="3:4" x14ac:dyDescent="0.2">
      <c r="C929" s="12"/>
      <c r="D929" s="12"/>
    </row>
    <row r="930" spans="3:4" x14ac:dyDescent="0.2">
      <c r="C930" s="12"/>
      <c r="D930" s="12"/>
    </row>
    <row r="931" spans="3:4" x14ac:dyDescent="0.2">
      <c r="C931" s="12"/>
      <c r="D931" s="12"/>
    </row>
    <row r="932" spans="3:4" x14ac:dyDescent="0.2">
      <c r="C932" s="12"/>
      <c r="D932" s="12"/>
    </row>
    <row r="933" spans="3:4" x14ac:dyDescent="0.2">
      <c r="C933" s="12"/>
      <c r="D933" s="12"/>
    </row>
    <row r="934" spans="3:4" x14ac:dyDescent="0.2">
      <c r="C934" s="12"/>
      <c r="D934" s="12"/>
    </row>
    <row r="935" spans="3:4" x14ac:dyDescent="0.2">
      <c r="C935" s="12"/>
      <c r="D935" s="12"/>
    </row>
    <row r="936" spans="3:4" x14ac:dyDescent="0.2">
      <c r="C936" s="12"/>
      <c r="D936" s="12"/>
    </row>
    <row r="937" spans="3:4" x14ac:dyDescent="0.2">
      <c r="C937" s="12"/>
      <c r="D937" s="12"/>
    </row>
    <row r="938" spans="3:4" x14ac:dyDescent="0.2">
      <c r="C938" s="12"/>
      <c r="D938" s="12"/>
    </row>
    <row r="939" spans="3:4" x14ac:dyDescent="0.2">
      <c r="C939" s="12"/>
      <c r="D939" s="12"/>
    </row>
    <row r="940" spans="3:4" x14ac:dyDescent="0.2">
      <c r="C940" s="12"/>
      <c r="D940" s="12"/>
    </row>
    <row r="941" spans="3:4" x14ac:dyDescent="0.2">
      <c r="C941" s="12"/>
      <c r="D941" s="12"/>
    </row>
    <row r="942" spans="3:4" x14ac:dyDescent="0.2">
      <c r="C942" s="12"/>
      <c r="D942" s="12"/>
    </row>
    <row r="943" spans="3:4" x14ac:dyDescent="0.2">
      <c r="C943" s="12"/>
      <c r="D943" s="12"/>
    </row>
    <row r="944" spans="3:4" x14ac:dyDescent="0.2">
      <c r="C944" s="12"/>
      <c r="D944" s="12"/>
    </row>
    <row r="945" spans="3:4" x14ac:dyDescent="0.2">
      <c r="C945" s="12"/>
      <c r="D945" s="12"/>
    </row>
    <row r="946" spans="3:4" x14ac:dyDescent="0.2">
      <c r="C946" s="12"/>
      <c r="D946" s="12"/>
    </row>
    <row r="947" spans="3:4" x14ac:dyDescent="0.2">
      <c r="C947" s="12"/>
      <c r="D947" s="12"/>
    </row>
    <row r="948" spans="3:4" x14ac:dyDescent="0.2">
      <c r="C948" s="12"/>
      <c r="D948" s="12"/>
    </row>
    <row r="949" spans="3:4" x14ac:dyDescent="0.2">
      <c r="C949" s="12"/>
      <c r="D949" s="12"/>
    </row>
    <row r="950" spans="3:4" x14ac:dyDescent="0.2">
      <c r="C950" s="12"/>
      <c r="D950" s="12"/>
    </row>
    <row r="951" spans="3:4" x14ac:dyDescent="0.2">
      <c r="C951" s="12"/>
      <c r="D951" s="12"/>
    </row>
    <row r="952" spans="3:4" x14ac:dyDescent="0.2">
      <c r="C952" s="12"/>
      <c r="D952" s="12"/>
    </row>
    <row r="953" spans="3:4" x14ac:dyDescent="0.2">
      <c r="C953" s="12"/>
      <c r="D953" s="12"/>
    </row>
    <row r="954" spans="3:4" x14ac:dyDescent="0.2">
      <c r="C954" s="12"/>
      <c r="D954" s="12"/>
    </row>
    <row r="955" spans="3:4" x14ac:dyDescent="0.2">
      <c r="C955" s="12"/>
      <c r="D955" s="12"/>
    </row>
    <row r="956" spans="3:4" x14ac:dyDescent="0.2">
      <c r="C956" s="12"/>
      <c r="D956" s="12"/>
    </row>
    <row r="957" spans="3:4" x14ac:dyDescent="0.2">
      <c r="C957" s="12"/>
      <c r="D957" s="12"/>
    </row>
    <row r="958" spans="3:4" x14ac:dyDescent="0.2">
      <c r="C958" s="12"/>
      <c r="D958" s="12"/>
    </row>
    <row r="959" spans="3:4" x14ac:dyDescent="0.2">
      <c r="C959" s="12"/>
      <c r="D959" s="12"/>
    </row>
    <row r="960" spans="3:4" x14ac:dyDescent="0.2">
      <c r="C960" s="12"/>
      <c r="D960" s="12"/>
    </row>
    <row r="961" spans="3:4" x14ac:dyDescent="0.2">
      <c r="C961" s="12"/>
      <c r="D961" s="12"/>
    </row>
    <row r="962" spans="3:4" x14ac:dyDescent="0.2">
      <c r="C962" s="12"/>
      <c r="D962" s="12"/>
    </row>
    <row r="963" spans="3:4" x14ac:dyDescent="0.2">
      <c r="C963" s="12"/>
      <c r="D963" s="12"/>
    </row>
    <row r="964" spans="3:4" x14ac:dyDescent="0.2">
      <c r="C964" s="12"/>
      <c r="D964" s="12"/>
    </row>
    <row r="965" spans="3:4" x14ac:dyDescent="0.2">
      <c r="C965" s="12"/>
      <c r="D965" s="12"/>
    </row>
    <row r="966" spans="3:4" x14ac:dyDescent="0.2">
      <c r="C966" s="12"/>
      <c r="D966" s="12"/>
    </row>
    <row r="967" spans="3:4" x14ac:dyDescent="0.2">
      <c r="C967" s="12"/>
      <c r="D967" s="12"/>
    </row>
    <row r="968" spans="3:4" x14ac:dyDescent="0.2">
      <c r="C968" s="12"/>
      <c r="D968" s="12"/>
    </row>
    <row r="969" spans="3:4" x14ac:dyDescent="0.2">
      <c r="C969" s="12"/>
      <c r="D969" s="12"/>
    </row>
    <row r="970" spans="3:4" x14ac:dyDescent="0.2">
      <c r="C970" s="12"/>
      <c r="D970" s="12"/>
    </row>
    <row r="971" spans="3:4" x14ac:dyDescent="0.2">
      <c r="C971" s="12"/>
      <c r="D971" s="12"/>
    </row>
    <row r="972" spans="3:4" x14ac:dyDescent="0.2">
      <c r="C972" s="12"/>
      <c r="D972" s="12"/>
    </row>
    <row r="973" spans="3:4" x14ac:dyDescent="0.2">
      <c r="C973" s="12"/>
      <c r="D973" s="12"/>
    </row>
    <row r="974" spans="3:4" x14ac:dyDescent="0.2">
      <c r="C974" s="12"/>
      <c r="D974" s="12"/>
    </row>
    <row r="975" spans="3:4" x14ac:dyDescent="0.2">
      <c r="C975" s="12"/>
      <c r="D975" s="12"/>
    </row>
    <row r="976" spans="3:4" x14ac:dyDescent="0.2">
      <c r="C976" s="12"/>
      <c r="D976" s="12"/>
    </row>
    <row r="977" spans="3:4" x14ac:dyDescent="0.2">
      <c r="C977" s="12"/>
      <c r="D977" s="12"/>
    </row>
    <row r="978" spans="3:4" x14ac:dyDescent="0.2">
      <c r="C978" s="12"/>
      <c r="D978" s="12"/>
    </row>
    <row r="979" spans="3:4" x14ac:dyDescent="0.2">
      <c r="C979" s="12"/>
      <c r="D979" s="12"/>
    </row>
    <row r="980" spans="3:4" x14ac:dyDescent="0.2">
      <c r="C980" s="12"/>
      <c r="D980" s="12"/>
    </row>
    <row r="981" spans="3:4" x14ac:dyDescent="0.2">
      <c r="C981" s="12"/>
      <c r="D981" s="12"/>
    </row>
    <row r="982" spans="3:4" x14ac:dyDescent="0.2">
      <c r="C982" s="12"/>
      <c r="D982" s="12"/>
    </row>
    <row r="983" spans="3:4" x14ac:dyDescent="0.2">
      <c r="C983" s="12"/>
      <c r="D983" s="12"/>
    </row>
    <row r="984" spans="3:4" x14ac:dyDescent="0.2">
      <c r="C984" s="12"/>
      <c r="D984" s="12"/>
    </row>
    <row r="985" spans="3:4" x14ac:dyDescent="0.2">
      <c r="C985" s="12"/>
      <c r="D985" s="12"/>
    </row>
    <row r="986" spans="3:4" x14ac:dyDescent="0.2">
      <c r="C986" s="12"/>
      <c r="D986" s="12"/>
    </row>
    <row r="987" spans="3:4" x14ac:dyDescent="0.2">
      <c r="C987" s="12"/>
      <c r="D987" s="12"/>
    </row>
    <row r="988" spans="3:4" x14ac:dyDescent="0.2">
      <c r="C988" s="12"/>
      <c r="D988" s="12"/>
    </row>
    <row r="989" spans="3:4" x14ac:dyDescent="0.2">
      <c r="C989" s="12"/>
      <c r="D989" s="12"/>
    </row>
    <row r="990" spans="3:4" x14ac:dyDescent="0.2">
      <c r="C990" s="12"/>
      <c r="D990" s="12"/>
    </row>
    <row r="991" spans="3:4" x14ac:dyDescent="0.2">
      <c r="C991" s="12"/>
      <c r="D991" s="12"/>
    </row>
    <row r="992" spans="3:4" x14ac:dyDescent="0.2">
      <c r="C992" s="12"/>
      <c r="D992" s="12"/>
    </row>
    <row r="993" spans="3:4" x14ac:dyDescent="0.2">
      <c r="C993" s="12"/>
      <c r="D993" s="12"/>
    </row>
    <row r="994" spans="3:4" x14ac:dyDescent="0.2">
      <c r="C994" s="12"/>
      <c r="D994" s="12"/>
    </row>
    <row r="995" spans="3:4" x14ac:dyDescent="0.2">
      <c r="C995" s="12"/>
      <c r="D995" s="12"/>
    </row>
    <row r="996" spans="3:4" x14ac:dyDescent="0.2">
      <c r="C996" s="12"/>
      <c r="D996" s="12"/>
    </row>
    <row r="997" spans="3:4" x14ac:dyDescent="0.2">
      <c r="C997" s="12"/>
      <c r="D997" s="12"/>
    </row>
    <row r="998" spans="3:4" x14ac:dyDescent="0.2">
      <c r="C998" s="12"/>
      <c r="D998" s="12"/>
    </row>
    <row r="999" spans="3:4" x14ac:dyDescent="0.2">
      <c r="C999" s="12"/>
      <c r="D999" s="12"/>
    </row>
    <row r="1000" spans="3:4" x14ac:dyDescent="0.2">
      <c r="C1000" s="12"/>
      <c r="D1000" s="12"/>
    </row>
    <row r="1001" spans="3:4" x14ac:dyDescent="0.2">
      <c r="C1001" s="12"/>
      <c r="D1001" s="12"/>
    </row>
    <row r="1002" spans="3:4" x14ac:dyDescent="0.2">
      <c r="C1002" s="12"/>
      <c r="D1002" s="12"/>
    </row>
    <row r="1003" spans="3:4" x14ac:dyDescent="0.2">
      <c r="C1003" s="12"/>
      <c r="D1003" s="12"/>
    </row>
    <row r="1004" spans="3:4" x14ac:dyDescent="0.2">
      <c r="C1004" s="12"/>
      <c r="D1004" s="12"/>
    </row>
    <row r="1005" spans="3:4" x14ac:dyDescent="0.2">
      <c r="C1005" s="12"/>
      <c r="D1005" s="12"/>
    </row>
    <row r="1006" spans="3:4" x14ac:dyDescent="0.2">
      <c r="C1006" s="12"/>
      <c r="D1006" s="12"/>
    </row>
    <row r="1007" spans="3:4" x14ac:dyDescent="0.2">
      <c r="C1007" s="12"/>
      <c r="D1007" s="12"/>
    </row>
    <row r="1008" spans="3:4" x14ac:dyDescent="0.2">
      <c r="C1008" s="12"/>
      <c r="D1008" s="12"/>
    </row>
    <row r="1009" spans="3:4" x14ac:dyDescent="0.2">
      <c r="C1009" s="12"/>
      <c r="D1009" s="12"/>
    </row>
    <row r="1010" spans="3:4" x14ac:dyDescent="0.2">
      <c r="C1010" s="12"/>
      <c r="D1010" s="12"/>
    </row>
    <row r="1011" spans="3:4" x14ac:dyDescent="0.2">
      <c r="C1011" s="12"/>
      <c r="D1011" s="12"/>
    </row>
    <row r="1012" spans="3:4" x14ac:dyDescent="0.2">
      <c r="C1012" s="12"/>
      <c r="D1012" s="12"/>
    </row>
    <row r="1013" spans="3:4" x14ac:dyDescent="0.2">
      <c r="C1013" s="12"/>
      <c r="D1013" s="12"/>
    </row>
    <row r="1014" spans="3:4" x14ac:dyDescent="0.2">
      <c r="C1014" s="12"/>
      <c r="D1014" s="12"/>
    </row>
    <row r="1015" spans="3:4" x14ac:dyDescent="0.2">
      <c r="C1015" s="12"/>
      <c r="D1015" s="12"/>
    </row>
    <row r="1016" spans="3:4" x14ac:dyDescent="0.2">
      <c r="C1016" s="12"/>
      <c r="D1016" s="12"/>
    </row>
    <row r="1017" spans="3:4" x14ac:dyDescent="0.2">
      <c r="C1017" s="12"/>
      <c r="D1017" s="12"/>
    </row>
    <row r="1018" spans="3:4" x14ac:dyDescent="0.2">
      <c r="C1018" s="12"/>
      <c r="D1018" s="12"/>
    </row>
    <row r="1019" spans="3:4" x14ac:dyDescent="0.2">
      <c r="C1019" s="12"/>
      <c r="D1019" s="12"/>
    </row>
    <row r="1020" spans="3:4" x14ac:dyDescent="0.2">
      <c r="C1020" s="12"/>
      <c r="D1020" s="12"/>
    </row>
    <row r="1021" spans="3:4" x14ac:dyDescent="0.2">
      <c r="C1021" s="12"/>
      <c r="D1021" s="12"/>
    </row>
    <row r="1022" spans="3:4" x14ac:dyDescent="0.2">
      <c r="C1022" s="12"/>
      <c r="D1022" s="12"/>
    </row>
    <row r="1023" spans="3:4" x14ac:dyDescent="0.2">
      <c r="C1023" s="12"/>
      <c r="D1023" s="12"/>
    </row>
    <row r="1024" spans="3:4" x14ac:dyDescent="0.2">
      <c r="C1024" s="12"/>
      <c r="D1024" s="12"/>
    </row>
    <row r="1025" spans="3:4" x14ac:dyDescent="0.2">
      <c r="C1025" s="12"/>
      <c r="D1025" s="12"/>
    </row>
    <row r="1026" spans="3:4" x14ac:dyDescent="0.2">
      <c r="C1026" s="12"/>
      <c r="D1026" s="12"/>
    </row>
    <row r="1027" spans="3:4" x14ac:dyDescent="0.2">
      <c r="C1027" s="12"/>
      <c r="D1027" s="12"/>
    </row>
    <row r="1028" spans="3:4" x14ac:dyDescent="0.2">
      <c r="C1028" s="12"/>
      <c r="D1028" s="12"/>
    </row>
    <row r="1029" spans="3:4" x14ac:dyDescent="0.2">
      <c r="C1029" s="12"/>
      <c r="D1029" s="12"/>
    </row>
    <row r="1030" spans="3:4" x14ac:dyDescent="0.2">
      <c r="C1030" s="12"/>
      <c r="D1030" s="12"/>
    </row>
    <row r="1031" spans="3:4" x14ac:dyDescent="0.2">
      <c r="C1031" s="12"/>
      <c r="D1031" s="12"/>
    </row>
    <row r="1032" spans="3:4" x14ac:dyDescent="0.2">
      <c r="C1032" s="12"/>
      <c r="D1032" s="12"/>
    </row>
    <row r="1033" spans="3:4" x14ac:dyDescent="0.2">
      <c r="C1033" s="12"/>
      <c r="D1033" s="12"/>
    </row>
    <row r="1034" spans="3:4" x14ac:dyDescent="0.2">
      <c r="C1034" s="12"/>
      <c r="D1034" s="12"/>
    </row>
    <row r="1035" spans="3:4" x14ac:dyDescent="0.2">
      <c r="C1035" s="12"/>
      <c r="D1035" s="12"/>
    </row>
    <row r="1036" spans="3:4" x14ac:dyDescent="0.2">
      <c r="C1036" s="12"/>
      <c r="D1036" s="12"/>
    </row>
    <row r="1037" spans="3:4" x14ac:dyDescent="0.2">
      <c r="C1037" s="12"/>
      <c r="D1037" s="12"/>
    </row>
    <row r="1038" spans="3:4" x14ac:dyDescent="0.2">
      <c r="C1038" s="12"/>
      <c r="D1038" s="12"/>
    </row>
    <row r="1039" spans="3:4" x14ac:dyDescent="0.2">
      <c r="C1039" s="12"/>
      <c r="D1039" s="12"/>
    </row>
    <row r="1040" spans="3:4" x14ac:dyDescent="0.2">
      <c r="C1040" s="12"/>
      <c r="D1040" s="12"/>
    </row>
    <row r="1041" spans="3:4" x14ac:dyDescent="0.2">
      <c r="C1041" s="12"/>
      <c r="D1041" s="12"/>
    </row>
    <row r="1042" spans="3:4" x14ac:dyDescent="0.2">
      <c r="C1042" s="12"/>
      <c r="D1042" s="12"/>
    </row>
    <row r="1043" spans="3:4" x14ac:dyDescent="0.2">
      <c r="C1043" s="12"/>
      <c r="D1043" s="12"/>
    </row>
    <row r="1044" spans="3:4" x14ac:dyDescent="0.2">
      <c r="C1044" s="12"/>
      <c r="D1044" s="12"/>
    </row>
    <row r="1045" spans="3:4" x14ac:dyDescent="0.2">
      <c r="C1045" s="12"/>
      <c r="D1045" s="12"/>
    </row>
    <row r="1046" spans="3:4" x14ac:dyDescent="0.2">
      <c r="C1046" s="12"/>
      <c r="D1046" s="12"/>
    </row>
    <row r="1047" spans="3:4" x14ac:dyDescent="0.2">
      <c r="C1047" s="12"/>
      <c r="D1047" s="12"/>
    </row>
    <row r="1048" spans="3:4" x14ac:dyDescent="0.2">
      <c r="C1048" s="12"/>
      <c r="D1048" s="12"/>
    </row>
    <row r="1049" spans="3:4" x14ac:dyDescent="0.2">
      <c r="C1049" s="12"/>
      <c r="D1049" s="12"/>
    </row>
    <row r="1050" spans="3:4" x14ac:dyDescent="0.2">
      <c r="C1050" s="12"/>
      <c r="D1050" s="12"/>
    </row>
    <row r="1051" spans="3:4" x14ac:dyDescent="0.2">
      <c r="C1051" s="12"/>
      <c r="D1051" s="12"/>
    </row>
    <row r="1052" spans="3:4" x14ac:dyDescent="0.2">
      <c r="C1052" s="12"/>
      <c r="D1052" s="12"/>
    </row>
    <row r="1053" spans="3:4" x14ac:dyDescent="0.2">
      <c r="C1053" s="12"/>
      <c r="D1053" s="12"/>
    </row>
    <row r="1054" spans="3:4" x14ac:dyDescent="0.2">
      <c r="C1054" s="12"/>
      <c r="D1054" s="12"/>
    </row>
    <row r="1055" spans="3:4" x14ac:dyDescent="0.2">
      <c r="C1055" s="12"/>
      <c r="D1055" s="12"/>
    </row>
    <row r="1056" spans="3:4" x14ac:dyDescent="0.2">
      <c r="C1056" s="12"/>
      <c r="D1056" s="12"/>
    </row>
    <row r="1057" spans="3:4" x14ac:dyDescent="0.2">
      <c r="C1057" s="12"/>
      <c r="D1057" s="12"/>
    </row>
    <row r="1058" spans="3:4" x14ac:dyDescent="0.2">
      <c r="C1058" s="12"/>
      <c r="D1058" s="12"/>
    </row>
    <row r="1059" spans="3:4" x14ac:dyDescent="0.2">
      <c r="C1059" s="12"/>
      <c r="D1059" s="12"/>
    </row>
    <row r="1060" spans="3:4" x14ac:dyDescent="0.2">
      <c r="C1060" s="12"/>
      <c r="D1060" s="12"/>
    </row>
    <row r="1061" spans="3:4" x14ac:dyDescent="0.2">
      <c r="C1061" s="12"/>
      <c r="D1061" s="12"/>
    </row>
    <row r="1062" spans="3:4" x14ac:dyDescent="0.2">
      <c r="C1062" s="12"/>
      <c r="D1062" s="12"/>
    </row>
    <row r="1063" spans="3:4" x14ac:dyDescent="0.2">
      <c r="C1063" s="12"/>
      <c r="D1063" s="12"/>
    </row>
    <row r="1064" spans="3:4" x14ac:dyDescent="0.2">
      <c r="C1064" s="12"/>
      <c r="D1064" s="12"/>
    </row>
    <row r="1065" spans="3:4" x14ac:dyDescent="0.2">
      <c r="C1065" s="12"/>
      <c r="D1065" s="12"/>
    </row>
    <row r="1066" spans="3:4" x14ac:dyDescent="0.2">
      <c r="C1066" s="12"/>
      <c r="D1066" s="12"/>
    </row>
    <row r="1067" spans="3:4" x14ac:dyDescent="0.2">
      <c r="C1067" s="12"/>
      <c r="D1067" s="12"/>
    </row>
    <row r="1068" spans="3:4" x14ac:dyDescent="0.2">
      <c r="C1068" s="12"/>
      <c r="D1068" s="12"/>
    </row>
    <row r="1069" spans="3:4" x14ac:dyDescent="0.2">
      <c r="C1069" s="12"/>
      <c r="D1069" s="12"/>
    </row>
    <row r="1070" spans="3:4" x14ac:dyDescent="0.2">
      <c r="C1070" s="12"/>
      <c r="D1070" s="12"/>
    </row>
    <row r="1071" spans="3:4" x14ac:dyDescent="0.2">
      <c r="C1071" s="12"/>
      <c r="D1071" s="12"/>
    </row>
    <row r="1072" spans="3:4" x14ac:dyDescent="0.2">
      <c r="C1072" s="12"/>
      <c r="D1072" s="12"/>
    </row>
    <row r="1073" spans="3:4" x14ac:dyDescent="0.2">
      <c r="C1073" s="12"/>
      <c r="D1073" s="12"/>
    </row>
    <row r="1074" spans="3:4" x14ac:dyDescent="0.2">
      <c r="C1074" s="12"/>
      <c r="D1074" s="12"/>
    </row>
    <row r="1075" spans="3:4" x14ac:dyDescent="0.2">
      <c r="C1075" s="12"/>
      <c r="D1075" s="12"/>
    </row>
    <row r="1076" spans="3:4" x14ac:dyDescent="0.2">
      <c r="C1076" s="12"/>
      <c r="D1076" s="12"/>
    </row>
    <row r="1077" spans="3:4" x14ac:dyDescent="0.2">
      <c r="C1077" s="12"/>
      <c r="D1077" s="12"/>
    </row>
    <row r="1078" spans="3:4" x14ac:dyDescent="0.2">
      <c r="C1078" s="12"/>
      <c r="D1078" s="12"/>
    </row>
    <row r="1079" spans="3:4" x14ac:dyDescent="0.2">
      <c r="C1079" s="12"/>
      <c r="D1079" s="12"/>
    </row>
    <row r="1080" spans="3:4" x14ac:dyDescent="0.2">
      <c r="C1080" s="12"/>
      <c r="D1080" s="12"/>
    </row>
    <row r="1081" spans="3:4" x14ac:dyDescent="0.2">
      <c r="C1081" s="12"/>
      <c r="D1081" s="12"/>
    </row>
    <row r="1082" spans="3:4" x14ac:dyDescent="0.2">
      <c r="C1082" s="12"/>
      <c r="D1082" s="12"/>
    </row>
    <row r="1083" spans="3:4" x14ac:dyDescent="0.2">
      <c r="C1083" s="12"/>
      <c r="D1083" s="12"/>
    </row>
    <row r="1084" spans="3:4" x14ac:dyDescent="0.2">
      <c r="C1084" s="12"/>
      <c r="D1084" s="12"/>
    </row>
    <row r="1085" spans="3:4" x14ac:dyDescent="0.2">
      <c r="C1085" s="12"/>
      <c r="D1085" s="12"/>
    </row>
    <row r="1086" spans="3:4" x14ac:dyDescent="0.2">
      <c r="C1086" s="12"/>
      <c r="D1086" s="12"/>
    </row>
    <row r="1087" spans="3:4" x14ac:dyDescent="0.2">
      <c r="C1087" s="12"/>
      <c r="D1087" s="12"/>
    </row>
    <row r="1088" spans="3:4" x14ac:dyDescent="0.2">
      <c r="C1088" s="12"/>
      <c r="D1088" s="12"/>
    </row>
    <row r="1089" spans="3:4" x14ac:dyDescent="0.2">
      <c r="C1089" s="12"/>
      <c r="D1089" s="12"/>
    </row>
    <row r="1090" spans="3:4" x14ac:dyDescent="0.2">
      <c r="C1090" s="12"/>
      <c r="D1090" s="12"/>
    </row>
    <row r="1091" spans="3:4" x14ac:dyDescent="0.2">
      <c r="C1091" s="12"/>
      <c r="D1091" s="12"/>
    </row>
    <row r="1092" spans="3:4" x14ac:dyDescent="0.2">
      <c r="C1092" s="12"/>
      <c r="D1092" s="12"/>
    </row>
    <row r="1093" spans="3:4" x14ac:dyDescent="0.2">
      <c r="C1093" s="12"/>
      <c r="D1093" s="12"/>
    </row>
    <row r="1094" spans="3:4" x14ac:dyDescent="0.2">
      <c r="C1094" s="12"/>
      <c r="D1094" s="12"/>
    </row>
    <row r="1095" spans="3:4" x14ac:dyDescent="0.2">
      <c r="C1095" s="12"/>
      <c r="D1095" s="12"/>
    </row>
    <row r="1096" spans="3:4" x14ac:dyDescent="0.2">
      <c r="C1096" s="12"/>
      <c r="D1096" s="12"/>
    </row>
    <row r="1097" spans="3:4" x14ac:dyDescent="0.2">
      <c r="C1097" s="12"/>
      <c r="D1097" s="12"/>
    </row>
    <row r="1098" spans="3:4" x14ac:dyDescent="0.2">
      <c r="C1098" s="12"/>
      <c r="D1098" s="12"/>
    </row>
    <row r="1099" spans="3:4" x14ac:dyDescent="0.2">
      <c r="C1099" s="12"/>
      <c r="D1099" s="12"/>
    </row>
    <row r="1100" spans="3:4" x14ac:dyDescent="0.2">
      <c r="C1100" s="12"/>
      <c r="D1100" s="12"/>
    </row>
    <row r="1101" spans="3:4" x14ac:dyDescent="0.2">
      <c r="C1101" s="12"/>
      <c r="D1101" s="12"/>
    </row>
    <row r="1102" spans="3:4" x14ac:dyDescent="0.2">
      <c r="C1102" s="12"/>
      <c r="D1102" s="12"/>
    </row>
    <row r="1103" spans="3:4" x14ac:dyDescent="0.2">
      <c r="C1103" s="12"/>
      <c r="D1103" s="12"/>
    </row>
    <row r="1104" spans="3:4" x14ac:dyDescent="0.2">
      <c r="C1104" s="12"/>
      <c r="D1104" s="12"/>
    </row>
    <row r="1105" spans="3:4" x14ac:dyDescent="0.2">
      <c r="C1105" s="12"/>
      <c r="D1105" s="12"/>
    </row>
    <row r="1106" spans="3:4" x14ac:dyDescent="0.2">
      <c r="C1106" s="12"/>
      <c r="D1106" s="12"/>
    </row>
    <row r="1107" spans="3:4" x14ac:dyDescent="0.2">
      <c r="C1107" s="12"/>
      <c r="D1107" s="12"/>
    </row>
    <row r="1108" spans="3:4" x14ac:dyDescent="0.2">
      <c r="C1108" s="12"/>
      <c r="D1108" s="12"/>
    </row>
    <row r="1109" spans="3:4" x14ac:dyDescent="0.2">
      <c r="C1109" s="12"/>
      <c r="D1109" s="12"/>
    </row>
    <row r="1110" spans="3:4" x14ac:dyDescent="0.2">
      <c r="C1110" s="12"/>
      <c r="D1110" s="12"/>
    </row>
    <row r="1111" spans="3:4" x14ac:dyDescent="0.2">
      <c r="C1111" s="12"/>
      <c r="D1111" s="12"/>
    </row>
    <row r="1112" spans="3:4" x14ac:dyDescent="0.2">
      <c r="C1112" s="12"/>
      <c r="D1112" s="12"/>
    </row>
    <row r="1113" spans="3:4" x14ac:dyDescent="0.2">
      <c r="C1113" s="12"/>
      <c r="D1113" s="12"/>
    </row>
    <row r="1114" spans="3:4" x14ac:dyDescent="0.2">
      <c r="C1114" s="12"/>
      <c r="D1114" s="12"/>
    </row>
    <row r="1115" spans="3:4" x14ac:dyDescent="0.2">
      <c r="C1115" s="12"/>
      <c r="D1115" s="12"/>
    </row>
    <row r="1116" spans="3:4" x14ac:dyDescent="0.2">
      <c r="C1116" s="12"/>
      <c r="D1116" s="12"/>
    </row>
    <row r="1117" spans="3:4" x14ac:dyDescent="0.2">
      <c r="C1117" s="12"/>
      <c r="D1117" s="12"/>
    </row>
    <row r="1118" spans="3:4" x14ac:dyDescent="0.2">
      <c r="C1118" s="12"/>
      <c r="D1118" s="12"/>
    </row>
    <row r="1119" spans="3:4" x14ac:dyDescent="0.2">
      <c r="C1119" s="12"/>
      <c r="D1119" s="12"/>
    </row>
    <row r="1120" spans="3:4" x14ac:dyDescent="0.2">
      <c r="C1120" s="12"/>
      <c r="D1120" s="12"/>
    </row>
    <row r="1121" spans="3:4" x14ac:dyDescent="0.2">
      <c r="C1121" s="12"/>
      <c r="D1121" s="12"/>
    </row>
    <row r="1122" spans="3:4" x14ac:dyDescent="0.2">
      <c r="C1122" s="12"/>
      <c r="D1122" s="12"/>
    </row>
    <row r="1123" spans="3:4" x14ac:dyDescent="0.2">
      <c r="C1123" s="12"/>
      <c r="D1123" s="12"/>
    </row>
    <row r="1124" spans="3:4" x14ac:dyDescent="0.2">
      <c r="C1124" s="12"/>
      <c r="D1124" s="12"/>
    </row>
    <row r="1125" spans="3:4" x14ac:dyDescent="0.2">
      <c r="C1125" s="12"/>
      <c r="D1125" s="12"/>
    </row>
    <row r="1126" spans="3:4" x14ac:dyDescent="0.2">
      <c r="C1126" s="12"/>
      <c r="D1126" s="12"/>
    </row>
    <row r="1127" spans="3:4" x14ac:dyDescent="0.2">
      <c r="C1127" s="12"/>
      <c r="D1127" s="12"/>
    </row>
    <row r="1128" spans="3:4" x14ac:dyDescent="0.2">
      <c r="C1128" s="12"/>
      <c r="D1128" s="12"/>
    </row>
    <row r="1129" spans="3:4" x14ac:dyDescent="0.2">
      <c r="C1129" s="12"/>
      <c r="D1129" s="12"/>
    </row>
    <row r="1130" spans="3:4" x14ac:dyDescent="0.2">
      <c r="C1130" s="12"/>
      <c r="D1130" s="12"/>
    </row>
    <row r="1131" spans="3:4" x14ac:dyDescent="0.2">
      <c r="C1131" s="12"/>
      <c r="D1131" s="12"/>
    </row>
    <row r="1132" spans="3:4" x14ac:dyDescent="0.2">
      <c r="C1132" s="12"/>
      <c r="D1132" s="12"/>
    </row>
    <row r="1133" spans="3:4" x14ac:dyDescent="0.2">
      <c r="C1133" s="12"/>
      <c r="D1133" s="12"/>
    </row>
    <row r="1134" spans="3:4" x14ac:dyDescent="0.2">
      <c r="C1134" s="12"/>
      <c r="D1134" s="12"/>
    </row>
    <row r="1135" spans="3:4" x14ac:dyDescent="0.2">
      <c r="C1135" s="12"/>
      <c r="D1135" s="12"/>
    </row>
    <row r="1136" spans="3:4" x14ac:dyDescent="0.2">
      <c r="C1136" s="12"/>
      <c r="D1136" s="12"/>
    </row>
    <row r="1137" spans="3:4" x14ac:dyDescent="0.2">
      <c r="C1137" s="12"/>
      <c r="D1137" s="12"/>
    </row>
    <row r="1138" spans="3:4" x14ac:dyDescent="0.2">
      <c r="C1138" s="12"/>
      <c r="D1138" s="12"/>
    </row>
    <row r="1139" spans="3:4" x14ac:dyDescent="0.2">
      <c r="C1139" s="12"/>
      <c r="D1139" s="12"/>
    </row>
    <row r="1140" spans="3:4" x14ac:dyDescent="0.2">
      <c r="C1140" s="12"/>
      <c r="D1140" s="12"/>
    </row>
    <row r="1141" spans="3:4" x14ac:dyDescent="0.2">
      <c r="C1141" s="12"/>
      <c r="D1141" s="12"/>
    </row>
    <row r="1142" spans="3:4" x14ac:dyDescent="0.2">
      <c r="C1142" s="12"/>
      <c r="D1142" s="12"/>
    </row>
    <row r="1143" spans="3:4" x14ac:dyDescent="0.2">
      <c r="C1143" s="12"/>
      <c r="D1143" s="12"/>
    </row>
    <row r="1144" spans="3:4" x14ac:dyDescent="0.2">
      <c r="C1144" s="12"/>
      <c r="D1144" s="12"/>
    </row>
    <row r="1145" spans="3:4" x14ac:dyDescent="0.2">
      <c r="C1145" s="12"/>
      <c r="D1145" s="12"/>
    </row>
    <row r="1146" spans="3:4" x14ac:dyDescent="0.2">
      <c r="C1146" s="12"/>
      <c r="D1146" s="12"/>
    </row>
    <row r="1147" spans="3:4" x14ac:dyDescent="0.2">
      <c r="C1147" s="12"/>
      <c r="D1147" s="12"/>
    </row>
    <row r="1148" spans="3:4" x14ac:dyDescent="0.2">
      <c r="C1148" s="12"/>
      <c r="D1148" s="12"/>
    </row>
    <row r="1149" spans="3:4" x14ac:dyDescent="0.2">
      <c r="C1149" s="12"/>
      <c r="D1149" s="12"/>
    </row>
    <row r="1150" spans="3:4" x14ac:dyDescent="0.2">
      <c r="C1150" s="12"/>
      <c r="D1150" s="12"/>
    </row>
    <row r="1151" spans="3:4" x14ac:dyDescent="0.2">
      <c r="C1151" s="12"/>
      <c r="D1151" s="12"/>
    </row>
    <row r="1152" spans="3:4" x14ac:dyDescent="0.2">
      <c r="C1152" s="12"/>
      <c r="D1152" s="12"/>
    </row>
    <row r="1153" spans="3:4" x14ac:dyDescent="0.2">
      <c r="C1153" s="12"/>
      <c r="D1153" s="12"/>
    </row>
    <row r="1154" spans="3:4" x14ac:dyDescent="0.2">
      <c r="C1154" s="12"/>
      <c r="D1154" s="12"/>
    </row>
    <row r="1155" spans="3:4" x14ac:dyDescent="0.2">
      <c r="C1155" s="12"/>
      <c r="D1155" s="12"/>
    </row>
    <row r="1156" spans="3:4" x14ac:dyDescent="0.2">
      <c r="C1156" s="12"/>
      <c r="D1156" s="12"/>
    </row>
    <row r="1157" spans="3:4" x14ac:dyDescent="0.2">
      <c r="C1157" s="12"/>
      <c r="D1157" s="12"/>
    </row>
    <row r="1158" spans="3:4" x14ac:dyDescent="0.2">
      <c r="C1158" s="12"/>
      <c r="D1158" s="12"/>
    </row>
    <row r="1159" spans="3:4" x14ac:dyDescent="0.2">
      <c r="C1159" s="12"/>
      <c r="D1159" s="12"/>
    </row>
    <row r="1160" spans="3:4" x14ac:dyDescent="0.2">
      <c r="C1160" s="12"/>
      <c r="D1160" s="12"/>
    </row>
    <row r="1161" spans="3:4" x14ac:dyDescent="0.2">
      <c r="C1161" s="12"/>
      <c r="D1161" s="12"/>
    </row>
    <row r="1162" spans="3:4" x14ac:dyDescent="0.2">
      <c r="C1162" s="12"/>
      <c r="D1162" s="12"/>
    </row>
    <row r="1163" spans="3:4" x14ac:dyDescent="0.2">
      <c r="C1163" s="12"/>
      <c r="D1163" s="12"/>
    </row>
    <row r="1164" spans="3:4" x14ac:dyDescent="0.2">
      <c r="C1164" s="12"/>
      <c r="D1164" s="12"/>
    </row>
    <row r="1165" spans="3:4" x14ac:dyDescent="0.2">
      <c r="C1165" s="12"/>
      <c r="D1165" s="12"/>
    </row>
    <row r="1166" spans="3:4" x14ac:dyDescent="0.2">
      <c r="C1166" s="12"/>
      <c r="D1166" s="12"/>
    </row>
    <row r="1167" spans="3:4" x14ac:dyDescent="0.2">
      <c r="C1167" s="12"/>
      <c r="D1167" s="12"/>
    </row>
    <row r="1168" spans="3:4" x14ac:dyDescent="0.2">
      <c r="C1168" s="12"/>
      <c r="D1168" s="12"/>
    </row>
    <row r="1169" spans="3:4" x14ac:dyDescent="0.2">
      <c r="C1169" s="12"/>
      <c r="D1169" s="12"/>
    </row>
    <row r="1170" spans="3:4" x14ac:dyDescent="0.2">
      <c r="C1170" s="12"/>
      <c r="D1170" s="12"/>
    </row>
    <row r="1171" spans="3:4" x14ac:dyDescent="0.2">
      <c r="C1171" s="12"/>
      <c r="D1171" s="12"/>
    </row>
    <row r="1172" spans="3:4" x14ac:dyDescent="0.2">
      <c r="C1172" s="12"/>
      <c r="D1172" s="12"/>
    </row>
    <row r="1173" spans="3:4" x14ac:dyDescent="0.2">
      <c r="C1173" s="12"/>
      <c r="D1173" s="12"/>
    </row>
    <row r="1174" spans="3:4" x14ac:dyDescent="0.2">
      <c r="C1174" s="12"/>
      <c r="D1174" s="12"/>
    </row>
    <row r="1175" spans="3:4" x14ac:dyDescent="0.2">
      <c r="C1175" s="12"/>
      <c r="D1175" s="12"/>
    </row>
    <row r="1176" spans="3:4" x14ac:dyDescent="0.2">
      <c r="C1176" s="12"/>
      <c r="D1176" s="12"/>
    </row>
    <row r="1177" spans="3:4" x14ac:dyDescent="0.2">
      <c r="C1177" s="12"/>
      <c r="D1177" s="12"/>
    </row>
    <row r="1178" spans="3:4" x14ac:dyDescent="0.2">
      <c r="C1178" s="12"/>
      <c r="D1178" s="12"/>
    </row>
    <row r="1179" spans="3:4" x14ac:dyDescent="0.2">
      <c r="C1179" s="12"/>
      <c r="D1179" s="12"/>
    </row>
    <row r="1180" spans="3:4" x14ac:dyDescent="0.2">
      <c r="C1180" s="12"/>
      <c r="D1180" s="12"/>
    </row>
    <row r="1181" spans="3:4" x14ac:dyDescent="0.2">
      <c r="C1181" s="12"/>
      <c r="D1181" s="12"/>
    </row>
    <row r="1182" spans="3:4" x14ac:dyDescent="0.2">
      <c r="C1182" s="12"/>
      <c r="D1182" s="12"/>
    </row>
    <row r="1183" spans="3:4" x14ac:dyDescent="0.2">
      <c r="C1183" s="12"/>
      <c r="D1183" s="12"/>
    </row>
    <row r="1184" spans="3:4" x14ac:dyDescent="0.2">
      <c r="C1184" s="12"/>
      <c r="D1184" s="12"/>
    </row>
    <row r="1185" spans="3:4" x14ac:dyDescent="0.2">
      <c r="C1185" s="12"/>
      <c r="D1185" s="12"/>
    </row>
    <row r="1186" spans="3:4" x14ac:dyDescent="0.2">
      <c r="C1186" s="12"/>
      <c r="D1186" s="12"/>
    </row>
    <row r="1187" spans="3:4" x14ac:dyDescent="0.2">
      <c r="C1187" s="12"/>
      <c r="D1187" s="12"/>
    </row>
    <row r="1188" spans="3:4" x14ac:dyDescent="0.2">
      <c r="C1188" s="12"/>
      <c r="D1188" s="12"/>
    </row>
    <row r="1189" spans="3:4" x14ac:dyDescent="0.2">
      <c r="C1189" s="12"/>
      <c r="D1189" s="12"/>
    </row>
    <row r="1190" spans="3:4" x14ac:dyDescent="0.2">
      <c r="C1190" s="12"/>
      <c r="D1190" s="12"/>
    </row>
    <row r="1191" spans="3:4" x14ac:dyDescent="0.2">
      <c r="C1191" s="12"/>
      <c r="D1191" s="12"/>
    </row>
    <row r="1192" spans="3:4" x14ac:dyDescent="0.2">
      <c r="C1192" s="12"/>
      <c r="D1192" s="12"/>
    </row>
    <row r="1193" spans="3:4" x14ac:dyDescent="0.2">
      <c r="C1193" s="12"/>
      <c r="D1193" s="12"/>
    </row>
    <row r="1194" spans="3:4" x14ac:dyDescent="0.2">
      <c r="C1194" s="12"/>
      <c r="D1194" s="12"/>
    </row>
    <row r="1195" spans="3:4" x14ac:dyDescent="0.2">
      <c r="C1195" s="12"/>
      <c r="D1195" s="12"/>
    </row>
    <row r="1196" spans="3:4" x14ac:dyDescent="0.2">
      <c r="C1196" s="12"/>
      <c r="D1196" s="12"/>
    </row>
    <row r="1197" spans="3:4" x14ac:dyDescent="0.2">
      <c r="C1197" s="12"/>
      <c r="D1197" s="12"/>
    </row>
    <row r="1198" spans="3:4" x14ac:dyDescent="0.2">
      <c r="C1198" s="12"/>
      <c r="D1198" s="12"/>
    </row>
    <row r="1199" spans="3:4" x14ac:dyDescent="0.2">
      <c r="C1199" s="12"/>
      <c r="D1199" s="12"/>
    </row>
    <row r="1200" spans="3:4" x14ac:dyDescent="0.2">
      <c r="C1200" s="12"/>
      <c r="D1200" s="12"/>
    </row>
    <row r="1201" spans="3:4" x14ac:dyDescent="0.2">
      <c r="C1201" s="12"/>
      <c r="D1201" s="12"/>
    </row>
    <row r="1202" spans="3:4" x14ac:dyDescent="0.2">
      <c r="C1202" s="12"/>
      <c r="D1202" s="12"/>
    </row>
    <row r="1203" spans="3:4" x14ac:dyDescent="0.2">
      <c r="C1203" s="12"/>
      <c r="D1203" s="12"/>
    </row>
    <row r="1204" spans="3:4" x14ac:dyDescent="0.2">
      <c r="C1204" s="12"/>
      <c r="D1204" s="12"/>
    </row>
    <row r="1205" spans="3:4" x14ac:dyDescent="0.2">
      <c r="C1205" s="12"/>
      <c r="D1205" s="12"/>
    </row>
    <row r="1206" spans="3:4" x14ac:dyDescent="0.2">
      <c r="C1206" s="12"/>
      <c r="D1206" s="12"/>
    </row>
    <row r="1207" spans="3:4" x14ac:dyDescent="0.2">
      <c r="C1207" s="12"/>
      <c r="D1207" s="12"/>
    </row>
    <row r="1208" spans="3:4" x14ac:dyDescent="0.2">
      <c r="C1208" s="12"/>
      <c r="D1208" s="12"/>
    </row>
    <row r="1209" spans="3:4" x14ac:dyDescent="0.2">
      <c r="C1209" s="12"/>
      <c r="D1209" s="12"/>
    </row>
    <row r="1210" spans="3:4" x14ac:dyDescent="0.2">
      <c r="C1210" s="12"/>
      <c r="D1210" s="12"/>
    </row>
    <row r="1211" spans="3:4" x14ac:dyDescent="0.2">
      <c r="C1211" s="12"/>
      <c r="D1211" s="12"/>
    </row>
    <row r="1212" spans="3:4" x14ac:dyDescent="0.2">
      <c r="C1212" s="12"/>
      <c r="D1212" s="12"/>
    </row>
    <row r="1213" spans="3:4" x14ac:dyDescent="0.2">
      <c r="C1213" s="12"/>
      <c r="D1213" s="12"/>
    </row>
    <row r="1214" spans="3:4" x14ac:dyDescent="0.2">
      <c r="C1214" s="12"/>
      <c r="D1214" s="12"/>
    </row>
    <row r="1215" spans="3:4" x14ac:dyDescent="0.2">
      <c r="C1215" s="12"/>
      <c r="D1215" s="12"/>
    </row>
    <row r="1216" spans="3:4" x14ac:dyDescent="0.2">
      <c r="C1216" s="12"/>
      <c r="D1216" s="12"/>
    </row>
    <row r="1217" spans="3:4" x14ac:dyDescent="0.2">
      <c r="C1217" s="12"/>
      <c r="D1217" s="12"/>
    </row>
    <row r="1218" spans="3:4" x14ac:dyDescent="0.2">
      <c r="C1218" s="12"/>
      <c r="D1218" s="12"/>
    </row>
    <row r="1219" spans="3:4" x14ac:dyDescent="0.2">
      <c r="C1219" s="12"/>
      <c r="D1219" s="12"/>
    </row>
    <row r="1220" spans="3:4" x14ac:dyDescent="0.2">
      <c r="C1220" s="12"/>
      <c r="D1220" s="12"/>
    </row>
    <row r="1221" spans="3:4" x14ac:dyDescent="0.2">
      <c r="C1221" s="12"/>
      <c r="D1221" s="12"/>
    </row>
    <row r="1222" spans="3:4" x14ac:dyDescent="0.2">
      <c r="C1222" s="12"/>
      <c r="D1222" s="12"/>
    </row>
    <row r="1223" spans="3:4" x14ac:dyDescent="0.2">
      <c r="C1223" s="12"/>
      <c r="D1223" s="12"/>
    </row>
    <row r="1224" spans="3:4" x14ac:dyDescent="0.2">
      <c r="C1224" s="12"/>
      <c r="D1224" s="12"/>
    </row>
    <row r="1225" spans="3:4" x14ac:dyDescent="0.2">
      <c r="C1225" s="12"/>
      <c r="D1225" s="12"/>
    </row>
    <row r="1226" spans="3:4" x14ac:dyDescent="0.2">
      <c r="C1226" s="12"/>
      <c r="D1226" s="12"/>
    </row>
    <row r="1227" spans="3:4" x14ac:dyDescent="0.2">
      <c r="C1227" s="12"/>
      <c r="D1227" s="12"/>
    </row>
    <row r="1228" spans="3:4" x14ac:dyDescent="0.2">
      <c r="C1228" s="12"/>
      <c r="D1228" s="12"/>
    </row>
    <row r="1229" spans="3:4" x14ac:dyDescent="0.2">
      <c r="C1229" s="12"/>
      <c r="D1229" s="12"/>
    </row>
    <row r="1230" spans="3:4" x14ac:dyDescent="0.2">
      <c r="C1230" s="12"/>
      <c r="D1230" s="12"/>
    </row>
    <row r="1231" spans="3:4" x14ac:dyDescent="0.2">
      <c r="C1231" s="12"/>
      <c r="D1231" s="12"/>
    </row>
    <row r="1232" spans="3:4" x14ac:dyDescent="0.2">
      <c r="C1232" s="12"/>
      <c r="D1232" s="12"/>
    </row>
    <row r="1233" spans="3:4" x14ac:dyDescent="0.2">
      <c r="C1233" s="12"/>
      <c r="D1233" s="12"/>
    </row>
    <row r="1234" spans="3:4" x14ac:dyDescent="0.2">
      <c r="C1234" s="12"/>
      <c r="D1234" s="12"/>
    </row>
    <row r="1235" spans="3:4" x14ac:dyDescent="0.2">
      <c r="C1235" s="12"/>
      <c r="D1235" s="12"/>
    </row>
    <row r="1236" spans="3:4" x14ac:dyDescent="0.2">
      <c r="C1236" s="12"/>
      <c r="D1236" s="12"/>
    </row>
    <row r="1237" spans="3:4" x14ac:dyDescent="0.2">
      <c r="C1237" s="12"/>
      <c r="D1237" s="12"/>
    </row>
    <row r="1238" spans="3:4" x14ac:dyDescent="0.2">
      <c r="C1238" s="12"/>
      <c r="D1238" s="12"/>
    </row>
    <row r="1239" spans="3:4" x14ac:dyDescent="0.2">
      <c r="C1239" s="12"/>
      <c r="D1239" s="12"/>
    </row>
    <row r="1240" spans="3:4" x14ac:dyDescent="0.2">
      <c r="C1240" s="12"/>
      <c r="D1240" s="12"/>
    </row>
    <row r="1241" spans="3:4" x14ac:dyDescent="0.2">
      <c r="C1241" s="12"/>
      <c r="D1241" s="12"/>
    </row>
    <row r="1242" spans="3:4" x14ac:dyDescent="0.2">
      <c r="C1242" s="12"/>
      <c r="D1242" s="12"/>
    </row>
    <row r="1243" spans="3:4" x14ac:dyDescent="0.2">
      <c r="C1243" s="12"/>
      <c r="D1243" s="12"/>
    </row>
    <row r="1244" spans="3:4" x14ac:dyDescent="0.2">
      <c r="C1244" s="12"/>
      <c r="D1244" s="12"/>
    </row>
    <row r="1245" spans="3:4" x14ac:dyDescent="0.2">
      <c r="C1245" s="12"/>
      <c r="D1245" s="12"/>
    </row>
    <row r="1246" spans="3:4" x14ac:dyDescent="0.2">
      <c r="C1246" s="12"/>
      <c r="D1246" s="12"/>
    </row>
    <row r="1247" spans="3:4" x14ac:dyDescent="0.2">
      <c r="C1247" s="12"/>
      <c r="D1247" s="12"/>
    </row>
    <row r="1248" spans="3:4" x14ac:dyDescent="0.2">
      <c r="C1248" s="12"/>
      <c r="D1248" s="12"/>
    </row>
    <row r="1249" spans="3:4" x14ac:dyDescent="0.2">
      <c r="C1249" s="12"/>
      <c r="D1249" s="12"/>
    </row>
    <row r="1250" spans="3:4" x14ac:dyDescent="0.2">
      <c r="C1250" s="12"/>
      <c r="D1250" s="12"/>
    </row>
    <row r="1251" spans="3:4" x14ac:dyDescent="0.2">
      <c r="C1251" s="12"/>
      <c r="D1251" s="12"/>
    </row>
    <row r="1252" spans="3:4" x14ac:dyDescent="0.2">
      <c r="C1252" s="12"/>
      <c r="D1252" s="12"/>
    </row>
    <row r="1253" spans="3:4" x14ac:dyDescent="0.2">
      <c r="C1253" s="12"/>
      <c r="D1253" s="12"/>
    </row>
    <row r="1254" spans="3:4" x14ac:dyDescent="0.2">
      <c r="C1254" s="12"/>
      <c r="D1254" s="12"/>
    </row>
    <row r="1255" spans="3:4" x14ac:dyDescent="0.2">
      <c r="C1255" s="12"/>
      <c r="D1255" s="12"/>
    </row>
    <row r="1256" spans="3:4" x14ac:dyDescent="0.2">
      <c r="C1256" s="12"/>
      <c r="D1256" s="12"/>
    </row>
    <row r="1257" spans="3:4" x14ac:dyDescent="0.2">
      <c r="C1257" s="12"/>
      <c r="D1257" s="12"/>
    </row>
    <row r="1258" spans="3:4" x14ac:dyDescent="0.2">
      <c r="C1258" s="12"/>
      <c r="D1258" s="12"/>
    </row>
    <row r="1259" spans="3:4" x14ac:dyDescent="0.2">
      <c r="C1259" s="12"/>
      <c r="D1259" s="12"/>
    </row>
    <row r="1260" spans="3:4" x14ac:dyDescent="0.2">
      <c r="C1260" s="12"/>
      <c r="D1260" s="12"/>
    </row>
    <row r="1261" spans="3:4" x14ac:dyDescent="0.2">
      <c r="C1261" s="12"/>
      <c r="D1261" s="12"/>
    </row>
    <row r="1262" spans="3:4" x14ac:dyDescent="0.2">
      <c r="C1262" s="12"/>
      <c r="D1262" s="12"/>
    </row>
    <row r="1263" spans="3:4" x14ac:dyDescent="0.2">
      <c r="C1263" s="12"/>
      <c r="D1263" s="12"/>
    </row>
    <row r="1264" spans="3:4" x14ac:dyDescent="0.2">
      <c r="C1264" s="12"/>
      <c r="D1264" s="12"/>
    </row>
    <row r="1265" spans="3:4" x14ac:dyDescent="0.2">
      <c r="C1265" s="12"/>
      <c r="D1265" s="12"/>
    </row>
    <row r="1266" spans="3:4" x14ac:dyDescent="0.2">
      <c r="C1266" s="12"/>
      <c r="D1266" s="12"/>
    </row>
    <row r="1267" spans="3:4" x14ac:dyDescent="0.2">
      <c r="C1267" s="12"/>
      <c r="D1267" s="12"/>
    </row>
    <row r="1268" spans="3:4" x14ac:dyDescent="0.2">
      <c r="C1268" s="12"/>
      <c r="D1268" s="12"/>
    </row>
    <row r="1269" spans="3:4" x14ac:dyDescent="0.2">
      <c r="C1269" s="12"/>
      <c r="D1269" s="12"/>
    </row>
    <row r="1270" spans="3:4" x14ac:dyDescent="0.2">
      <c r="C1270" s="12"/>
      <c r="D1270" s="12"/>
    </row>
    <row r="1271" spans="3:4" x14ac:dyDescent="0.2">
      <c r="C1271" s="12"/>
      <c r="D1271" s="12"/>
    </row>
    <row r="1272" spans="3:4" x14ac:dyDescent="0.2">
      <c r="C1272" s="12"/>
      <c r="D1272" s="12"/>
    </row>
    <row r="1273" spans="3:4" x14ac:dyDescent="0.2">
      <c r="C1273" s="12"/>
      <c r="D1273" s="12"/>
    </row>
    <row r="1274" spans="3:4" x14ac:dyDescent="0.2">
      <c r="C1274" s="12"/>
      <c r="D1274" s="12"/>
    </row>
    <row r="1275" spans="3:4" x14ac:dyDescent="0.2">
      <c r="C1275" s="12"/>
      <c r="D1275" s="12"/>
    </row>
    <row r="1276" spans="3:4" x14ac:dyDescent="0.2">
      <c r="C1276" s="12"/>
      <c r="D1276" s="12"/>
    </row>
    <row r="1277" spans="3:4" x14ac:dyDescent="0.2">
      <c r="C1277" s="12"/>
      <c r="D1277" s="12"/>
    </row>
    <row r="1278" spans="3:4" x14ac:dyDescent="0.2">
      <c r="C1278" s="12"/>
      <c r="D1278" s="12"/>
    </row>
    <row r="1279" spans="3:4" x14ac:dyDescent="0.2">
      <c r="C1279" s="12"/>
      <c r="D1279" s="12"/>
    </row>
    <row r="1280" spans="3:4" x14ac:dyDescent="0.2">
      <c r="C1280" s="12"/>
      <c r="D1280" s="12"/>
    </row>
    <row r="1281" spans="3:4" x14ac:dyDescent="0.2">
      <c r="C1281" s="12"/>
      <c r="D1281" s="12"/>
    </row>
    <row r="1282" spans="3:4" x14ac:dyDescent="0.2">
      <c r="C1282" s="12"/>
      <c r="D1282" s="12"/>
    </row>
    <row r="1283" spans="3:4" x14ac:dyDescent="0.2">
      <c r="C1283" s="12"/>
      <c r="D1283" s="12"/>
    </row>
    <row r="1284" spans="3:4" x14ac:dyDescent="0.2">
      <c r="C1284" s="12"/>
      <c r="D1284" s="12"/>
    </row>
    <row r="1285" spans="3:4" x14ac:dyDescent="0.2">
      <c r="C1285" s="12"/>
      <c r="D1285" s="12"/>
    </row>
    <row r="1286" spans="3:4" x14ac:dyDescent="0.2">
      <c r="C1286" s="12"/>
      <c r="D1286" s="12"/>
    </row>
    <row r="1287" spans="3:4" x14ac:dyDescent="0.2">
      <c r="C1287" s="12"/>
      <c r="D1287" s="12"/>
    </row>
    <row r="1288" spans="3:4" x14ac:dyDescent="0.2">
      <c r="C1288" s="12"/>
      <c r="D1288" s="12"/>
    </row>
    <row r="1289" spans="3:4" x14ac:dyDescent="0.2">
      <c r="C1289" s="12"/>
      <c r="D1289" s="12"/>
    </row>
    <row r="1290" spans="3:4" x14ac:dyDescent="0.2">
      <c r="C1290" s="12"/>
      <c r="D1290" s="12"/>
    </row>
    <row r="1291" spans="3:4" x14ac:dyDescent="0.2">
      <c r="C1291" s="12"/>
      <c r="D1291" s="12"/>
    </row>
    <row r="1292" spans="3:4" x14ac:dyDescent="0.2">
      <c r="C1292" s="12"/>
      <c r="D1292" s="12"/>
    </row>
    <row r="1293" spans="3:4" x14ac:dyDescent="0.2">
      <c r="C1293" s="12"/>
      <c r="D1293" s="12"/>
    </row>
    <row r="1294" spans="3:4" x14ac:dyDescent="0.2">
      <c r="C1294" s="12"/>
      <c r="D1294" s="12"/>
    </row>
    <row r="1295" spans="3:4" x14ac:dyDescent="0.2">
      <c r="C1295" s="12"/>
      <c r="D1295" s="12"/>
    </row>
    <row r="1296" spans="3:4" x14ac:dyDescent="0.2">
      <c r="C1296" s="12"/>
      <c r="D1296" s="12"/>
    </row>
    <row r="1297" spans="3:4" x14ac:dyDescent="0.2">
      <c r="C1297" s="12"/>
      <c r="D1297" s="12"/>
    </row>
    <row r="1298" spans="3:4" x14ac:dyDescent="0.2">
      <c r="C1298" s="12"/>
      <c r="D1298" s="12"/>
    </row>
    <row r="1299" spans="3:4" x14ac:dyDescent="0.2">
      <c r="C1299" s="12"/>
      <c r="D1299" s="12"/>
    </row>
    <row r="1300" spans="3:4" x14ac:dyDescent="0.2">
      <c r="C1300" s="12"/>
      <c r="D1300" s="12"/>
    </row>
    <row r="1301" spans="3:4" x14ac:dyDescent="0.2">
      <c r="C1301" s="12"/>
      <c r="D1301" s="12"/>
    </row>
    <row r="1302" spans="3:4" x14ac:dyDescent="0.2">
      <c r="C1302" s="12"/>
      <c r="D1302" s="12"/>
    </row>
    <row r="1303" spans="3:4" x14ac:dyDescent="0.2">
      <c r="C1303" s="12"/>
      <c r="D1303" s="12"/>
    </row>
    <row r="1304" spans="3:4" x14ac:dyDescent="0.2">
      <c r="C1304" s="12"/>
      <c r="D1304" s="12"/>
    </row>
    <row r="1305" spans="3:4" x14ac:dyDescent="0.2">
      <c r="C1305" s="12"/>
      <c r="D1305" s="12"/>
    </row>
    <row r="1306" spans="3:4" x14ac:dyDescent="0.2">
      <c r="C1306" s="12"/>
      <c r="D1306" s="12"/>
    </row>
    <row r="1307" spans="3:4" x14ac:dyDescent="0.2">
      <c r="C1307" s="12"/>
      <c r="D1307" s="12"/>
    </row>
    <row r="1308" spans="3:4" x14ac:dyDescent="0.2">
      <c r="C1308" s="12"/>
      <c r="D1308" s="12"/>
    </row>
    <row r="1309" spans="3:4" x14ac:dyDescent="0.2">
      <c r="C1309" s="12"/>
      <c r="D1309" s="12"/>
    </row>
    <row r="1310" spans="3:4" x14ac:dyDescent="0.2">
      <c r="C1310" s="12"/>
      <c r="D1310" s="12"/>
    </row>
    <row r="1311" spans="3:4" x14ac:dyDescent="0.2">
      <c r="C1311" s="12"/>
      <c r="D1311" s="12"/>
    </row>
    <row r="1312" spans="3:4" x14ac:dyDescent="0.2">
      <c r="C1312" s="12"/>
      <c r="D1312" s="12"/>
    </row>
    <row r="1313" spans="3:4" x14ac:dyDescent="0.2">
      <c r="C1313" s="12"/>
      <c r="D1313" s="12"/>
    </row>
    <row r="1314" spans="3:4" x14ac:dyDescent="0.2">
      <c r="C1314" s="12"/>
      <c r="D1314" s="12"/>
    </row>
    <row r="1315" spans="3:4" x14ac:dyDescent="0.2">
      <c r="C1315" s="12"/>
      <c r="D1315" s="12"/>
    </row>
    <row r="1316" spans="3:4" x14ac:dyDescent="0.2">
      <c r="C1316" s="12"/>
      <c r="D1316" s="12"/>
    </row>
    <row r="1317" spans="3:4" x14ac:dyDescent="0.2">
      <c r="C1317" s="12"/>
      <c r="D1317" s="12"/>
    </row>
    <row r="1318" spans="3:4" x14ac:dyDescent="0.2">
      <c r="C1318" s="12"/>
      <c r="D1318" s="12"/>
    </row>
    <row r="1319" spans="3:4" x14ac:dyDescent="0.2">
      <c r="C1319" s="12"/>
      <c r="D1319" s="12"/>
    </row>
    <row r="1320" spans="3:4" x14ac:dyDescent="0.2">
      <c r="C1320" s="12"/>
      <c r="D1320" s="12"/>
    </row>
    <row r="1321" spans="3:4" x14ac:dyDescent="0.2">
      <c r="C1321" s="12"/>
      <c r="D1321" s="12"/>
    </row>
    <row r="1322" spans="3:4" x14ac:dyDescent="0.2">
      <c r="C1322" s="12"/>
      <c r="D1322" s="12"/>
    </row>
    <row r="1323" spans="3:4" x14ac:dyDescent="0.2">
      <c r="C1323" s="12"/>
      <c r="D1323" s="12"/>
    </row>
    <row r="1324" spans="3:4" x14ac:dyDescent="0.2">
      <c r="C1324" s="12"/>
      <c r="D1324" s="12"/>
    </row>
    <row r="1325" spans="3:4" x14ac:dyDescent="0.2">
      <c r="C1325" s="12"/>
      <c r="D1325" s="12"/>
    </row>
    <row r="1326" spans="3:4" x14ac:dyDescent="0.2">
      <c r="C1326" s="12"/>
      <c r="D1326" s="12"/>
    </row>
    <row r="1327" spans="3:4" x14ac:dyDescent="0.2">
      <c r="C1327" s="12"/>
      <c r="D1327" s="12"/>
    </row>
    <row r="1328" spans="3:4" x14ac:dyDescent="0.2">
      <c r="C1328" s="12"/>
      <c r="D1328" s="12"/>
    </row>
    <row r="1329" spans="3:4" x14ac:dyDescent="0.2">
      <c r="C1329" s="12"/>
      <c r="D1329" s="12"/>
    </row>
    <row r="1330" spans="3:4" x14ac:dyDescent="0.2">
      <c r="C1330" s="12"/>
      <c r="D1330" s="12"/>
    </row>
    <row r="1331" spans="3:4" x14ac:dyDescent="0.2">
      <c r="C1331" s="12"/>
      <c r="D1331" s="12"/>
    </row>
    <row r="1332" spans="3:4" x14ac:dyDescent="0.2">
      <c r="C1332" s="12"/>
      <c r="D1332" s="12"/>
    </row>
    <row r="1333" spans="3:4" x14ac:dyDescent="0.2">
      <c r="C1333" s="12"/>
      <c r="D1333" s="12"/>
    </row>
    <row r="1334" spans="3:4" x14ac:dyDescent="0.2">
      <c r="C1334" s="12"/>
      <c r="D1334" s="12"/>
    </row>
    <row r="1335" spans="3:4" x14ac:dyDescent="0.2">
      <c r="C1335" s="12"/>
      <c r="D1335" s="12"/>
    </row>
    <row r="1336" spans="3:4" x14ac:dyDescent="0.2">
      <c r="C1336" s="12"/>
      <c r="D1336" s="12"/>
    </row>
    <row r="1337" spans="3:4" x14ac:dyDescent="0.2">
      <c r="C1337" s="12"/>
      <c r="D1337" s="12"/>
    </row>
    <row r="1338" spans="3:4" x14ac:dyDescent="0.2">
      <c r="C1338" s="12"/>
      <c r="D1338" s="12"/>
    </row>
    <row r="1339" spans="3:4" x14ac:dyDescent="0.2">
      <c r="C1339" s="12"/>
      <c r="D1339" s="12"/>
    </row>
    <row r="1340" spans="3:4" x14ac:dyDescent="0.2">
      <c r="C1340" s="12"/>
      <c r="D1340" s="12"/>
    </row>
    <row r="1341" spans="3:4" x14ac:dyDescent="0.2">
      <c r="C1341" s="12"/>
      <c r="D1341" s="12"/>
    </row>
    <row r="1342" spans="3:4" x14ac:dyDescent="0.2">
      <c r="C1342" s="12"/>
      <c r="D1342" s="12"/>
    </row>
    <row r="1343" spans="3:4" x14ac:dyDescent="0.2">
      <c r="C1343" s="12"/>
      <c r="D1343" s="12"/>
    </row>
    <row r="1344" spans="3:4" x14ac:dyDescent="0.2">
      <c r="C1344" s="12"/>
      <c r="D1344" s="12"/>
    </row>
    <row r="1345" spans="3:4" x14ac:dyDescent="0.2">
      <c r="C1345" s="12"/>
      <c r="D1345" s="12"/>
    </row>
    <row r="1346" spans="3:4" x14ac:dyDescent="0.2">
      <c r="C1346" s="12"/>
      <c r="D1346" s="12"/>
    </row>
    <row r="1347" spans="3:4" x14ac:dyDescent="0.2">
      <c r="C1347" s="12"/>
      <c r="D1347" s="12"/>
    </row>
    <row r="1348" spans="3:4" x14ac:dyDescent="0.2">
      <c r="C1348" s="12"/>
      <c r="D1348" s="12"/>
    </row>
    <row r="1349" spans="3:4" x14ac:dyDescent="0.2">
      <c r="C1349" s="12"/>
      <c r="D1349" s="12"/>
    </row>
    <row r="1350" spans="3:4" x14ac:dyDescent="0.2">
      <c r="C1350" s="12"/>
      <c r="D1350" s="12"/>
    </row>
    <row r="1351" spans="3:4" x14ac:dyDescent="0.2">
      <c r="C1351" s="12"/>
      <c r="D1351" s="12"/>
    </row>
    <row r="1352" spans="3:4" x14ac:dyDescent="0.2">
      <c r="C1352" s="12"/>
      <c r="D1352" s="12"/>
    </row>
    <row r="1353" spans="3:4" x14ac:dyDescent="0.2">
      <c r="C1353" s="12"/>
      <c r="D1353" s="12"/>
    </row>
    <row r="1354" spans="3:4" x14ac:dyDescent="0.2">
      <c r="C1354" s="12"/>
      <c r="D1354" s="12"/>
    </row>
    <row r="1355" spans="3:4" x14ac:dyDescent="0.2">
      <c r="C1355" s="12"/>
      <c r="D1355" s="12"/>
    </row>
    <row r="1356" spans="3:4" x14ac:dyDescent="0.2">
      <c r="C1356" s="12"/>
      <c r="D1356" s="12"/>
    </row>
    <row r="1357" spans="3:4" x14ac:dyDescent="0.2">
      <c r="C1357" s="12"/>
      <c r="D1357" s="12"/>
    </row>
    <row r="1358" spans="3:4" x14ac:dyDescent="0.2">
      <c r="C1358" s="12"/>
      <c r="D1358" s="12"/>
    </row>
    <row r="1359" spans="3:4" x14ac:dyDescent="0.2">
      <c r="C1359" s="12"/>
      <c r="D1359" s="12"/>
    </row>
    <row r="1360" spans="3:4" x14ac:dyDescent="0.2">
      <c r="C1360" s="12"/>
      <c r="D1360" s="12"/>
    </row>
    <row r="1361" spans="3:4" x14ac:dyDescent="0.2">
      <c r="C1361" s="12"/>
      <c r="D1361" s="12"/>
    </row>
    <row r="1362" spans="3:4" x14ac:dyDescent="0.2">
      <c r="C1362" s="12"/>
      <c r="D1362" s="12"/>
    </row>
    <row r="1363" spans="3:4" x14ac:dyDescent="0.2">
      <c r="C1363" s="12"/>
      <c r="D1363" s="12"/>
    </row>
    <row r="1364" spans="3:4" x14ac:dyDescent="0.2">
      <c r="C1364" s="12"/>
      <c r="D1364" s="12"/>
    </row>
    <row r="1365" spans="3:4" x14ac:dyDescent="0.2">
      <c r="C1365" s="12"/>
      <c r="D1365" s="12"/>
    </row>
    <row r="1366" spans="3:4" x14ac:dyDescent="0.2">
      <c r="C1366" s="12"/>
      <c r="D1366" s="12"/>
    </row>
    <row r="1367" spans="3:4" x14ac:dyDescent="0.2">
      <c r="C1367" s="12"/>
      <c r="D1367" s="12"/>
    </row>
    <row r="1368" spans="3:4" x14ac:dyDescent="0.2">
      <c r="C1368" s="12"/>
      <c r="D1368" s="12"/>
    </row>
    <row r="1369" spans="3:4" x14ac:dyDescent="0.2">
      <c r="C1369" s="12"/>
      <c r="D1369" s="12"/>
    </row>
    <row r="1370" spans="3:4" x14ac:dyDescent="0.2">
      <c r="C1370" s="12"/>
      <c r="D1370" s="12"/>
    </row>
    <row r="1371" spans="3:4" x14ac:dyDescent="0.2">
      <c r="C1371" s="12"/>
      <c r="D1371" s="12"/>
    </row>
    <row r="1372" spans="3:4" x14ac:dyDescent="0.2">
      <c r="C1372" s="12"/>
      <c r="D1372" s="12"/>
    </row>
    <row r="1373" spans="3:4" x14ac:dyDescent="0.2">
      <c r="C1373" s="12"/>
      <c r="D1373" s="12"/>
    </row>
    <row r="1374" spans="3:4" x14ac:dyDescent="0.2">
      <c r="C1374" s="12"/>
      <c r="D1374" s="12"/>
    </row>
    <row r="1375" spans="3:4" x14ac:dyDescent="0.2">
      <c r="C1375" s="12"/>
      <c r="D1375" s="12"/>
    </row>
    <row r="1376" spans="3:4" x14ac:dyDescent="0.2">
      <c r="C1376" s="12"/>
      <c r="D1376" s="12"/>
    </row>
    <row r="1377" spans="3:4" x14ac:dyDescent="0.2">
      <c r="C1377" s="12"/>
      <c r="D1377" s="12"/>
    </row>
    <row r="1378" spans="3:4" x14ac:dyDescent="0.2">
      <c r="C1378" s="12"/>
      <c r="D1378" s="12"/>
    </row>
    <row r="1379" spans="3:4" x14ac:dyDescent="0.2">
      <c r="C1379" s="12"/>
      <c r="D1379" s="12"/>
    </row>
    <row r="1380" spans="3:4" x14ac:dyDescent="0.2">
      <c r="C1380" s="12"/>
      <c r="D1380" s="12"/>
    </row>
    <row r="1381" spans="3:4" x14ac:dyDescent="0.2">
      <c r="C1381" s="12"/>
      <c r="D1381" s="12"/>
    </row>
    <row r="1382" spans="3:4" x14ac:dyDescent="0.2">
      <c r="C1382" s="12"/>
      <c r="D1382" s="12"/>
    </row>
    <row r="1383" spans="3:4" x14ac:dyDescent="0.2">
      <c r="C1383" s="12"/>
      <c r="D1383" s="12"/>
    </row>
    <row r="1384" spans="3:4" x14ac:dyDescent="0.2">
      <c r="C1384" s="12"/>
      <c r="D1384" s="12"/>
    </row>
    <row r="1385" spans="3:4" x14ac:dyDescent="0.2">
      <c r="C1385" s="12"/>
      <c r="D1385" s="12"/>
    </row>
    <row r="1386" spans="3:4" x14ac:dyDescent="0.2">
      <c r="C1386" s="12"/>
      <c r="D1386" s="12"/>
    </row>
    <row r="1387" spans="3:4" x14ac:dyDescent="0.2">
      <c r="C1387" s="12"/>
      <c r="D1387" s="12"/>
    </row>
    <row r="1388" spans="3:4" x14ac:dyDescent="0.2">
      <c r="C1388" s="12"/>
      <c r="D1388" s="12"/>
    </row>
    <row r="1389" spans="3:4" x14ac:dyDescent="0.2">
      <c r="C1389" s="12"/>
      <c r="D1389" s="12"/>
    </row>
    <row r="1390" spans="3:4" x14ac:dyDescent="0.2">
      <c r="C1390" s="12"/>
      <c r="D1390" s="12"/>
    </row>
    <row r="1391" spans="3:4" x14ac:dyDescent="0.2">
      <c r="C1391" s="12"/>
      <c r="D1391" s="12"/>
    </row>
    <row r="1392" spans="3:4" x14ac:dyDescent="0.2">
      <c r="C1392" s="12"/>
      <c r="D1392" s="12"/>
    </row>
    <row r="1393" spans="3:4" x14ac:dyDescent="0.2">
      <c r="C1393" s="12"/>
      <c r="D1393" s="12"/>
    </row>
    <row r="1394" spans="3:4" x14ac:dyDescent="0.2">
      <c r="C1394" s="12"/>
      <c r="D1394" s="12"/>
    </row>
    <row r="1395" spans="3:4" x14ac:dyDescent="0.2">
      <c r="C1395" s="12"/>
      <c r="D1395" s="12"/>
    </row>
    <row r="1396" spans="3:4" x14ac:dyDescent="0.2">
      <c r="C1396" s="12"/>
      <c r="D1396" s="12"/>
    </row>
    <row r="1397" spans="3:4" x14ac:dyDescent="0.2">
      <c r="C1397" s="12"/>
      <c r="D1397" s="12"/>
    </row>
    <row r="1398" spans="3:4" x14ac:dyDescent="0.2">
      <c r="C1398" s="12"/>
      <c r="D1398" s="12"/>
    </row>
    <row r="1399" spans="3:4" x14ac:dyDescent="0.2">
      <c r="C1399" s="12"/>
      <c r="D1399" s="12"/>
    </row>
    <row r="1400" spans="3:4" x14ac:dyDescent="0.2">
      <c r="C1400" s="12"/>
      <c r="D1400" s="12"/>
    </row>
    <row r="1401" spans="3:4" x14ac:dyDescent="0.2">
      <c r="C1401" s="12"/>
      <c r="D1401" s="12"/>
    </row>
    <row r="1402" spans="3:4" x14ac:dyDescent="0.2">
      <c r="C1402" s="12"/>
      <c r="D1402" s="12"/>
    </row>
    <row r="1403" spans="3:4" x14ac:dyDescent="0.2">
      <c r="C1403" s="12"/>
      <c r="D1403" s="12"/>
    </row>
    <row r="1404" spans="3:4" x14ac:dyDescent="0.2">
      <c r="C1404" s="12"/>
      <c r="D1404" s="12"/>
    </row>
    <row r="1405" spans="3:4" x14ac:dyDescent="0.2">
      <c r="C1405" s="12"/>
      <c r="D1405" s="12"/>
    </row>
    <row r="1406" spans="3:4" x14ac:dyDescent="0.2">
      <c r="C1406" s="12"/>
      <c r="D1406" s="12"/>
    </row>
    <row r="1407" spans="3:4" x14ac:dyDescent="0.2">
      <c r="C1407" s="12"/>
      <c r="D1407" s="12"/>
    </row>
    <row r="1408" spans="3:4" x14ac:dyDescent="0.2">
      <c r="C1408" s="12"/>
      <c r="D1408" s="12"/>
    </row>
    <row r="1409" spans="3:4" x14ac:dyDescent="0.2">
      <c r="C1409" s="12"/>
      <c r="D1409" s="12"/>
    </row>
    <row r="1410" spans="3:4" x14ac:dyDescent="0.2">
      <c r="C1410" s="12"/>
      <c r="D1410" s="12"/>
    </row>
    <row r="1411" spans="3:4" x14ac:dyDescent="0.2">
      <c r="C1411" s="12"/>
      <c r="D1411" s="12"/>
    </row>
    <row r="1412" spans="3:4" x14ac:dyDescent="0.2">
      <c r="C1412" s="12"/>
      <c r="D1412" s="12"/>
    </row>
    <row r="1413" spans="3:4" x14ac:dyDescent="0.2">
      <c r="C1413" s="12"/>
      <c r="D1413" s="12"/>
    </row>
    <row r="1414" spans="3:4" x14ac:dyDescent="0.2">
      <c r="C1414" s="12"/>
      <c r="D1414" s="12"/>
    </row>
    <row r="1415" spans="3:4" x14ac:dyDescent="0.2">
      <c r="C1415" s="12"/>
      <c r="D1415" s="12"/>
    </row>
    <row r="1416" spans="3:4" x14ac:dyDescent="0.2">
      <c r="C1416" s="12"/>
      <c r="D1416" s="12"/>
    </row>
    <row r="1417" spans="3:4" x14ac:dyDescent="0.2">
      <c r="C1417" s="12"/>
      <c r="D1417" s="12"/>
    </row>
    <row r="1418" spans="3:4" x14ac:dyDescent="0.2">
      <c r="C1418" s="12"/>
      <c r="D1418" s="12"/>
    </row>
    <row r="1419" spans="3:4" x14ac:dyDescent="0.2">
      <c r="C1419" s="12"/>
      <c r="D1419" s="12"/>
    </row>
    <row r="1420" spans="3:4" x14ac:dyDescent="0.2">
      <c r="C1420" s="12"/>
      <c r="D1420" s="12"/>
    </row>
    <row r="1421" spans="3:4" x14ac:dyDescent="0.2">
      <c r="C1421" s="12"/>
      <c r="D1421" s="12"/>
    </row>
    <row r="1422" spans="3:4" x14ac:dyDescent="0.2">
      <c r="C1422" s="12"/>
      <c r="D1422" s="12"/>
    </row>
    <row r="1423" spans="3:4" x14ac:dyDescent="0.2">
      <c r="C1423" s="12"/>
      <c r="D1423" s="12"/>
    </row>
    <row r="1424" spans="3:4" x14ac:dyDescent="0.2">
      <c r="C1424" s="12"/>
      <c r="D1424" s="12"/>
    </row>
    <row r="1425" spans="3:4" x14ac:dyDescent="0.2">
      <c r="C1425" s="12"/>
      <c r="D1425" s="12"/>
    </row>
    <row r="1426" spans="3:4" x14ac:dyDescent="0.2">
      <c r="C1426" s="12"/>
      <c r="D1426" s="12"/>
    </row>
    <row r="1427" spans="3:4" x14ac:dyDescent="0.2">
      <c r="C1427" s="12"/>
      <c r="D1427" s="12"/>
    </row>
    <row r="1428" spans="3:4" x14ac:dyDescent="0.2">
      <c r="C1428" s="12"/>
      <c r="D1428" s="12"/>
    </row>
    <row r="1429" spans="3:4" x14ac:dyDescent="0.2">
      <c r="C1429" s="12"/>
      <c r="D1429" s="12"/>
    </row>
    <row r="1430" spans="3:4" x14ac:dyDescent="0.2">
      <c r="C1430" s="12"/>
      <c r="D1430" s="12"/>
    </row>
    <row r="1431" spans="3:4" x14ac:dyDescent="0.2">
      <c r="C1431" s="12"/>
      <c r="D1431" s="12"/>
    </row>
    <row r="1432" spans="3:4" x14ac:dyDescent="0.2">
      <c r="C1432" s="12"/>
      <c r="D1432" s="12"/>
    </row>
    <row r="1433" spans="3:4" x14ac:dyDescent="0.2">
      <c r="C1433" s="12"/>
      <c r="D1433" s="12"/>
    </row>
    <row r="1434" spans="3:4" x14ac:dyDescent="0.2">
      <c r="C1434" s="12"/>
      <c r="D1434" s="12"/>
    </row>
    <row r="1435" spans="3:4" x14ac:dyDescent="0.2">
      <c r="C1435" s="12"/>
      <c r="D1435" s="12"/>
    </row>
    <row r="1436" spans="3:4" x14ac:dyDescent="0.2">
      <c r="C1436" s="12"/>
      <c r="D1436" s="12"/>
    </row>
    <row r="1437" spans="3:4" x14ac:dyDescent="0.2">
      <c r="C1437" s="12"/>
      <c r="D1437" s="12"/>
    </row>
    <row r="1438" spans="3:4" x14ac:dyDescent="0.2">
      <c r="C1438" s="12"/>
      <c r="D1438" s="12"/>
    </row>
    <row r="1439" spans="3:4" x14ac:dyDescent="0.2">
      <c r="C1439" s="12"/>
      <c r="D1439" s="12"/>
    </row>
    <row r="1440" spans="3:4" x14ac:dyDescent="0.2">
      <c r="C1440" s="12"/>
      <c r="D1440" s="12"/>
    </row>
    <row r="1441" spans="3:4" x14ac:dyDescent="0.2">
      <c r="C1441" s="12"/>
      <c r="D1441" s="12"/>
    </row>
    <row r="1442" spans="3:4" x14ac:dyDescent="0.2">
      <c r="C1442" s="12"/>
      <c r="D1442" s="12"/>
    </row>
    <row r="1443" spans="3:4" x14ac:dyDescent="0.2">
      <c r="C1443" s="12"/>
      <c r="D1443" s="12"/>
    </row>
    <row r="1444" spans="3:4" x14ac:dyDescent="0.2">
      <c r="C1444" s="12"/>
      <c r="D1444" s="12"/>
    </row>
    <row r="1445" spans="3:4" x14ac:dyDescent="0.2">
      <c r="C1445" s="12"/>
      <c r="D1445" s="12"/>
    </row>
    <row r="1446" spans="3:4" x14ac:dyDescent="0.2">
      <c r="C1446" s="12"/>
      <c r="D1446" s="12"/>
    </row>
    <row r="1447" spans="3:4" x14ac:dyDescent="0.2">
      <c r="C1447" s="12"/>
      <c r="D1447" s="12"/>
    </row>
    <row r="1448" spans="3:4" x14ac:dyDescent="0.2">
      <c r="C1448" s="12"/>
      <c r="D1448" s="12"/>
    </row>
    <row r="1449" spans="3:4" x14ac:dyDescent="0.2">
      <c r="C1449" s="12"/>
      <c r="D1449" s="12"/>
    </row>
    <row r="1450" spans="3:4" x14ac:dyDescent="0.2">
      <c r="C1450" s="12"/>
      <c r="D1450" s="12"/>
    </row>
    <row r="1451" spans="3:4" x14ac:dyDescent="0.2">
      <c r="C1451" s="12"/>
      <c r="D1451" s="12"/>
    </row>
    <row r="1452" spans="3:4" x14ac:dyDescent="0.2">
      <c r="C1452" s="12"/>
      <c r="D1452" s="12"/>
    </row>
    <row r="1453" spans="3:4" x14ac:dyDescent="0.2">
      <c r="C1453" s="12"/>
      <c r="D1453" s="12"/>
    </row>
    <row r="1454" spans="3:4" x14ac:dyDescent="0.2">
      <c r="C1454" s="12"/>
      <c r="D1454" s="12"/>
    </row>
    <row r="1455" spans="3:4" x14ac:dyDescent="0.2">
      <c r="C1455" s="12"/>
      <c r="D1455" s="12"/>
    </row>
    <row r="1456" spans="3:4" x14ac:dyDescent="0.2">
      <c r="C1456" s="12"/>
      <c r="D1456" s="12"/>
    </row>
    <row r="1457" spans="3:4" x14ac:dyDescent="0.2">
      <c r="C1457" s="12"/>
      <c r="D1457" s="12"/>
    </row>
    <row r="1458" spans="3:4" x14ac:dyDescent="0.2">
      <c r="C1458" s="12"/>
      <c r="D1458" s="12"/>
    </row>
    <row r="1459" spans="3:4" x14ac:dyDescent="0.2">
      <c r="C1459" s="12"/>
      <c r="D1459" s="12"/>
    </row>
    <row r="1460" spans="3:4" x14ac:dyDescent="0.2">
      <c r="C1460" s="12"/>
      <c r="D1460" s="12"/>
    </row>
    <row r="1461" spans="3:4" x14ac:dyDescent="0.2">
      <c r="C1461" s="12"/>
      <c r="D1461" s="12"/>
    </row>
    <row r="1462" spans="3:4" x14ac:dyDescent="0.2">
      <c r="C1462" s="12"/>
      <c r="D1462" s="12"/>
    </row>
    <row r="1463" spans="3:4" x14ac:dyDescent="0.2">
      <c r="C1463" s="12"/>
      <c r="D1463" s="12"/>
    </row>
    <row r="1464" spans="3:4" x14ac:dyDescent="0.2">
      <c r="C1464" s="12"/>
      <c r="D1464" s="12"/>
    </row>
    <row r="1465" spans="3:4" x14ac:dyDescent="0.2">
      <c r="C1465" s="12"/>
      <c r="D1465" s="12"/>
    </row>
    <row r="1466" spans="3:4" x14ac:dyDescent="0.2">
      <c r="C1466" s="12"/>
      <c r="D1466" s="12"/>
    </row>
    <row r="1467" spans="3:4" x14ac:dyDescent="0.2">
      <c r="C1467" s="12"/>
      <c r="D1467" s="12"/>
    </row>
    <row r="1468" spans="3:4" x14ac:dyDescent="0.2">
      <c r="C1468" s="12"/>
      <c r="D1468" s="12"/>
    </row>
    <row r="1469" spans="3:4" x14ac:dyDescent="0.2">
      <c r="C1469" s="12"/>
      <c r="D1469" s="12"/>
    </row>
    <row r="1470" spans="3:4" x14ac:dyDescent="0.2">
      <c r="C1470" s="12"/>
      <c r="D1470" s="12"/>
    </row>
    <row r="1471" spans="3:4" x14ac:dyDescent="0.2">
      <c r="C1471" s="12"/>
      <c r="D1471" s="12"/>
    </row>
    <row r="1472" spans="3:4" x14ac:dyDescent="0.2">
      <c r="C1472" s="12"/>
      <c r="D1472" s="12"/>
    </row>
    <row r="1473" spans="3:4" x14ac:dyDescent="0.2">
      <c r="C1473" s="12"/>
      <c r="D1473" s="12"/>
    </row>
    <row r="1474" spans="3:4" x14ac:dyDescent="0.2">
      <c r="C1474" s="12"/>
      <c r="D1474" s="12"/>
    </row>
    <row r="1475" spans="3:4" x14ac:dyDescent="0.2">
      <c r="C1475" s="12"/>
      <c r="D1475" s="12"/>
    </row>
    <row r="1476" spans="3:4" x14ac:dyDescent="0.2">
      <c r="C1476" s="12"/>
      <c r="D1476" s="12"/>
    </row>
    <row r="1477" spans="3:4" x14ac:dyDescent="0.2">
      <c r="C1477" s="12"/>
      <c r="D1477" s="12"/>
    </row>
    <row r="1478" spans="3:4" x14ac:dyDescent="0.2">
      <c r="C1478" s="12"/>
      <c r="D1478" s="12"/>
    </row>
    <row r="1479" spans="3:4" x14ac:dyDescent="0.2">
      <c r="C1479" s="12"/>
      <c r="D1479" s="12"/>
    </row>
    <row r="1480" spans="3:4" x14ac:dyDescent="0.2">
      <c r="C1480" s="12"/>
      <c r="D1480" s="12"/>
    </row>
    <row r="1481" spans="3:4" x14ac:dyDescent="0.2">
      <c r="C1481" s="12"/>
      <c r="D1481" s="12"/>
    </row>
    <row r="1482" spans="3:4" x14ac:dyDescent="0.2">
      <c r="C1482" s="12"/>
      <c r="D1482" s="12"/>
    </row>
    <row r="1483" spans="3:4" x14ac:dyDescent="0.2">
      <c r="C1483" s="12"/>
      <c r="D1483" s="12"/>
    </row>
    <row r="1484" spans="3:4" x14ac:dyDescent="0.2">
      <c r="C1484" s="12"/>
      <c r="D1484" s="12"/>
    </row>
    <row r="1485" spans="3:4" x14ac:dyDescent="0.2">
      <c r="C1485" s="12"/>
      <c r="D1485" s="12"/>
    </row>
    <row r="1486" spans="3:4" x14ac:dyDescent="0.2">
      <c r="C1486" s="12"/>
      <c r="D1486" s="12"/>
    </row>
    <row r="1487" spans="3:4" x14ac:dyDescent="0.2">
      <c r="C1487" s="12"/>
      <c r="D1487" s="12"/>
    </row>
    <row r="1488" spans="3:4" x14ac:dyDescent="0.2">
      <c r="C1488" s="12"/>
      <c r="D1488" s="12"/>
    </row>
    <row r="1489" spans="3:4" x14ac:dyDescent="0.2">
      <c r="C1489" s="12"/>
      <c r="D1489" s="12"/>
    </row>
    <row r="1490" spans="3:4" x14ac:dyDescent="0.2">
      <c r="C1490" s="12"/>
      <c r="D1490" s="12"/>
    </row>
    <row r="1491" spans="3:4" x14ac:dyDescent="0.2">
      <c r="C1491" s="12"/>
      <c r="D1491" s="12"/>
    </row>
    <row r="1492" spans="3:4" x14ac:dyDescent="0.2">
      <c r="C1492" s="12"/>
      <c r="D1492" s="12"/>
    </row>
    <row r="1493" spans="3:4" x14ac:dyDescent="0.2">
      <c r="C1493" s="12"/>
      <c r="D1493" s="12"/>
    </row>
    <row r="1494" spans="3:4" x14ac:dyDescent="0.2">
      <c r="C1494" s="12"/>
      <c r="D1494" s="12"/>
    </row>
    <row r="1495" spans="3:4" x14ac:dyDescent="0.2">
      <c r="C1495" s="12"/>
      <c r="D1495" s="12"/>
    </row>
    <row r="1496" spans="3:4" x14ac:dyDescent="0.2">
      <c r="C1496" s="12"/>
      <c r="D1496" s="12"/>
    </row>
    <row r="1497" spans="3:4" x14ac:dyDescent="0.2">
      <c r="C1497" s="12"/>
      <c r="D1497" s="12"/>
    </row>
    <row r="1498" spans="3:4" x14ac:dyDescent="0.2">
      <c r="C1498" s="12"/>
      <c r="D1498" s="12"/>
    </row>
    <row r="1499" spans="3:4" x14ac:dyDescent="0.2">
      <c r="C1499" s="12"/>
      <c r="D1499" s="12"/>
    </row>
    <row r="1500" spans="3:4" x14ac:dyDescent="0.2">
      <c r="C1500" s="12"/>
      <c r="D1500" s="12"/>
    </row>
    <row r="1501" spans="3:4" x14ac:dyDescent="0.2">
      <c r="C1501" s="12"/>
      <c r="D1501" s="12"/>
    </row>
    <row r="1502" spans="3:4" x14ac:dyDescent="0.2">
      <c r="C1502" s="12"/>
      <c r="D1502" s="12"/>
    </row>
    <row r="1503" spans="3:4" x14ac:dyDescent="0.2">
      <c r="C1503" s="12"/>
      <c r="D1503" s="12"/>
    </row>
    <row r="1504" spans="3:4" x14ac:dyDescent="0.2">
      <c r="C1504" s="12"/>
      <c r="D1504" s="12"/>
    </row>
    <row r="1505" spans="3:4" x14ac:dyDescent="0.2">
      <c r="C1505" s="12"/>
      <c r="D1505" s="12"/>
    </row>
    <row r="1506" spans="3:4" x14ac:dyDescent="0.2">
      <c r="C1506" s="12"/>
      <c r="D1506" s="12"/>
    </row>
    <row r="1507" spans="3:4" x14ac:dyDescent="0.2">
      <c r="C1507" s="12"/>
      <c r="D1507" s="12"/>
    </row>
    <row r="1508" spans="3:4" x14ac:dyDescent="0.2">
      <c r="C1508" s="12"/>
      <c r="D1508" s="12"/>
    </row>
    <row r="1509" spans="3:4" x14ac:dyDescent="0.2">
      <c r="C1509" s="12"/>
      <c r="D1509" s="12"/>
    </row>
    <row r="1510" spans="3:4" x14ac:dyDescent="0.2">
      <c r="C1510" s="12"/>
      <c r="D1510" s="12"/>
    </row>
    <row r="1511" spans="3:4" x14ac:dyDescent="0.2">
      <c r="C1511" s="12"/>
      <c r="D1511" s="12"/>
    </row>
    <row r="1512" spans="3:4" x14ac:dyDescent="0.2">
      <c r="C1512" s="12"/>
      <c r="D1512" s="12"/>
    </row>
    <row r="1513" spans="3:4" x14ac:dyDescent="0.2">
      <c r="C1513" s="12"/>
      <c r="D1513" s="12"/>
    </row>
    <row r="1514" spans="3:4" x14ac:dyDescent="0.2">
      <c r="C1514" s="12"/>
      <c r="D1514" s="12"/>
    </row>
    <row r="1515" spans="3:4" x14ac:dyDescent="0.2">
      <c r="C1515" s="12"/>
      <c r="D1515" s="12"/>
    </row>
    <row r="1516" spans="3:4" x14ac:dyDescent="0.2">
      <c r="C1516" s="12"/>
      <c r="D1516" s="12"/>
    </row>
    <row r="1517" spans="3:4" x14ac:dyDescent="0.2">
      <c r="C1517" s="12"/>
      <c r="D1517" s="12"/>
    </row>
    <row r="1518" spans="3:4" x14ac:dyDescent="0.2">
      <c r="C1518" s="12"/>
      <c r="D1518" s="12"/>
    </row>
    <row r="1519" spans="3:4" x14ac:dyDescent="0.2">
      <c r="C1519" s="12"/>
      <c r="D1519" s="12"/>
    </row>
    <row r="1520" spans="3:4" x14ac:dyDescent="0.2">
      <c r="C1520" s="12"/>
      <c r="D1520" s="12"/>
    </row>
    <row r="1521" spans="3:4" x14ac:dyDescent="0.2">
      <c r="C1521" s="12"/>
      <c r="D1521" s="12"/>
    </row>
    <row r="1522" spans="3:4" x14ac:dyDescent="0.2">
      <c r="C1522" s="12"/>
      <c r="D1522" s="12"/>
    </row>
    <row r="1523" spans="3:4" x14ac:dyDescent="0.2">
      <c r="C1523" s="12"/>
      <c r="D1523" s="12"/>
    </row>
    <row r="1524" spans="3:4" x14ac:dyDescent="0.2">
      <c r="C1524" s="12"/>
      <c r="D1524" s="12"/>
    </row>
    <row r="1525" spans="3:4" x14ac:dyDescent="0.2">
      <c r="C1525" s="12"/>
      <c r="D1525" s="12"/>
    </row>
    <row r="1526" spans="3:4" x14ac:dyDescent="0.2">
      <c r="C1526" s="12"/>
      <c r="D1526" s="12"/>
    </row>
    <row r="1527" spans="3:4" x14ac:dyDescent="0.2">
      <c r="C1527" s="12"/>
      <c r="D1527" s="12"/>
    </row>
    <row r="1528" spans="3:4" x14ac:dyDescent="0.2">
      <c r="C1528" s="12"/>
      <c r="D1528" s="12"/>
    </row>
    <row r="1529" spans="3:4" x14ac:dyDescent="0.2">
      <c r="C1529" s="12"/>
      <c r="D1529" s="12"/>
    </row>
    <row r="1530" spans="3:4" x14ac:dyDescent="0.2">
      <c r="C1530" s="12"/>
      <c r="D1530" s="12"/>
    </row>
    <row r="1531" spans="3:4" x14ac:dyDescent="0.2">
      <c r="C1531" s="12"/>
      <c r="D1531" s="12"/>
    </row>
    <row r="1532" spans="3:4" x14ac:dyDescent="0.2">
      <c r="C1532" s="12"/>
      <c r="D1532" s="12"/>
    </row>
    <row r="1533" spans="3:4" x14ac:dyDescent="0.2">
      <c r="C1533" s="12"/>
      <c r="D1533" s="12"/>
    </row>
    <row r="1534" spans="3:4" x14ac:dyDescent="0.2">
      <c r="C1534" s="12"/>
      <c r="D1534" s="12"/>
    </row>
    <row r="1535" spans="3:4" x14ac:dyDescent="0.2">
      <c r="C1535" s="12"/>
      <c r="D1535" s="12"/>
    </row>
    <row r="1536" spans="3:4" x14ac:dyDescent="0.2">
      <c r="C1536" s="12"/>
      <c r="D1536" s="12"/>
    </row>
    <row r="1537" spans="3:4" x14ac:dyDescent="0.2">
      <c r="C1537" s="12"/>
      <c r="D1537" s="12"/>
    </row>
    <row r="1538" spans="3:4" x14ac:dyDescent="0.2">
      <c r="C1538" s="12"/>
      <c r="D1538" s="12"/>
    </row>
    <row r="1539" spans="3:4" x14ac:dyDescent="0.2">
      <c r="C1539" s="12"/>
      <c r="D1539" s="12"/>
    </row>
    <row r="1540" spans="3:4" x14ac:dyDescent="0.2">
      <c r="C1540" s="12"/>
      <c r="D1540" s="12"/>
    </row>
    <row r="1541" spans="3:4" x14ac:dyDescent="0.2">
      <c r="C1541" s="12"/>
      <c r="D1541" s="12"/>
    </row>
    <row r="1542" spans="3:4" x14ac:dyDescent="0.2">
      <c r="C1542" s="12"/>
      <c r="D1542" s="12"/>
    </row>
    <row r="1543" spans="3:4" x14ac:dyDescent="0.2">
      <c r="C1543" s="12"/>
      <c r="D1543" s="12"/>
    </row>
    <row r="1544" spans="3:4" x14ac:dyDescent="0.2">
      <c r="C1544" s="12"/>
      <c r="D1544" s="12"/>
    </row>
    <row r="1545" spans="3:4" x14ac:dyDescent="0.2">
      <c r="C1545" s="12"/>
      <c r="D1545" s="12"/>
    </row>
    <row r="1546" spans="3:4" x14ac:dyDescent="0.2">
      <c r="C1546" s="12"/>
      <c r="D1546" s="12"/>
    </row>
    <row r="1547" spans="3:4" x14ac:dyDescent="0.2">
      <c r="C1547" s="12"/>
      <c r="D1547" s="12"/>
    </row>
    <row r="1548" spans="3:4" x14ac:dyDescent="0.2">
      <c r="C1548" s="12"/>
      <c r="D1548" s="12"/>
    </row>
    <row r="1549" spans="3:4" x14ac:dyDescent="0.2">
      <c r="C1549" s="12"/>
      <c r="D1549" s="12"/>
    </row>
    <row r="1550" spans="3:4" x14ac:dyDescent="0.2">
      <c r="C1550" s="12"/>
      <c r="D1550" s="12"/>
    </row>
    <row r="1551" spans="3:4" x14ac:dyDescent="0.2">
      <c r="C1551" s="12"/>
      <c r="D1551" s="12"/>
    </row>
    <row r="1552" spans="3:4" x14ac:dyDescent="0.2">
      <c r="C1552" s="12"/>
      <c r="D1552" s="12"/>
    </row>
    <row r="1553" spans="3:4" x14ac:dyDescent="0.2">
      <c r="C1553" s="12"/>
      <c r="D1553" s="12"/>
    </row>
    <row r="1554" spans="3:4" x14ac:dyDescent="0.2">
      <c r="C1554" s="12"/>
      <c r="D1554" s="12"/>
    </row>
    <row r="1555" spans="3:4" x14ac:dyDescent="0.2">
      <c r="C1555" s="12"/>
      <c r="D1555" s="12"/>
    </row>
    <row r="1556" spans="3:4" x14ac:dyDescent="0.2">
      <c r="C1556" s="12"/>
      <c r="D1556" s="12"/>
    </row>
    <row r="1557" spans="3:4" x14ac:dyDescent="0.2">
      <c r="C1557" s="12"/>
      <c r="D1557" s="12"/>
    </row>
    <row r="1558" spans="3:4" x14ac:dyDescent="0.2">
      <c r="C1558" s="12"/>
      <c r="D1558" s="12"/>
    </row>
    <row r="1559" spans="3:4" x14ac:dyDescent="0.2">
      <c r="C1559" s="12"/>
      <c r="D1559" s="12"/>
    </row>
    <row r="1560" spans="3:4" x14ac:dyDescent="0.2">
      <c r="C1560" s="12"/>
      <c r="D1560" s="12"/>
    </row>
    <row r="1561" spans="3:4" x14ac:dyDescent="0.2">
      <c r="C1561" s="12"/>
      <c r="D1561" s="12"/>
    </row>
    <row r="1562" spans="3:4" x14ac:dyDescent="0.2">
      <c r="C1562" s="12"/>
      <c r="D1562" s="12"/>
    </row>
    <row r="1563" spans="3:4" x14ac:dyDescent="0.2">
      <c r="C1563" s="12"/>
      <c r="D1563" s="12"/>
    </row>
    <row r="1564" spans="3:4" x14ac:dyDescent="0.2">
      <c r="C1564" s="12"/>
      <c r="D1564" s="12"/>
    </row>
    <row r="1565" spans="3:4" x14ac:dyDescent="0.2">
      <c r="C1565" s="12"/>
      <c r="D1565" s="12"/>
    </row>
    <row r="1566" spans="3:4" x14ac:dyDescent="0.2">
      <c r="C1566" s="12"/>
      <c r="D1566" s="12"/>
    </row>
    <row r="1567" spans="3:4" x14ac:dyDescent="0.2">
      <c r="C1567" s="12"/>
      <c r="D1567" s="12"/>
    </row>
    <row r="1568" spans="3:4" x14ac:dyDescent="0.2">
      <c r="C1568" s="12"/>
      <c r="D1568" s="12"/>
    </row>
    <row r="1569" spans="3:4" x14ac:dyDescent="0.2">
      <c r="C1569" s="12"/>
      <c r="D1569" s="12"/>
    </row>
    <row r="1570" spans="3:4" x14ac:dyDescent="0.2">
      <c r="C1570" s="12"/>
      <c r="D1570" s="12"/>
    </row>
    <row r="1571" spans="3:4" x14ac:dyDescent="0.2">
      <c r="C1571" s="12"/>
      <c r="D1571" s="12"/>
    </row>
    <row r="1572" spans="3:4" x14ac:dyDescent="0.2">
      <c r="C1572" s="12"/>
      <c r="D1572" s="12"/>
    </row>
    <row r="1573" spans="3:4" x14ac:dyDescent="0.2">
      <c r="C1573" s="12"/>
      <c r="D1573" s="12"/>
    </row>
    <row r="1574" spans="3:4" x14ac:dyDescent="0.2">
      <c r="C1574" s="12"/>
      <c r="D1574" s="12"/>
    </row>
    <row r="1575" spans="3:4" x14ac:dyDescent="0.2">
      <c r="C1575" s="12"/>
      <c r="D1575" s="12"/>
    </row>
    <row r="1576" spans="3:4" x14ac:dyDescent="0.2">
      <c r="C1576" s="12"/>
      <c r="D1576" s="12"/>
    </row>
    <row r="1577" spans="3:4" x14ac:dyDescent="0.2">
      <c r="C1577" s="12"/>
      <c r="D1577" s="12"/>
    </row>
    <row r="1578" spans="3:4" x14ac:dyDescent="0.2">
      <c r="C1578" s="12"/>
      <c r="D1578" s="12"/>
    </row>
    <row r="1579" spans="3:4" x14ac:dyDescent="0.2">
      <c r="C1579" s="12"/>
      <c r="D1579" s="12"/>
    </row>
    <row r="1580" spans="3:4" x14ac:dyDescent="0.2">
      <c r="C1580" s="12"/>
      <c r="D1580" s="12"/>
    </row>
    <row r="1581" spans="3:4" x14ac:dyDescent="0.2">
      <c r="C1581" s="12"/>
      <c r="D1581" s="12"/>
    </row>
    <row r="1582" spans="3:4" x14ac:dyDescent="0.2">
      <c r="C1582" s="12"/>
      <c r="D1582" s="12"/>
    </row>
    <row r="1583" spans="3:4" x14ac:dyDescent="0.2">
      <c r="C1583" s="12"/>
      <c r="D1583" s="12"/>
    </row>
    <row r="1584" spans="3:4" x14ac:dyDescent="0.2">
      <c r="C1584" s="12"/>
      <c r="D1584" s="12"/>
    </row>
    <row r="1585" spans="3:4" x14ac:dyDescent="0.2">
      <c r="C1585" s="12"/>
      <c r="D1585" s="12"/>
    </row>
    <row r="1586" spans="3:4" x14ac:dyDescent="0.2">
      <c r="C1586" s="12"/>
      <c r="D1586" s="12"/>
    </row>
    <row r="1587" spans="3:4" x14ac:dyDescent="0.2">
      <c r="C1587" s="12"/>
      <c r="D1587" s="12"/>
    </row>
    <row r="1588" spans="3:4" x14ac:dyDescent="0.2">
      <c r="C1588" s="12"/>
      <c r="D1588" s="12"/>
    </row>
    <row r="1589" spans="3:4" x14ac:dyDescent="0.2">
      <c r="C1589" s="12"/>
      <c r="D1589" s="12"/>
    </row>
    <row r="1590" spans="3:4" x14ac:dyDescent="0.2">
      <c r="C1590" s="12"/>
      <c r="D1590" s="12"/>
    </row>
    <row r="1591" spans="3:4" x14ac:dyDescent="0.2">
      <c r="C1591" s="12"/>
      <c r="D1591" s="12"/>
    </row>
    <row r="1592" spans="3:4" x14ac:dyDescent="0.2">
      <c r="C1592" s="12"/>
      <c r="D1592" s="12"/>
    </row>
    <row r="1593" spans="3:4" x14ac:dyDescent="0.2">
      <c r="C1593" s="12"/>
      <c r="D1593" s="12"/>
    </row>
    <row r="1594" spans="3:4" x14ac:dyDescent="0.2">
      <c r="C1594" s="12"/>
      <c r="D1594" s="12"/>
    </row>
    <row r="1595" spans="3:4" x14ac:dyDescent="0.2">
      <c r="C1595" s="12"/>
      <c r="D1595" s="12"/>
    </row>
    <row r="1596" spans="3:4" x14ac:dyDescent="0.2">
      <c r="C1596" s="12"/>
      <c r="D1596" s="12"/>
    </row>
    <row r="1597" spans="3:4" x14ac:dyDescent="0.2">
      <c r="C1597" s="12"/>
      <c r="D1597" s="12"/>
    </row>
    <row r="1598" spans="3:4" x14ac:dyDescent="0.2">
      <c r="C1598" s="12"/>
      <c r="D1598" s="12"/>
    </row>
    <row r="1599" spans="3:4" x14ac:dyDescent="0.2">
      <c r="C1599" s="12"/>
      <c r="D1599" s="12"/>
    </row>
    <row r="1600" spans="3:4" x14ac:dyDescent="0.2">
      <c r="C1600" s="12"/>
      <c r="D1600" s="12"/>
    </row>
    <row r="1601" spans="3:4" x14ac:dyDescent="0.2">
      <c r="C1601" s="12"/>
      <c r="D1601" s="12"/>
    </row>
    <row r="1602" spans="3:4" x14ac:dyDescent="0.2">
      <c r="C1602" s="12"/>
      <c r="D1602" s="12"/>
    </row>
    <row r="1603" spans="3:4" x14ac:dyDescent="0.2">
      <c r="C1603" s="12"/>
      <c r="D1603" s="12"/>
    </row>
    <row r="1604" spans="3:4" x14ac:dyDescent="0.2">
      <c r="C1604" s="12"/>
      <c r="D1604" s="12"/>
    </row>
    <row r="1605" spans="3:4" x14ac:dyDescent="0.2">
      <c r="C1605" s="12"/>
      <c r="D1605" s="12"/>
    </row>
    <row r="1606" spans="3:4" x14ac:dyDescent="0.2">
      <c r="C1606" s="12"/>
      <c r="D1606" s="12"/>
    </row>
    <row r="1607" spans="3:4" x14ac:dyDescent="0.2">
      <c r="C1607" s="12"/>
      <c r="D1607" s="12"/>
    </row>
    <row r="1608" spans="3:4" x14ac:dyDescent="0.2">
      <c r="C1608" s="12"/>
      <c r="D1608" s="12"/>
    </row>
    <row r="1609" spans="3:4" x14ac:dyDescent="0.2">
      <c r="C1609" s="12"/>
      <c r="D1609" s="12"/>
    </row>
    <row r="1610" spans="3:4" x14ac:dyDescent="0.2">
      <c r="C1610" s="12"/>
      <c r="D1610" s="12"/>
    </row>
    <row r="1611" spans="3:4" x14ac:dyDescent="0.2">
      <c r="C1611" s="12"/>
      <c r="D1611" s="12"/>
    </row>
    <row r="1612" spans="3:4" x14ac:dyDescent="0.2">
      <c r="C1612" s="12"/>
      <c r="D1612" s="12"/>
    </row>
    <row r="1613" spans="3:4" x14ac:dyDescent="0.2">
      <c r="C1613" s="12"/>
      <c r="D1613" s="12"/>
    </row>
    <row r="1614" spans="3:4" x14ac:dyDescent="0.2">
      <c r="C1614" s="12"/>
      <c r="D1614" s="12"/>
    </row>
    <row r="1615" spans="3:4" x14ac:dyDescent="0.2">
      <c r="C1615" s="12"/>
      <c r="D1615" s="12"/>
    </row>
    <row r="1616" spans="3:4" x14ac:dyDescent="0.2">
      <c r="C1616" s="12"/>
      <c r="D1616" s="12"/>
    </row>
    <row r="1617" spans="3:4" x14ac:dyDescent="0.2">
      <c r="C1617" s="12"/>
      <c r="D1617" s="12"/>
    </row>
    <row r="1618" spans="3:4" x14ac:dyDescent="0.2">
      <c r="C1618" s="12"/>
      <c r="D1618" s="12"/>
    </row>
    <row r="1619" spans="3:4" x14ac:dyDescent="0.2">
      <c r="C1619" s="12"/>
      <c r="D1619" s="12"/>
    </row>
    <row r="1620" spans="3:4" x14ac:dyDescent="0.2">
      <c r="C1620" s="12"/>
      <c r="D1620" s="12"/>
    </row>
    <row r="1621" spans="3:4" x14ac:dyDescent="0.2">
      <c r="C1621" s="12"/>
      <c r="D1621" s="12"/>
    </row>
    <row r="1622" spans="3:4" x14ac:dyDescent="0.2">
      <c r="C1622" s="12"/>
      <c r="D1622" s="12"/>
    </row>
    <row r="1623" spans="3:4" x14ac:dyDescent="0.2">
      <c r="C1623" s="12"/>
      <c r="D1623" s="12"/>
    </row>
    <row r="1624" spans="3:4" x14ac:dyDescent="0.2">
      <c r="C1624" s="12"/>
      <c r="D1624" s="12"/>
    </row>
    <row r="1625" spans="3:4" x14ac:dyDescent="0.2">
      <c r="C1625" s="12"/>
      <c r="D1625" s="12"/>
    </row>
    <row r="1626" spans="3:4" x14ac:dyDescent="0.2">
      <c r="C1626" s="12"/>
      <c r="D1626" s="12"/>
    </row>
    <row r="1627" spans="3:4" x14ac:dyDescent="0.2">
      <c r="C1627" s="12"/>
      <c r="D1627" s="12"/>
    </row>
    <row r="1628" spans="3:4" x14ac:dyDescent="0.2">
      <c r="C1628" s="12"/>
      <c r="D1628" s="12"/>
    </row>
    <row r="1629" spans="3:4" x14ac:dyDescent="0.2">
      <c r="C1629" s="12"/>
      <c r="D1629" s="12"/>
    </row>
    <row r="1630" spans="3:4" x14ac:dyDescent="0.2">
      <c r="C1630" s="12"/>
      <c r="D1630" s="12"/>
    </row>
    <row r="1631" spans="3:4" x14ac:dyDescent="0.2">
      <c r="C1631" s="12"/>
      <c r="D1631" s="12"/>
    </row>
    <row r="1632" spans="3:4" x14ac:dyDescent="0.2">
      <c r="C1632" s="12"/>
      <c r="D1632" s="12"/>
    </row>
    <row r="1633" spans="3:4" x14ac:dyDescent="0.2">
      <c r="C1633" s="12"/>
      <c r="D1633" s="12"/>
    </row>
    <row r="1634" spans="3:4" x14ac:dyDescent="0.2">
      <c r="C1634" s="12"/>
      <c r="D1634" s="12"/>
    </row>
    <row r="1635" spans="3:4" x14ac:dyDescent="0.2">
      <c r="C1635" s="12"/>
      <c r="D1635" s="12"/>
    </row>
    <row r="1636" spans="3:4" x14ac:dyDescent="0.2">
      <c r="C1636" s="12"/>
      <c r="D1636" s="12"/>
    </row>
    <row r="1637" spans="3:4" x14ac:dyDescent="0.2">
      <c r="C1637" s="12"/>
      <c r="D1637" s="12"/>
    </row>
    <row r="1638" spans="3:4" x14ac:dyDescent="0.2">
      <c r="C1638" s="12"/>
      <c r="D1638" s="12"/>
    </row>
    <row r="1639" spans="3:4" x14ac:dyDescent="0.2">
      <c r="C1639" s="12"/>
      <c r="D1639" s="12"/>
    </row>
    <row r="1640" spans="3:4" x14ac:dyDescent="0.2">
      <c r="C1640" s="12"/>
      <c r="D1640" s="12"/>
    </row>
    <row r="1641" spans="3:4" x14ac:dyDescent="0.2">
      <c r="C1641" s="12"/>
      <c r="D1641" s="12"/>
    </row>
    <row r="1642" spans="3:4" x14ac:dyDescent="0.2">
      <c r="C1642" s="12"/>
      <c r="D1642" s="12"/>
    </row>
    <row r="1643" spans="3:4" x14ac:dyDescent="0.2">
      <c r="C1643" s="12"/>
      <c r="D1643" s="12"/>
    </row>
    <row r="1644" spans="3:4" x14ac:dyDescent="0.2">
      <c r="C1644" s="12"/>
      <c r="D1644" s="12"/>
    </row>
    <row r="1645" spans="3:4" x14ac:dyDescent="0.2">
      <c r="C1645" s="12"/>
      <c r="D1645" s="12"/>
    </row>
    <row r="1646" spans="3:4" x14ac:dyDescent="0.2">
      <c r="C1646" s="12"/>
      <c r="D1646" s="12"/>
    </row>
    <row r="1647" spans="3:4" x14ac:dyDescent="0.2">
      <c r="C1647" s="12"/>
      <c r="D1647" s="12"/>
    </row>
    <row r="1648" spans="3:4" x14ac:dyDescent="0.2">
      <c r="C1648" s="12"/>
      <c r="D1648" s="12"/>
    </row>
    <row r="1649" spans="3:4" x14ac:dyDescent="0.2">
      <c r="C1649" s="12"/>
      <c r="D1649" s="12"/>
    </row>
    <row r="1650" spans="3:4" x14ac:dyDescent="0.2">
      <c r="C1650" s="12"/>
      <c r="D1650" s="12"/>
    </row>
    <row r="1651" spans="3:4" x14ac:dyDescent="0.2">
      <c r="C1651" s="12"/>
      <c r="D1651" s="12"/>
    </row>
    <row r="1652" spans="3:4" x14ac:dyDescent="0.2">
      <c r="C1652" s="12"/>
      <c r="D1652" s="12"/>
    </row>
    <row r="1653" spans="3:4" x14ac:dyDescent="0.2">
      <c r="C1653" s="12"/>
      <c r="D1653" s="12"/>
    </row>
    <row r="1654" spans="3:4" x14ac:dyDescent="0.2">
      <c r="C1654" s="12"/>
      <c r="D1654" s="12"/>
    </row>
    <row r="1655" spans="3:4" x14ac:dyDescent="0.2">
      <c r="C1655" s="12"/>
      <c r="D1655" s="12"/>
    </row>
    <row r="1656" spans="3:4" x14ac:dyDescent="0.2">
      <c r="C1656" s="12"/>
      <c r="D1656" s="12"/>
    </row>
    <row r="1657" spans="3:4" x14ac:dyDescent="0.2">
      <c r="C1657" s="12"/>
      <c r="D1657" s="12"/>
    </row>
    <row r="1658" spans="3:4" x14ac:dyDescent="0.2">
      <c r="C1658" s="12"/>
      <c r="D1658" s="12"/>
    </row>
    <row r="1659" spans="3:4" x14ac:dyDescent="0.2">
      <c r="C1659" s="12"/>
      <c r="D1659" s="12"/>
    </row>
    <row r="1660" spans="3:4" x14ac:dyDescent="0.2">
      <c r="C1660" s="12"/>
      <c r="D1660" s="12"/>
    </row>
    <row r="1661" spans="3:4" x14ac:dyDescent="0.2">
      <c r="C1661" s="12"/>
      <c r="D1661" s="12"/>
    </row>
    <row r="1662" spans="3:4" x14ac:dyDescent="0.2">
      <c r="C1662" s="12"/>
      <c r="D1662" s="12"/>
    </row>
    <row r="1663" spans="3:4" x14ac:dyDescent="0.2">
      <c r="C1663" s="12"/>
      <c r="D1663" s="12"/>
    </row>
    <row r="1664" spans="3:4" x14ac:dyDescent="0.2">
      <c r="C1664" s="12"/>
      <c r="D1664" s="12"/>
    </row>
    <row r="1665" spans="3:4" x14ac:dyDescent="0.2">
      <c r="C1665" s="12"/>
      <c r="D1665" s="12"/>
    </row>
    <row r="1666" spans="3:4" x14ac:dyDescent="0.2">
      <c r="C1666" s="12"/>
      <c r="D1666" s="12"/>
    </row>
    <row r="1667" spans="3:4" x14ac:dyDescent="0.2">
      <c r="C1667" s="12"/>
      <c r="D1667" s="12"/>
    </row>
    <row r="1668" spans="3:4" x14ac:dyDescent="0.2">
      <c r="C1668" s="12"/>
      <c r="D1668" s="12"/>
    </row>
    <row r="1669" spans="3:4" x14ac:dyDescent="0.2">
      <c r="C1669" s="12"/>
      <c r="D1669" s="12"/>
    </row>
    <row r="1670" spans="3:4" x14ac:dyDescent="0.2">
      <c r="C1670" s="12"/>
      <c r="D1670" s="12"/>
    </row>
    <row r="1671" spans="3:4" x14ac:dyDescent="0.2">
      <c r="C1671" s="12"/>
      <c r="D1671" s="12"/>
    </row>
    <row r="1672" spans="3:4" x14ac:dyDescent="0.2">
      <c r="C1672" s="12"/>
      <c r="D1672" s="12"/>
    </row>
    <row r="1673" spans="3:4" x14ac:dyDescent="0.2">
      <c r="C1673" s="12"/>
      <c r="D1673" s="12"/>
    </row>
    <row r="1674" spans="3:4" x14ac:dyDescent="0.2">
      <c r="C1674" s="12"/>
      <c r="D1674" s="12"/>
    </row>
    <row r="1675" spans="3:4" x14ac:dyDescent="0.2">
      <c r="C1675" s="12"/>
      <c r="D1675" s="12"/>
    </row>
    <row r="1676" spans="3:4" x14ac:dyDescent="0.2">
      <c r="C1676" s="12"/>
      <c r="D1676" s="12"/>
    </row>
    <row r="1677" spans="3:4" x14ac:dyDescent="0.2">
      <c r="C1677" s="12"/>
      <c r="D1677" s="12"/>
    </row>
    <row r="1678" spans="3:4" x14ac:dyDescent="0.2">
      <c r="C1678" s="12"/>
      <c r="D1678" s="12"/>
    </row>
    <row r="1679" spans="3:4" x14ac:dyDescent="0.2">
      <c r="C1679" s="12"/>
      <c r="D1679" s="12"/>
    </row>
    <row r="1680" spans="3:4" x14ac:dyDescent="0.2">
      <c r="C1680" s="12"/>
      <c r="D1680" s="12"/>
    </row>
    <row r="1681" spans="3:4" x14ac:dyDescent="0.2">
      <c r="C1681" s="12"/>
      <c r="D1681" s="12"/>
    </row>
    <row r="1682" spans="3:4" x14ac:dyDescent="0.2">
      <c r="C1682" s="12"/>
      <c r="D1682" s="12"/>
    </row>
    <row r="1683" spans="3:4" x14ac:dyDescent="0.2">
      <c r="C1683" s="12"/>
      <c r="D1683" s="12"/>
    </row>
    <row r="1684" spans="3:4" x14ac:dyDescent="0.2">
      <c r="C1684" s="12"/>
      <c r="D1684" s="12"/>
    </row>
    <row r="1685" spans="3:4" x14ac:dyDescent="0.2">
      <c r="C1685" s="12"/>
      <c r="D1685" s="12"/>
    </row>
    <row r="1686" spans="3:4" x14ac:dyDescent="0.2">
      <c r="C1686" s="12"/>
      <c r="D1686" s="12"/>
    </row>
    <row r="1687" spans="3:4" x14ac:dyDescent="0.2">
      <c r="C1687" s="12"/>
      <c r="D1687" s="12"/>
    </row>
    <row r="1688" spans="3:4" x14ac:dyDescent="0.2">
      <c r="C1688" s="12"/>
      <c r="D1688" s="12"/>
    </row>
    <row r="1689" spans="3:4" x14ac:dyDescent="0.2">
      <c r="C1689" s="12"/>
      <c r="D1689" s="12"/>
    </row>
    <row r="1690" spans="3:4" x14ac:dyDescent="0.2">
      <c r="C1690" s="12"/>
      <c r="D1690" s="12"/>
    </row>
    <row r="1691" spans="3:4" x14ac:dyDescent="0.2">
      <c r="C1691" s="12"/>
      <c r="D1691" s="12"/>
    </row>
    <row r="1692" spans="3:4" x14ac:dyDescent="0.2">
      <c r="C1692" s="12"/>
      <c r="D1692" s="12"/>
    </row>
    <row r="1693" spans="3:4" x14ac:dyDescent="0.2">
      <c r="C1693" s="12"/>
      <c r="D1693" s="12"/>
    </row>
    <row r="1694" spans="3:4" x14ac:dyDescent="0.2">
      <c r="C1694" s="12"/>
      <c r="D1694" s="12"/>
    </row>
    <row r="1695" spans="3:4" x14ac:dyDescent="0.2">
      <c r="C1695" s="12"/>
      <c r="D1695" s="12"/>
    </row>
    <row r="1696" spans="3:4" x14ac:dyDescent="0.2">
      <c r="C1696" s="12"/>
      <c r="D1696" s="12"/>
    </row>
    <row r="1697" spans="3:4" x14ac:dyDescent="0.2">
      <c r="C1697" s="12"/>
      <c r="D1697" s="12"/>
    </row>
    <row r="1698" spans="3:4" x14ac:dyDescent="0.2">
      <c r="C1698" s="12"/>
      <c r="D1698" s="12"/>
    </row>
    <row r="1699" spans="3:4" x14ac:dyDescent="0.2">
      <c r="C1699" s="12"/>
      <c r="D1699" s="12"/>
    </row>
    <row r="1700" spans="3:4" x14ac:dyDescent="0.2">
      <c r="C1700" s="12"/>
      <c r="D1700" s="12"/>
    </row>
    <row r="1701" spans="3:4" x14ac:dyDescent="0.2">
      <c r="C1701" s="12"/>
      <c r="D1701" s="12"/>
    </row>
    <row r="1702" spans="3:4" x14ac:dyDescent="0.2">
      <c r="C1702" s="12"/>
      <c r="D1702" s="12"/>
    </row>
    <row r="1703" spans="3:4" x14ac:dyDescent="0.2">
      <c r="C1703" s="12"/>
      <c r="D1703" s="12"/>
    </row>
    <row r="1704" spans="3:4" x14ac:dyDescent="0.2">
      <c r="C1704" s="12"/>
      <c r="D1704" s="12"/>
    </row>
    <row r="1705" spans="3:4" x14ac:dyDescent="0.2">
      <c r="C1705" s="12"/>
      <c r="D1705" s="12"/>
    </row>
    <row r="1706" spans="3:4" x14ac:dyDescent="0.2">
      <c r="C1706" s="12"/>
      <c r="D1706" s="12"/>
    </row>
    <row r="1707" spans="3:4" x14ac:dyDescent="0.2">
      <c r="C1707" s="12"/>
      <c r="D1707" s="12"/>
    </row>
    <row r="1708" spans="3:4" x14ac:dyDescent="0.2">
      <c r="C1708" s="12"/>
      <c r="D1708" s="12"/>
    </row>
    <row r="1709" spans="3:4" x14ac:dyDescent="0.2">
      <c r="C1709" s="12"/>
      <c r="D1709" s="12"/>
    </row>
    <row r="1710" spans="3:4" x14ac:dyDescent="0.2">
      <c r="C1710" s="12"/>
      <c r="D1710" s="12"/>
    </row>
    <row r="1711" spans="3:4" x14ac:dyDescent="0.2">
      <c r="C1711" s="12"/>
      <c r="D1711" s="12"/>
    </row>
    <row r="1712" spans="3:4" x14ac:dyDescent="0.2">
      <c r="C1712" s="12"/>
      <c r="D1712" s="12"/>
    </row>
    <row r="1713" spans="3:4" x14ac:dyDescent="0.2">
      <c r="C1713" s="12"/>
      <c r="D1713" s="12"/>
    </row>
    <row r="1714" spans="3:4" x14ac:dyDescent="0.2">
      <c r="C1714" s="12"/>
      <c r="D1714" s="12"/>
    </row>
    <row r="1715" spans="3:4" x14ac:dyDescent="0.2">
      <c r="C1715" s="12"/>
      <c r="D1715" s="12"/>
    </row>
    <row r="1716" spans="3:4" x14ac:dyDescent="0.2">
      <c r="C1716" s="12"/>
      <c r="D1716" s="12"/>
    </row>
    <row r="1717" spans="3:4" x14ac:dyDescent="0.2">
      <c r="C1717" s="12"/>
      <c r="D1717" s="12"/>
    </row>
    <row r="1718" spans="3:4" x14ac:dyDescent="0.2">
      <c r="C1718" s="12"/>
      <c r="D1718" s="12"/>
    </row>
    <row r="1719" spans="3:4" x14ac:dyDescent="0.2">
      <c r="C1719" s="12"/>
      <c r="D1719" s="12"/>
    </row>
    <row r="1720" spans="3:4" x14ac:dyDescent="0.2">
      <c r="C1720" s="12"/>
      <c r="D1720" s="12"/>
    </row>
    <row r="1721" spans="3:4" x14ac:dyDescent="0.2">
      <c r="C1721" s="12"/>
      <c r="D1721" s="12"/>
    </row>
    <row r="1722" spans="3:4" x14ac:dyDescent="0.2">
      <c r="C1722" s="12"/>
      <c r="D1722" s="12"/>
    </row>
    <row r="1723" spans="3:4" x14ac:dyDescent="0.2">
      <c r="C1723" s="12"/>
      <c r="D1723" s="12"/>
    </row>
    <row r="1724" spans="3:4" x14ac:dyDescent="0.2">
      <c r="C1724" s="12"/>
      <c r="D1724" s="12"/>
    </row>
    <row r="1725" spans="3:4" x14ac:dyDescent="0.2">
      <c r="C1725" s="12"/>
      <c r="D1725" s="12"/>
    </row>
    <row r="1726" spans="3:4" x14ac:dyDescent="0.2">
      <c r="C1726" s="12"/>
      <c r="D1726" s="12"/>
    </row>
    <row r="1727" spans="3:4" x14ac:dyDescent="0.2">
      <c r="C1727" s="12"/>
      <c r="D1727" s="12"/>
    </row>
    <row r="1728" spans="3:4" x14ac:dyDescent="0.2">
      <c r="C1728" s="12"/>
      <c r="D1728" s="12"/>
    </row>
    <row r="1729" spans="3:4" x14ac:dyDescent="0.2">
      <c r="C1729" s="12"/>
      <c r="D1729" s="12"/>
    </row>
    <row r="1730" spans="3:4" x14ac:dyDescent="0.2">
      <c r="C1730" s="12"/>
      <c r="D1730" s="12"/>
    </row>
    <row r="1731" spans="3:4" x14ac:dyDescent="0.2">
      <c r="C1731" s="12"/>
      <c r="D1731" s="12"/>
    </row>
    <row r="1732" spans="3:4" x14ac:dyDescent="0.2">
      <c r="C1732" s="12"/>
      <c r="D1732" s="12"/>
    </row>
    <row r="1733" spans="3:4" x14ac:dyDescent="0.2">
      <c r="C1733" s="12"/>
      <c r="D1733" s="12"/>
    </row>
    <row r="1734" spans="3:4" x14ac:dyDescent="0.2">
      <c r="C1734" s="12"/>
      <c r="D1734" s="12"/>
    </row>
    <row r="1735" spans="3:4" x14ac:dyDescent="0.2">
      <c r="C1735" s="12"/>
      <c r="D1735" s="12"/>
    </row>
    <row r="1736" spans="3:4" x14ac:dyDescent="0.2">
      <c r="C1736" s="12"/>
      <c r="D1736" s="12"/>
    </row>
    <row r="1737" spans="3:4" x14ac:dyDescent="0.2">
      <c r="C1737" s="12"/>
      <c r="D1737" s="12"/>
    </row>
    <row r="1738" spans="3:4" x14ac:dyDescent="0.2">
      <c r="C1738" s="12"/>
      <c r="D1738" s="12"/>
    </row>
    <row r="1739" spans="3:4" x14ac:dyDescent="0.2">
      <c r="C1739" s="12"/>
      <c r="D1739" s="12"/>
    </row>
    <row r="1740" spans="3:4" x14ac:dyDescent="0.2">
      <c r="C1740" s="12"/>
      <c r="D1740" s="12"/>
    </row>
    <row r="1741" spans="3:4" x14ac:dyDescent="0.2">
      <c r="C1741" s="12"/>
      <c r="D1741" s="12"/>
    </row>
    <row r="1742" spans="3:4" x14ac:dyDescent="0.2">
      <c r="C1742" s="12"/>
      <c r="D1742" s="12"/>
    </row>
    <row r="1743" spans="3:4" x14ac:dyDescent="0.2">
      <c r="C1743" s="12"/>
      <c r="D1743" s="12"/>
    </row>
    <row r="1744" spans="3:4" x14ac:dyDescent="0.2">
      <c r="C1744" s="12"/>
      <c r="D1744" s="12"/>
    </row>
    <row r="1745" spans="3:4" x14ac:dyDescent="0.2">
      <c r="C1745" s="12"/>
      <c r="D1745" s="12"/>
    </row>
    <row r="1746" spans="3:4" x14ac:dyDescent="0.2">
      <c r="C1746" s="12"/>
      <c r="D1746" s="12"/>
    </row>
    <row r="1747" spans="3:4" x14ac:dyDescent="0.2">
      <c r="C1747" s="12"/>
      <c r="D1747" s="12"/>
    </row>
    <row r="1748" spans="3:4" x14ac:dyDescent="0.2">
      <c r="C1748" s="12"/>
      <c r="D1748" s="12"/>
    </row>
    <row r="1749" spans="3:4" x14ac:dyDescent="0.2">
      <c r="C1749" s="12"/>
      <c r="D1749" s="12"/>
    </row>
    <row r="1750" spans="3:4" x14ac:dyDescent="0.2">
      <c r="C1750" s="12"/>
      <c r="D1750" s="12"/>
    </row>
    <row r="1751" spans="3:4" x14ac:dyDescent="0.2">
      <c r="C1751" s="12"/>
      <c r="D1751" s="12"/>
    </row>
    <row r="1752" spans="3:4" x14ac:dyDescent="0.2">
      <c r="C1752" s="12"/>
      <c r="D1752" s="12"/>
    </row>
    <row r="1753" spans="3:4" x14ac:dyDescent="0.2">
      <c r="C1753" s="12"/>
      <c r="D1753" s="12"/>
    </row>
    <row r="1754" spans="3:4" x14ac:dyDescent="0.2">
      <c r="C1754" s="12"/>
      <c r="D1754" s="12"/>
    </row>
    <row r="1755" spans="3:4" x14ac:dyDescent="0.2">
      <c r="C1755" s="12"/>
      <c r="D1755" s="12"/>
    </row>
    <row r="1756" spans="3:4" x14ac:dyDescent="0.2">
      <c r="C1756" s="12"/>
      <c r="D1756" s="12"/>
    </row>
    <row r="1757" spans="3:4" x14ac:dyDescent="0.2">
      <c r="C1757" s="12"/>
      <c r="D1757" s="12"/>
    </row>
    <row r="1758" spans="3:4" x14ac:dyDescent="0.2">
      <c r="C1758" s="12"/>
      <c r="D1758" s="12"/>
    </row>
    <row r="1759" spans="3:4" x14ac:dyDescent="0.2">
      <c r="C1759" s="12"/>
      <c r="D1759" s="12"/>
    </row>
    <row r="1760" spans="3:4" x14ac:dyDescent="0.2">
      <c r="C1760" s="12"/>
      <c r="D1760" s="12"/>
    </row>
    <row r="1761" spans="3:4" x14ac:dyDescent="0.2">
      <c r="C1761" s="12"/>
      <c r="D1761" s="12"/>
    </row>
    <row r="1762" spans="3:4" x14ac:dyDescent="0.2">
      <c r="C1762" s="12"/>
      <c r="D1762" s="12"/>
    </row>
    <row r="1763" spans="3:4" x14ac:dyDescent="0.2">
      <c r="C1763" s="12"/>
      <c r="D1763" s="12"/>
    </row>
    <row r="1764" spans="3:4" x14ac:dyDescent="0.2">
      <c r="C1764" s="12"/>
      <c r="D1764" s="12"/>
    </row>
    <row r="1765" spans="3:4" x14ac:dyDescent="0.2">
      <c r="C1765" s="12"/>
      <c r="D1765" s="12"/>
    </row>
    <row r="1766" spans="3:4" x14ac:dyDescent="0.2">
      <c r="C1766" s="12"/>
      <c r="D1766" s="12"/>
    </row>
    <row r="1767" spans="3:4" x14ac:dyDescent="0.2">
      <c r="C1767" s="12"/>
      <c r="D1767" s="12"/>
    </row>
    <row r="1768" spans="3:4" x14ac:dyDescent="0.2">
      <c r="C1768" s="12"/>
      <c r="D1768" s="12"/>
    </row>
    <row r="1769" spans="3:4" x14ac:dyDescent="0.2">
      <c r="C1769" s="12"/>
      <c r="D1769" s="12"/>
    </row>
    <row r="1770" spans="3:4" x14ac:dyDescent="0.2">
      <c r="C1770" s="12"/>
      <c r="D1770" s="12"/>
    </row>
    <row r="1771" spans="3:4" x14ac:dyDescent="0.2">
      <c r="C1771" s="12"/>
      <c r="D1771" s="12"/>
    </row>
    <row r="1772" spans="3:4" x14ac:dyDescent="0.2">
      <c r="C1772" s="12"/>
      <c r="D1772" s="12"/>
    </row>
    <row r="1773" spans="3:4" x14ac:dyDescent="0.2">
      <c r="C1773" s="12"/>
      <c r="D1773" s="12"/>
    </row>
    <row r="1774" spans="3:4" x14ac:dyDescent="0.2">
      <c r="C1774" s="12"/>
      <c r="D1774" s="12"/>
    </row>
    <row r="1775" spans="3:4" x14ac:dyDescent="0.2">
      <c r="C1775" s="12"/>
      <c r="D1775" s="12"/>
    </row>
    <row r="1776" spans="3:4" x14ac:dyDescent="0.2">
      <c r="C1776" s="12"/>
      <c r="D1776" s="12"/>
    </row>
    <row r="1777" spans="3:4" x14ac:dyDescent="0.2">
      <c r="C1777" s="12"/>
      <c r="D1777" s="12"/>
    </row>
    <row r="1778" spans="3:4" x14ac:dyDescent="0.2">
      <c r="C1778" s="12"/>
      <c r="D1778" s="12"/>
    </row>
    <row r="1779" spans="3:4" x14ac:dyDescent="0.2">
      <c r="C1779" s="12"/>
      <c r="D1779" s="12"/>
    </row>
    <row r="1780" spans="3:4" x14ac:dyDescent="0.2">
      <c r="C1780" s="12"/>
      <c r="D1780" s="12"/>
    </row>
    <row r="1781" spans="3:4" x14ac:dyDescent="0.2">
      <c r="C1781" s="12"/>
      <c r="D1781" s="12"/>
    </row>
    <row r="1782" spans="3:4" x14ac:dyDescent="0.2">
      <c r="C1782" s="12"/>
      <c r="D1782" s="12"/>
    </row>
    <row r="1783" spans="3:4" x14ac:dyDescent="0.2">
      <c r="C1783" s="12"/>
      <c r="D1783" s="12"/>
    </row>
    <row r="1784" spans="3:4" x14ac:dyDescent="0.2">
      <c r="C1784" s="12"/>
      <c r="D1784" s="12"/>
    </row>
    <row r="1785" spans="3:4" x14ac:dyDescent="0.2">
      <c r="C1785" s="12"/>
      <c r="D1785" s="12"/>
    </row>
    <row r="1786" spans="3:4" x14ac:dyDescent="0.2">
      <c r="C1786" s="12"/>
      <c r="D1786" s="12"/>
    </row>
    <row r="1787" spans="3:4" x14ac:dyDescent="0.2">
      <c r="C1787" s="12"/>
      <c r="D1787" s="12"/>
    </row>
    <row r="1788" spans="3:4" x14ac:dyDescent="0.2">
      <c r="C1788" s="12"/>
      <c r="D1788" s="12"/>
    </row>
    <row r="1789" spans="3:4" x14ac:dyDescent="0.2">
      <c r="C1789" s="12"/>
      <c r="D1789" s="12"/>
    </row>
    <row r="1790" spans="3:4" x14ac:dyDescent="0.2">
      <c r="C1790" s="12"/>
      <c r="D1790" s="12"/>
    </row>
    <row r="1791" spans="3:4" x14ac:dyDescent="0.2">
      <c r="C1791" s="12"/>
      <c r="D1791" s="12"/>
    </row>
    <row r="1792" spans="3:4" x14ac:dyDescent="0.2">
      <c r="C1792" s="12"/>
      <c r="D1792" s="12"/>
    </row>
    <row r="1793" spans="3:4" x14ac:dyDescent="0.2">
      <c r="C1793" s="12"/>
      <c r="D1793" s="12"/>
    </row>
    <row r="1794" spans="3:4" x14ac:dyDescent="0.2">
      <c r="C1794" s="12"/>
      <c r="D1794" s="12"/>
    </row>
    <row r="1795" spans="3:4" x14ac:dyDescent="0.2">
      <c r="C1795" s="12"/>
      <c r="D1795" s="12"/>
    </row>
    <row r="1796" spans="3:4" x14ac:dyDescent="0.2">
      <c r="C1796" s="12"/>
      <c r="D1796" s="12"/>
    </row>
    <row r="1797" spans="3:4" x14ac:dyDescent="0.2">
      <c r="C1797" s="12"/>
      <c r="D1797" s="12"/>
    </row>
    <row r="1798" spans="3:4" x14ac:dyDescent="0.2">
      <c r="C1798" s="12"/>
      <c r="D1798" s="12"/>
    </row>
    <row r="1799" spans="3:4" x14ac:dyDescent="0.2">
      <c r="C1799" s="12"/>
      <c r="D1799" s="12"/>
    </row>
    <row r="1800" spans="3:4" x14ac:dyDescent="0.2">
      <c r="C1800" s="12"/>
      <c r="D1800" s="12"/>
    </row>
    <row r="1801" spans="3:4" x14ac:dyDescent="0.2">
      <c r="C1801" s="12"/>
      <c r="D1801" s="12"/>
    </row>
    <row r="1802" spans="3:4" x14ac:dyDescent="0.2">
      <c r="C1802" s="12"/>
      <c r="D1802" s="12"/>
    </row>
    <row r="1803" spans="3:4" x14ac:dyDescent="0.2">
      <c r="C1803" s="12"/>
      <c r="D1803" s="12"/>
    </row>
    <row r="1804" spans="3:4" x14ac:dyDescent="0.2">
      <c r="C1804" s="12"/>
      <c r="D1804" s="12"/>
    </row>
    <row r="1805" spans="3:4" x14ac:dyDescent="0.2">
      <c r="C1805" s="12"/>
      <c r="D1805" s="12"/>
    </row>
    <row r="1806" spans="3:4" x14ac:dyDescent="0.2">
      <c r="C1806" s="12"/>
      <c r="D1806" s="12"/>
    </row>
    <row r="1807" spans="3:4" x14ac:dyDescent="0.2">
      <c r="C1807" s="12"/>
      <c r="D1807" s="12"/>
    </row>
    <row r="1808" spans="3:4" x14ac:dyDescent="0.2">
      <c r="C1808" s="12"/>
      <c r="D1808" s="12"/>
    </row>
    <row r="1809" spans="3:4" x14ac:dyDescent="0.2">
      <c r="C1809" s="12"/>
      <c r="D1809" s="12"/>
    </row>
    <row r="1810" spans="3:4" x14ac:dyDescent="0.2">
      <c r="C1810" s="12"/>
      <c r="D1810" s="12"/>
    </row>
    <row r="1811" spans="3:4" x14ac:dyDescent="0.2">
      <c r="C1811" s="12"/>
      <c r="D1811" s="12"/>
    </row>
    <row r="1812" spans="3:4" x14ac:dyDescent="0.2">
      <c r="C1812" s="12"/>
      <c r="D1812" s="12"/>
    </row>
    <row r="1813" spans="3:4" x14ac:dyDescent="0.2">
      <c r="C1813" s="12"/>
      <c r="D1813" s="12"/>
    </row>
    <row r="1814" spans="3:4" x14ac:dyDescent="0.2">
      <c r="C1814" s="12"/>
      <c r="D1814" s="12"/>
    </row>
    <row r="1815" spans="3:4" x14ac:dyDescent="0.2">
      <c r="C1815" s="12"/>
      <c r="D1815" s="12"/>
    </row>
    <row r="1816" spans="3:4" x14ac:dyDescent="0.2">
      <c r="C1816" s="12"/>
      <c r="D1816" s="12"/>
    </row>
    <row r="1817" spans="3:4" x14ac:dyDescent="0.2">
      <c r="C1817" s="12"/>
      <c r="D1817" s="12"/>
    </row>
    <row r="1818" spans="3:4" x14ac:dyDescent="0.2">
      <c r="C1818" s="12"/>
      <c r="D1818" s="12"/>
    </row>
    <row r="1819" spans="3:4" x14ac:dyDescent="0.2">
      <c r="C1819" s="12"/>
      <c r="D1819" s="12"/>
    </row>
    <row r="1820" spans="3:4" x14ac:dyDescent="0.2">
      <c r="C1820" s="12"/>
      <c r="D1820" s="12"/>
    </row>
    <row r="1821" spans="3:4" x14ac:dyDescent="0.2">
      <c r="C1821" s="12"/>
      <c r="D1821" s="12"/>
    </row>
    <row r="1822" spans="3:4" x14ac:dyDescent="0.2">
      <c r="C1822" s="12"/>
      <c r="D1822" s="12"/>
    </row>
    <row r="1823" spans="3:4" x14ac:dyDescent="0.2">
      <c r="C1823" s="12"/>
      <c r="D1823" s="12"/>
    </row>
    <row r="1824" spans="3:4" x14ac:dyDescent="0.2">
      <c r="C1824" s="12"/>
      <c r="D1824" s="12"/>
    </row>
    <row r="1825" spans="3:4" x14ac:dyDescent="0.2">
      <c r="C1825" s="12"/>
      <c r="D1825" s="12"/>
    </row>
    <row r="1826" spans="3:4" x14ac:dyDescent="0.2">
      <c r="C1826" s="12"/>
      <c r="D1826" s="12"/>
    </row>
    <row r="1827" spans="3:4" x14ac:dyDescent="0.2">
      <c r="C1827" s="12"/>
      <c r="D1827" s="12"/>
    </row>
    <row r="1828" spans="3:4" x14ac:dyDescent="0.2">
      <c r="C1828" s="12"/>
      <c r="D1828" s="12"/>
    </row>
    <row r="1829" spans="3:4" x14ac:dyDescent="0.2">
      <c r="C1829" s="12"/>
      <c r="D1829" s="12"/>
    </row>
    <row r="1830" spans="3:4" x14ac:dyDescent="0.2">
      <c r="C1830" s="12"/>
      <c r="D1830" s="12"/>
    </row>
    <row r="1831" spans="3:4" x14ac:dyDescent="0.2">
      <c r="C1831" s="12"/>
      <c r="D1831" s="12"/>
    </row>
    <row r="1832" spans="3:4" x14ac:dyDescent="0.2">
      <c r="C1832" s="12"/>
      <c r="D1832" s="12"/>
    </row>
    <row r="1833" spans="3:4" x14ac:dyDescent="0.2">
      <c r="C1833" s="12"/>
      <c r="D1833" s="12"/>
    </row>
    <row r="1834" spans="3:4" x14ac:dyDescent="0.2">
      <c r="C1834" s="12"/>
      <c r="D1834" s="12"/>
    </row>
    <row r="1835" spans="3:4" x14ac:dyDescent="0.2">
      <c r="C1835" s="12"/>
      <c r="D1835" s="12"/>
    </row>
    <row r="1836" spans="3:4" x14ac:dyDescent="0.2">
      <c r="C1836" s="12"/>
      <c r="D1836" s="12"/>
    </row>
    <row r="1837" spans="3:4" x14ac:dyDescent="0.2">
      <c r="C1837" s="12"/>
      <c r="D1837" s="12"/>
    </row>
    <row r="1838" spans="3:4" x14ac:dyDescent="0.2">
      <c r="C1838" s="12"/>
      <c r="D1838" s="12"/>
    </row>
    <row r="1839" spans="3:4" x14ac:dyDescent="0.2">
      <c r="C1839" s="12"/>
      <c r="D1839" s="12"/>
    </row>
    <row r="1840" spans="3:4" x14ac:dyDescent="0.2">
      <c r="C1840" s="12"/>
      <c r="D1840" s="12"/>
    </row>
    <row r="1841" spans="3:4" x14ac:dyDescent="0.2">
      <c r="C1841" s="12"/>
      <c r="D1841" s="12"/>
    </row>
    <row r="1842" spans="3:4" x14ac:dyDescent="0.2">
      <c r="C1842" s="12"/>
      <c r="D1842" s="12"/>
    </row>
    <row r="1843" spans="3:4" x14ac:dyDescent="0.2">
      <c r="C1843" s="12"/>
      <c r="D1843" s="12"/>
    </row>
    <row r="1844" spans="3:4" x14ac:dyDescent="0.2">
      <c r="C1844" s="12"/>
      <c r="D1844" s="12"/>
    </row>
    <row r="1845" spans="3:4" x14ac:dyDescent="0.2">
      <c r="C1845" s="12"/>
      <c r="D1845" s="12"/>
    </row>
    <row r="1846" spans="3:4" x14ac:dyDescent="0.2">
      <c r="C1846" s="12"/>
      <c r="D1846" s="12"/>
    </row>
    <row r="1847" spans="3:4" x14ac:dyDescent="0.2">
      <c r="C1847" s="12"/>
      <c r="D1847" s="12"/>
    </row>
    <row r="1848" spans="3:4" x14ac:dyDescent="0.2">
      <c r="C1848" s="12"/>
      <c r="D1848" s="12"/>
    </row>
    <row r="1849" spans="3:4" x14ac:dyDescent="0.2">
      <c r="C1849" s="12"/>
      <c r="D1849" s="12"/>
    </row>
    <row r="1850" spans="3:4" x14ac:dyDescent="0.2">
      <c r="C1850" s="12"/>
      <c r="D1850" s="12"/>
    </row>
    <row r="1851" spans="3:4" x14ac:dyDescent="0.2">
      <c r="C1851" s="12"/>
      <c r="D1851" s="12"/>
    </row>
    <row r="1852" spans="3:4" x14ac:dyDescent="0.2">
      <c r="C1852" s="12"/>
      <c r="D1852" s="12"/>
    </row>
    <row r="1853" spans="3:4" x14ac:dyDescent="0.2">
      <c r="C1853" s="12"/>
      <c r="D1853" s="12"/>
    </row>
    <row r="1854" spans="3:4" x14ac:dyDescent="0.2">
      <c r="C1854" s="12"/>
      <c r="D1854" s="12"/>
    </row>
    <row r="1855" spans="3:4" x14ac:dyDescent="0.2">
      <c r="C1855" s="12"/>
      <c r="D1855" s="12"/>
    </row>
    <row r="1856" spans="3:4" x14ac:dyDescent="0.2">
      <c r="C1856" s="12"/>
      <c r="D1856" s="12"/>
    </row>
    <row r="1857" spans="3:4" x14ac:dyDescent="0.2">
      <c r="C1857" s="12"/>
      <c r="D1857" s="12"/>
    </row>
    <row r="1858" spans="3:4" x14ac:dyDescent="0.2">
      <c r="C1858" s="12"/>
      <c r="D1858" s="12"/>
    </row>
    <row r="1859" spans="3:4" x14ac:dyDescent="0.2">
      <c r="C1859" s="12"/>
      <c r="D1859" s="12"/>
    </row>
    <row r="1860" spans="3:4" x14ac:dyDescent="0.2">
      <c r="C1860" s="12"/>
      <c r="D1860" s="12"/>
    </row>
    <row r="1861" spans="3:4" x14ac:dyDescent="0.2">
      <c r="C1861" s="12"/>
      <c r="D1861" s="12"/>
    </row>
    <row r="1862" spans="3:4" x14ac:dyDescent="0.2">
      <c r="C1862" s="12"/>
      <c r="D1862" s="12"/>
    </row>
    <row r="1863" spans="3:4" x14ac:dyDescent="0.2">
      <c r="C1863" s="12"/>
      <c r="D1863" s="12"/>
    </row>
    <row r="1864" spans="3:4" x14ac:dyDescent="0.2">
      <c r="C1864" s="12"/>
      <c r="D1864" s="12"/>
    </row>
    <row r="1865" spans="3:4" x14ac:dyDescent="0.2">
      <c r="C1865" s="12"/>
      <c r="D1865" s="12"/>
    </row>
    <row r="1866" spans="3:4" x14ac:dyDescent="0.2">
      <c r="C1866" s="12"/>
      <c r="D1866" s="12"/>
    </row>
    <row r="1867" spans="3:4" x14ac:dyDescent="0.2">
      <c r="C1867" s="12"/>
      <c r="D1867" s="12"/>
    </row>
    <row r="1868" spans="3:4" x14ac:dyDescent="0.2">
      <c r="C1868" s="12"/>
      <c r="D1868" s="12"/>
    </row>
    <row r="1869" spans="3:4" x14ac:dyDescent="0.2">
      <c r="C1869" s="12"/>
      <c r="D1869" s="12"/>
    </row>
    <row r="1870" spans="3:4" x14ac:dyDescent="0.2">
      <c r="C1870" s="12"/>
      <c r="D1870" s="12"/>
    </row>
    <row r="1871" spans="3:4" x14ac:dyDescent="0.2">
      <c r="C1871" s="12"/>
      <c r="D1871" s="12"/>
    </row>
    <row r="1872" spans="3:4" x14ac:dyDescent="0.2">
      <c r="C1872" s="12"/>
      <c r="D1872" s="12"/>
    </row>
    <row r="1873" spans="3:4" x14ac:dyDescent="0.2">
      <c r="C1873" s="12"/>
      <c r="D1873" s="12"/>
    </row>
    <row r="1874" spans="3:4" x14ac:dyDescent="0.2">
      <c r="C1874" s="12"/>
      <c r="D1874" s="12"/>
    </row>
    <row r="1875" spans="3:4" x14ac:dyDescent="0.2">
      <c r="C1875" s="12"/>
      <c r="D1875" s="12"/>
    </row>
    <row r="1876" spans="3:4" x14ac:dyDescent="0.2">
      <c r="C1876" s="12"/>
      <c r="D1876" s="12"/>
    </row>
    <row r="1877" spans="3:4" x14ac:dyDescent="0.2">
      <c r="C1877" s="12"/>
      <c r="D1877" s="12"/>
    </row>
    <row r="1878" spans="3:4" x14ac:dyDescent="0.2">
      <c r="C1878" s="12"/>
      <c r="D1878" s="12"/>
    </row>
    <row r="1879" spans="3:4" x14ac:dyDescent="0.2">
      <c r="C1879" s="12"/>
      <c r="D1879" s="12"/>
    </row>
    <row r="1880" spans="3:4" x14ac:dyDescent="0.2">
      <c r="C1880" s="12"/>
      <c r="D1880" s="12"/>
    </row>
    <row r="1881" spans="3:4" x14ac:dyDescent="0.2">
      <c r="C1881" s="12"/>
      <c r="D1881" s="12"/>
    </row>
    <row r="1882" spans="3:4" x14ac:dyDescent="0.2">
      <c r="C1882" s="12"/>
      <c r="D1882" s="12"/>
    </row>
    <row r="1883" spans="3:4" x14ac:dyDescent="0.2">
      <c r="C1883" s="12"/>
      <c r="D1883" s="12"/>
    </row>
    <row r="1884" spans="3:4" x14ac:dyDescent="0.2">
      <c r="C1884" s="12"/>
      <c r="D1884" s="12"/>
    </row>
    <row r="1885" spans="3:4" x14ac:dyDescent="0.2">
      <c r="C1885" s="12"/>
      <c r="D1885" s="12"/>
    </row>
    <row r="1886" spans="3:4" x14ac:dyDescent="0.2">
      <c r="C1886" s="12"/>
      <c r="D1886" s="12"/>
    </row>
    <row r="1887" spans="3:4" x14ac:dyDescent="0.2">
      <c r="C1887" s="12"/>
      <c r="D1887" s="12"/>
    </row>
    <row r="1888" spans="3:4" x14ac:dyDescent="0.2">
      <c r="C1888" s="12"/>
      <c r="D1888" s="12"/>
    </row>
    <row r="1889" spans="3:4" x14ac:dyDescent="0.2">
      <c r="C1889" s="12"/>
      <c r="D1889" s="12"/>
    </row>
    <row r="1890" spans="3:4" x14ac:dyDescent="0.2">
      <c r="C1890" s="12"/>
      <c r="D1890" s="12"/>
    </row>
    <row r="1891" spans="3:4" x14ac:dyDescent="0.2">
      <c r="C1891" s="12"/>
      <c r="D1891" s="12"/>
    </row>
    <row r="1892" spans="3:4" x14ac:dyDescent="0.2">
      <c r="C1892" s="12"/>
      <c r="D1892" s="12"/>
    </row>
    <row r="1893" spans="3:4" x14ac:dyDescent="0.2">
      <c r="C1893" s="12"/>
      <c r="D1893" s="12"/>
    </row>
    <row r="1894" spans="3:4" x14ac:dyDescent="0.2">
      <c r="C1894" s="12"/>
      <c r="D1894" s="12"/>
    </row>
    <row r="1895" spans="3:4" x14ac:dyDescent="0.2">
      <c r="C1895" s="12"/>
      <c r="D1895" s="12"/>
    </row>
    <row r="1896" spans="3:4" x14ac:dyDescent="0.2">
      <c r="C1896" s="12"/>
      <c r="D1896" s="12"/>
    </row>
    <row r="1897" spans="3:4" x14ac:dyDescent="0.2">
      <c r="C1897" s="12"/>
      <c r="D1897" s="12"/>
    </row>
    <row r="1898" spans="3:4" x14ac:dyDescent="0.2">
      <c r="C1898" s="12"/>
      <c r="D1898" s="12"/>
    </row>
    <row r="1899" spans="3:4" x14ac:dyDescent="0.2">
      <c r="C1899" s="12"/>
      <c r="D1899" s="12"/>
    </row>
    <row r="1900" spans="3:4" x14ac:dyDescent="0.2">
      <c r="C1900" s="12"/>
      <c r="D1900" s="12"/>
    </row>
    <row r="1901" spans="3:4" x14ac:dyDescent="0.2">
      <c r="C1901" s="12"/>
      <c r="D1901" s="12"/>
    </row>
    <row r="1902" spans="3:4" x14ac:dyDescent="0.2">
      <c r="C1902" s="12"/>
      <c r="D1902" s="12"/>
    </row>
    <row r="1903" spans="3:4" x14ac:dyDescent="0.2">
      <c r="C1903" s="12"/>
      <c r="D1903" s="12"/>
    </row>
    <row r="1904" spans="3:4" x14ac:dyDescent="0.2">
      <c r="C1904" s="12"/>
      <c r="D1904" s="12"/>
    </row>
    <row r="1905" spans="3:4" x14ac:dyDescent="0.2">
      <c r="C1905" s="12"/>
      <c r="D1905" s="12"/>
    </row>
    <row r="1906" spans="3:4" x14ac:dyDescent="0.2">
      <c r="C1906" s="12"/>
      <c r="D1906" s="12"/>
    </row>
    <row r="1907" spans="3:4" x14ac:dyDescent="0.2">
      <c r="C1907" s="12"/>
      <c r="D1907" s="12"/>
    </row>
    <row r="1908" spans="3:4" x14ac:dyDescent="0.2">
      <c r="C1908" s="12"/>
      <c r="D1908" s="12"/>
    </row>
    <row r="1909" spans="3:4" x14ac:dyDescent="0.2">
      <c r="C1909" s="12"/>
      <c r="D1909" s="12"/>
    </row>
    <row r="1910" spans="3:4" x14ac:dyDescent="0.2">
      <c r="C1910" s="12"/>
      <c r="D1910" s="12"/>
    </row>
    <row r="1911" spans="3:4" x14ac:dyDescent="0.2">
      <c r="C1911" s="12"/>
      <c r="D1911" s="12"/>
    </row>
    <row r="1912" spans="3:4" x14ac:dyDescent="0.2">
      <c r="C1912" s="12"/>
      <c r="D1912" s="12"/>
    </row>
    <row r="1913" spans="3:4" x14ac:dyDescent="0.2">
      <c r="C1913" s="12"/>
      <c r="D1913" s="12"/>
    </row>
    <row r="1914" spans="3:4" x14ac:dyDescent="0.2">
      <c r="C1914" s="12"/>
      <c r="D1914" s="12"/>
    </row>
    <row r="1915" spans="3:4" x14ac:dyDescent="0.2">
      <c r="C1915" s="12"/>
      <c r="D1915" s="12"/>
    </row>
    <row r="1916" spans="3:4" x14ac:dyDescent="0.2">
      <c r="C1916" s="12"/>
      <c r="D1916" s="12"/>
    </row>
    <row r="1917" spans="3:4" x14ac:dyDescent="0.2">
      <c r="C1917" s="12"/>
      <c r="D1917" s="12"/>
    </row>
    <row r="1918" spans="3:4" x14ac:dyDescent="0.2">
      <c r="C1918" s="12"/>
      <c r="D1918" s="12"/>
    </row>
    <row r="1919" spans="3:4" x14ac:dyDescent="0.2">
      <c r="C1919" s="12"/>
      <c r="D1919" s="12"/>
    </row>
    <row r="1920" spans="3:4" x14ac:dyDescent="0.2">
      <c r="C1920" s="12"/>
      <c r="D1920" s="12"/>
    </row>
    <row r="1921" spans="3:4" x14ac:dyDescent="0.2">
      <c r="C1921" s="12"/>
      <c r="D1921" s="12"/>
    </row>
    <row r="1922" spans="3:4" x14ac:dyDescent="0.2">
      <c r="C1922" s="12"/>
      <c r="D1922" s="12"/>
    </row>
    <row r="1923" spans="3:4" x14ac:dyDescent="0.2">
      <c r="C1923" s="12"/>
      <c r="D1923" s="12"/>
    </row>
    <row r="1924" spans="3:4" x14ac:dyDescent="0.2">
      <c r="C1924" s="12"/>
      <c r="D1924" s="12"/>
    </row>
    <row r="1925" spans="3:4" x14ac:dyDescent="0.2">
      <c r="C1925" s="12"/>
      <c r="D1925" s="12"/>
    </row>
    <row r="1926" spans="3:4" x14ac:dyDescent="0.2">
      <c r="C1926" s="12"/>
      <c r="D1926" s="12"/>
    </row>
    <row r="1927" spans="3:4" x14ac:dyDescent="0.2">
      <c r="C1927" s="12"/>
      <c r="D1927" s="12"/>
    </row>
    <row r="1928" spans="3:4" x14ac:dyDescent="0.2">
      <c r="C1928" s="12"/>
      <c r="D1928" s="12"/>
    </row>
    <row r="1929" spans="3:4" x14ac:dyDescent="0.2">
      <c r="C1929" s="12"/>
      <c r="D1929" s="12"/>
    </row>
    <row r="1930" spans="3:4" x14ac:dyDescent="0.2">
      <c r="C1930" s="12"/>
      <c r="D1930" s="12"/>
    </row>
    <row r="1931" spans="3:4" x14ac:dyDescent="0.2">
      <c r="C1931" s="12"/>
      <c r="D1931" s="12"/>
    </row>
    <row r="1932" spans="3:4" x14ac:dyDescent="0.2">
      <c r="C1932" s="12"/>
      <c r="D1932" s="12"/>
    </row>
    <row r="1933" spans="3:4" x14ac:dyDescent="0.2">
      <c r="C1933" s="12"/>
      <c r="D1933" s="12"/>
    </row>
    <row r="1934" spans="3:4" x14ac:dyDescent="0.2">
      <c r="C1934" s="12"/>
      <c r="D1934" s="12"/>
    </row>
    <row r="1935" spans="3:4" x14ac:dyDescent="0.2">
      <c r="C1935" s="12"/>
      <c r="D1935" s="12"/>
    </row>
    <row r="1936" spans="3:4" x14ac:dyDescent="0.2">
      <c r="C1936" s="12"/>
      <c r="D1936" s="12"/>
    </row>
    <row r="1937" spans="3:4" x14ac:dyDescent="0.2">
      <c r="C1937" s="12"/>
      <c r="D1937" s="12"/>
    </row>
    <row r="1938" spans="3:4" x14ac:dyDescent="0.2">
      <c r="C1938" s="12"/>
      <c r="D1938" s="12"/>
    </row>
    <row r="1939" spans="3:4" x14ac:dyDescent="0.2">
      <c r="C1939" s="12"/>
      <c r="D1939" s="12"/>
    </row>
    <row r="1940" spans="3:4" x14ac:dyDescent="0.2">
      <c r="C1940" s="12"/>
      <c r="D1940" s="12"/>
    </row>
    <row r="1941" spans="3:4" x14ac:dyDescent="0.2">
      <c r="C1941" s="12"/>
      <c r="D1941" s="12"/>
    </row>
    <row r="1942" spans="3:4" x14ac:dyDescent="0.2">
      <c r="C1942" s="12"/>
      <c r="D1942" s="12"/>
    </row>
    <row r="1943" spans="3:4" x14ac:dyDescent="0.2">
      <c r="C1943" s="12"/>
      <c r="D1943" s="12"/>
    </row>
    <row r="1944" spans="3:4" x14ac:dyDescent="0.2">
      <c r="C1944" s="12"/>
      <c r="D1944" s="12"/>
    </row>
    <row r="1945" spans="3:4" x14ac:dyDescent="0.2">
      <c r="C1945" s="12"/>
      <c r="D1945" s="12"/>
    </row>
    <row r="1946" spans="3:4" x14ac:dyDescent="0.2">
      <c r="C1946" s="12"/>
      <c r="D1946" s="12"/>
    </row>
    <row r="1947" spans="3:4" x14ac:dyDescent="0.2">
      <c r="C1947" s="12"/>
      <c r="D1947" s="12"/>
    </row>
    <row r="1948" spans="3:4" x14ac:dyDescent="0.2">
      <c r="C1948" s="12"/>
      <c r="D1948" s="12"/>
    </row>
    <row r="1949" spans="3:4" x14ac:dyDescent="0.2">
      <c r="C1949" s="12"/>
      <c r="D1949" s="12"/>
    </row>
    <row r="1950" spans="3:4" x14ac:dyDescent="0.2">
      <c r="C1950" s="12"/>
      <c r="D1950" s="12"/>
    </row>
    <row r="1951" spans="3:4" x14ac:dyDescent="0.2">
      <c r="C1951" s="12"/>
      <c r="D1951" s="12"/>
    </row>
    <row r="1952" spans="3:4" x14ac:dyDescent="0.2">
      <c r="C1952" s="12"/>
      <c r="D1952" s="12"/>
    </row>
    <row r="1953" spans="3:4" x14ac:dyDescent="0.2">
      <c r="C1953" s="12"/>
      <c r="D1953" s="12"/>
    </row>
    <row r="1954" spans="3:4" x14ac:dyDescent="0.2">
      <c r="C1954" s="12"/>
      <c r="D1954" s="12"/>
    </row>
    <row r="1955" spans="3:4" x14ac:dyDescent="0.2">
      <c r="C1955" s="12"/>
      <c r="D1955" s="12"/>
    </row>
    <row r="1956" spans="3:4" x14ac:dyDescent="0.2">
      <c r="C1956" s="12"/>
      <c r="D1956" s="12"/>
    </row>
    <row r="1957" spans="3:4" x14ac:dyDescent="0.2">
      <c r="C1957" s="12"/>
      <c r="D1957" s="12"/>
    </row>
    <row r="1958" spans="3:4" x14ac:dyDescent="0.2">
      <c r="C1958" s="12"/>
      <c r="D1958" s="12"/>
    </row>
    <row r="1959" spans="3:4" x14ac:dyDescent="0.2">
      <c r="C1959" s="12"/>
      <c r="D1959" s="12"/>
    </row>
    <row r="1960" spans="3:4" x14ac:dyDescent="0.2">
      <c r="C1960" s="12"/>
      <c r="D1960" s="12"/>
    </row>
    <row r="1961" spans="3:4" x14ac:dyDescent="0.2">
      <c r="C1961" s="12"/>
      <c r="D1961" s="12"/>
    </row>
    <row r="1962" spans="3:4" x14ac:dyDescent="0.2">
      <c r="C1962" s="12"/>
      <c r="D1962" s="12"/>
    </row>
    <row r="1963" spans="3:4" x14ac:dyDescent="0.2">
      <c r="C1963" s="12"/>
      <c r="D1963" s="12"/>
    </row>
    <row r="1964" spans="3:4" x14ac:dyDescent="0.2">
      <c r="C1964" s="12"/>
      <c r="D1964" s="12"/>
    </row>
    <row r="1965" spans="3:4" x14ac:dyDescent="0.2">
      <c r="C1965" s="12"/>
      <c r="D1965" s="12"/>
    </row>
    <row r="1966" spans="3:4" x14ac:dyDescent="0.2">
      <c r="C1966" s="12"/>
      <c r="D1966" s="12"/>
    </row>
    <row r="1967" spans="3:4" x14ac:dyDescent="0.2">
      <c r="C1967" s="12"/>
      <c r="D1967" s="12"/>
    </row>
    <row r="1968" spans="3:4" x14ac:dyDescent="0.2">
      <c r="C1968" s="12"/>
      <c r="D1968" s="12"/>
    </row>
    <row r="1969" spans="3:4" x14ac:dyDescent="0.2">
      <c r="C1969" s="12"/>
      <c r="D1969" s="12"/>
    </row>
    <row r="1970" spans="3:4" x14ac:dyDescent="0.2">
      <c r="C1970" s="12"/>
      <c r="D1970" s="12"/>
    </row>
    <row r="1971" spans="3:4" x14ac:dyDescent="0.2">
      <c r="C1971" s="12"/>
      <c r="D1971" s="12"/>
    </row>
    <row r="1972" spans="3:4" x14ac:dyDescent="0.2">
      <c r="C1972" s="12"/>
      <c r="D1972" s="12"/>
    </row>
    <row r="1973" spans="3:4" x14ac:dyDescent="0.2">
      <c r="C1973" s="12"/>
      <c r="D1973" s="12"/>
    </row>
    <row r="1974" spans="3:4" x14ac:dyDescent="0.2">
      <c r="C1974" s="12"/>
      <c r="D1974" s="12"/>
    </row>
    <row r="1975" spans="3:4" x14ac:dyDescent="0.2">
      <c r="C1975" s="12"/>
      <c r="D1975" s="12"/>
    </row>
    <row r="1976" spans="3:4" x14ac:dyDescent="0.2">
      <c r="C1976" s="12"/>
      <c r="D1976" s="12"/>
    </row>
    <row r="1977" spans="3:4" x14ac:dyDescent="0.2">
      <c r="C1977" s="12"/>
      <c r="D1977" s="12"/>
    </row>
    <row r="1978" spans="3:4" x14ac:dyDescent="0.2">
      <c r="C1978" s="12"/>
      <c r="D1978" s="12"/>
    </row>
    <row r="1979" spans="3:4" x14ac:dyDescent="0.2">
      <c r="C1979" s="12"/>
      <c r="D1979" s="12"/>
    </row>
    <row r="1980" spans="3:4" x14ac:dyDescent="0.2">
      <c r="C1980" s="12"/>
      <c r="D1980" s="12"/>
    </row>
    <row r="1981" spans="3:4" x14ac:dyDescent="0.2">
      <c r="C1981" s="12"/>
      <c r="D1981" s="12"/>
    </row>
    <row r="1982" spans="3:4" x14ac:dyDescent="0.2">
      <c r="C1982" s="12"/>
      <c r="D1982" s="12"/>
    </row>
    <row r="1983" spans="3:4" x14ac:dyDescent="0.2">
      <c r="C1983" s="12"/>
      <c r="D1983" s="12"/>
    </row>
    <row r="1984" spans="3:4" x14ac:dyDescent="0.2">
      <c r="C1984" s="12"/>
      <c r="D1984" s="12"/>
    </row>
    <row r="1985" spans="3:4" x14ac:dyDescent="0.2">
      <c r="C1985" s="12"/>
      <c r="D1985" s="12"/>
    </row>
    <row r="1986" spans="3:4" x14ac:dyDescent="0.2">
      <c r="C1986" s="12"/>
      <c r="D1986" s="12"/>
    </row>
    <row r="1987" spans="3:4" x14ac:dyDescent="0.2">
      <c r="C1987" s="12"/>
      <c r="D1987" s="12"/>
    </row>
    <row r="1988" spans="3:4" x14ac:dyDescent="0.2">
      <c r="C1988" s="12"/>
      <c r="D1988" s="12"/>
    </row>
    <row r="1989" spans="3:4" x14ac:dyDescent="0.2">
      <c r="C1989" s="12"/>
      <c r="D1989" s="12"/>
    </row>
    <row r="1990" spans="3:4" x14ac:dyDescent="0.2">
      <c r="C1990" s="12"/>
      <c r="D1990" s="12"/>
    </row>
    <row r="1991" spans="3:4" x14ac:dyDescent="0.2">
      <c r="C1991" s="12"/>
      <c r="D1991" s="12"/>
    </row>
    <row r="1992" spans="3:4" x14ac:dyDescent="0.2">
      <c r="C1992" s="12"/>
      <c r="D1992" s="12"/>
    </row>
    <row r="1993" spans="3:4" x14ac:dyDescent="0.2">
      <c r="C1993" s="12"/>
      <c r="D1993" s="12"/>
    </row>
    <row r="1994" spans="3:4" x14ac:dyDescent="0.2">
      <c r="C1994" s="12"/>
      <c r="D1994" s="12"/>
    </row>
    <row r="1995" spans="3:4" x14ac:dyDescent="0.2">
      <c r="C1995" s="12"/>
      <c r="D1995" s="12"/>
    </row>
    <row r="1996" spans="3:4" x14ac:dyDescent="0.2">
      <c r="C1996" s="12"/>
      <c r="D1996" s="12"/>
    </row>
    <row r="1997" spans="3:4" x14ac:dyDescent="0.2">
      <c r="C1997" s="12"/>
      <c r="D1997" s="12"/>
    </row>
    <row r="1998" spans="3:4" x14ac:dyDescent="0.2">
      <c r="C1998" s="12"/>
      <c r="D1998" s="12"/>
    </row>
    <row r="1999" spans="3:4" x14ac:dyDescent="0.2">
      <c r="C1999" s="12"/>
      <c r="D1999" s="12"/>
    </row>
    <row r="2000" spans="3:4" x14ac:dyDescent="0.2">
      <c r="C2000" s="12"/>
      <c r="D2000" s="12"/>
    </row>
    <row r="2001" spans="3:4" x14ac:dyDescent="0.2">
      <c r="C2001" s="12"/>
      <c r="D2001" s="12"/>
    </row>
    <row r="2002" spans="3:4" x14ac:dyDescent="0.2">
      <c r="C2002" s="12"/>
      <c r="D2002" s="12"/>
    </row>
    <row r="2003" spans="3:4" x14ac:dyDescent="0.2">
      <c r="C2003" s="12"/>
      <c r="D2003" s="12"/>
    </row>
    <row r="2004" spans="3:4" x14ac:dyDescent="0.2">
      <c r="C2004" s="12"/>
      <c r="D2004" s="12"/>
    </row>
    <row r="2005" spans="3:4" x14ac:dyDescent="0.2">
      <c r="C2005" s="12"/>
      <c r="D2005" s="12"/>
    </row>
    <row r="2006" spans="3:4" x14ac:dyDescent="0.2">
      <c r="C2006" s="12"/>
      <c r="D2006" s="12"/>
    </row>
    <row r="2007" spans="3:4" x14ac:dyDescent="0.2">
      <c r="C2007" s="12"/>
      <c r="D2007" s="12"/>
    </row>
    <row r="2008" spans="3:4" x14ac:dyDescent="0.2">
      <c r="C2008" s="12"/>
      <c r="D2008" s="12"/>
    </row>
    <row r="2009" spans="3:4" x14ac:dyDescent="0.2">
      <c r="C2009" s="12"/>
      <c r="D2009" s="12"/>
    </row>
    <row r="2010" spans="3:4" x14ac:dyDescent="0.2">
      <c r="C2010" s="12"/>
      <c r="D2010" s="12"/>
    </row>
    <row r="2011" spans="3:4" x14ac:dyDescent="0.2">
      <c r="C2011" s="12"/>
      <c r="D2011" s="12"/>
    </row>
    <row r="2012" spans="3:4" x14ac:dyDescent="0.2">
      <c r="C2012" s="12"/>
      <c r="D2012" s="12"/>
    </row>
    <row r="2013" spans="3:4" x14ac:dyDescent="0.2">
      <c r="C2013" s="12"/>
      <c r="D2013" s="12"/>
    </row>
    <row r="2014" spans="3:4" x14ac:dyDescent="0.2">
      <c r="C2014" s="12"/>
      <c r="D2014" s="12"/>
    </row>
    <row r="2015" spans="3:4" x14ac:dyDescent="0.2">
      <c r="C2015" s="12"/>
      <c r="D2015" s="12"/>
    </row>
    <row r="2016" spans="3:4" x14ac:dyDescent="0.2">
      <c r="C2016" s="12"/>
      <c r="D2016" s="12"/>
    </row>
    <row r="2017" spans="3:4" x14ac:dyDescent="0.2">
      <c r="C2017" s="12"/>
      <c r="D2017" s="12"/>
    </row>
    <row r="2018" spans="3:4" x14ac:dyDescent="0.2">
      <c r="C2018" s="12"/>
      <c r="D2018" s="12"/>
    </row>
    <row r="2019" spans="3:4" x14ac:dyDescent="0.2">
      <c r="C2019" s="12"/>
      <c r="D2019" s="12"/>
    </row>
    <row r="2020" spans="3:4" x14ac:dyDescent="0.2">
      <c r="C2020" s="12"/>
      <c r="D2020" s="12"/>
    </row>
    <row r="2021" spans="3:4" x14ac:dyDescent="0.2">
      <c r="C2021" s="12"/>
      <c r="D2021" s="12"/>
    </row>
    <row r="2022" spans="3:4" x14ac:dyDescent="0.2">
      <c r="C2022" s="12"/>
      <c r="D2022" s="12"/>
    </row>
    <row r="2023" spans="3:4" x14ac:dyDescent="0.2">
      <c r="C2023" s="12"/>
      <c r="D2023" s="12"/>
    </row>
    <row r="2024" spans="3:4" x14ac:dyDescent="0.2">
      <c r="C2024" s="12"/>
      <c r="D2024" s="12"/>
    </row>
    <row r="2025" spans="3:4" x14ac:dyDescent="0.2">
      <c r="C2025" s="12"/>
      <c r="D2025" s="12"/>
    </row>
    <row r="2026" spans="3:4" x14ac:dyDescent="0.2">
      <c r="C2026" s="12"/>
      <c r="D2026" s="12"/>
    </row>
    <row r="2027" spans="3:4" x14ac:dyDescent="0.2">
      <c r="C2027" s="12"/>
      <c r="D2027" s="12"/>
    </row>
    <row r="2028" spans="3:4" x14ac:dyDescent="0.2">
      <c r="C2028" s="12"/>
      <c r="D2028" s="12"/>
    </row>
    <row r="2029" spans="3:4" x14ac:dyDescent="0.2">
      <c r="C2029" s="12"/>
      <c r="D2029" s="12"/>
    </row>
    <row r="2030" spans="3:4" x14ac:dyDescent="0.2">
      <c r="C2030" s="12"/>
      <c r="D2030" s="12"/>
    </row>
    <row r="2031" spans="3:4" x14ac:dyDescent="0.2">
      <c r="C2031" s="12"/>
      <c r="D2031" s="12"/>
    </row>
    <row r="2032" spans="3:4" x14ac:dyDescent="0.2">
      <c r="C2032" s="12"/>
      <c r="D2032" s="12"/>
    </row>
    <row r="2033" spans="3:4" x14ac:dyDescent="0.2">
      <c r="C2033" s="12"/>
      <c r="D2033" s="12"/>
    </row>
    <row r="2034" spans="3:4" x14ac:dyDescent="0.2">
      <c r="C2034" s="12"/>
      <c r="D2034" s="12"/>
    </row>
    <row r="2035" spans="3:4" x14ac:dyDescent="0.2">
      <c r="C2035" s="12"/>
      <c r="D2035" s="12"/>
    </row>
    <row r="2036" spans="3:4" x14ac:dyDescent="0.2">
      <c r="C2036" s="12"/>
      <c r="D2036" s="12"/>
    </row>
    <row r="2037" spans="3:4" x14ac:dyDescent="0.2">
      <c r="C2037" s="12"/>
      <c r="D2037" s="12"/>
    </row>
    <row r="2038" spans="3:4" x14ac:dyDescent="0.2">
      <c r="C2038" s="12"/>
      <c r="D2038" s="12"/>
    </row>
    <row r="2039" spans="3:4" x14ac:dyDescent="0.2">
      <c r="C2039" s="12"/>
      <c r="D2039" s="12"/>
    </row>
    <row r="2040" spans="3:4" x14ac:dyDescent="0.2">
      <c r="C2040" s="12"/>
      <c r="D2040" s="12"/>
    </row>
    <row r="2041" spans="3:4" x14ac:dyDescent="0.2">
      <c r="C2041" s="12"/>
      <c r="D2041" s="12"/>
    </row>
    <row r="2042" spans="3:4" x14ac:dyDescent="0.2">
      <c r="C2042" s="12"/>
      <c r="D2042" s="12"/>
    </row>
    <row r="2043" spans="3:4" x14ac:dyDescent="0.2">
      <c r="C2043" s="12"/>
      <c r="D2043" s="12"/>
    </row>
    <row r="2044" spans="3:4" x14ac:dyDescent="0.2">
      <c r="C2044" s="12"/>
      <c r="D2044" s="12"/>
    </row>
    <row r="2045" spans="3:4" x14ac:dyDescent="0.2">
      <c r="C2045" s="12"/>
      <c r="D2045" s="12"/>
    </row>
    <row r="2046" spans="3:4" x14ac:dyDescent="0.2">
      <c r="C2046" s="12"/>
      <c r="D2046" s="12"/>
    </row>
    <row r="2047" spans="3:4" x14ac:dyDescent="0.2">
      <c r="C2047" s="12"/>
      <c r="D2047" s="12"/>
    </row>
    <row r="2048" spans="3:4" x14ac:dyDescent="0.2">
      <c r="C2048" s="12"/>
      <c r="D2048" s="12"/>
    </row>
    <row r="2049" spans="3:4" x14ac:dyDescent="0.2">
      <c r="C2049" s="12"/>
      <c r="D2049" s="12"/>
    </row>
    <row r="2050" spans="3:4" x14ac:dyDescent="0.2">
      <c r="C2050" s="12"/>
      <c r="D2050" s="12"/>
    </row>
    <row r="2051" spans="3:4" x14ac:dyDescent="0.2">
      <c r="C2051" s="12"/>
      <c r="D2051" s="12"/>
    </row>
    <row r="2052" spans="3:4" x14ac:dyDescent="0.2">
      <c r="C2052" s="12"/>
      <c r="D2052" s="12"/>
    </row>
    <row r="2053" spans="3:4" x14ac:dyDescent="0.2">
      <c r="C2053" s="12"/>
      <c r="D2053" s="12"/>
    </row>
    <row r="2054" spans="3:4" x14ac:dyDescent="0.2">
      <c r="C2054" s="12"/>
      <c r="D2054" s="12"/>
    </row>
    <row r="2055" spans="3:4" x14ac:dyDescent="0.2">
      <c r="C2055" s="12"/>
      <c r="D2055" s="12"/>
    </row>
    <row r="2056" spans="3:4" x14ac:dyDescent="0.2">
      <c r="C2056" s="12"/>
      <c r="D2056" s="12"/>
    </row>
    <row r="2057" spans="3:4" x14ac:dyDescent="0.2">
      <c r="C2057" s="12"/>
      <c r="D2057" s="12"/>
    </row>
    <row r="2058" spans="3:4" x14ac:dyDescent="0.2">
      <c r="C2058" s="12"/>
      <c r="D2058" s="12"/>
    </row>
    <row r="2059" spans="3:4" x14ac:dyDescent="0.2">
      <c r="C2059" s="12"/>
      <c r="D2059" s="12"/>
    </row>
    <row r="2060" spans="3:4" x14ac:dyDescent="0.2">
      <c r="C2060" s="12"/>
      <c r="D2060" s="12"/>
    </row>
    <row r="2061" spans="3:4" x14ac:dyDescent="0.2">
      <c r="C2061" s="12"/>
      <c r="D2061" s="12"/>
    </row>
    <row r="2062" spans="3:4" x14ac:dyDescent="0.2">
      <c r="C2062" s="12"/>
      <c r="D2062" s="12"/>
    </row>
    <row r="2063" spans="3:4" x14ac:dyDescent="0.2">
      <c r="C2063" s="12"/>
      <c r="D2063" s="12"/>
    </row>
    <row r="2064" spans="3:4" x14ac:dyDescent="0.2">
      <c r="C2064" s="12"/>
      <c r="D2064" s="12"/>
    </row>
    <row r="2065" spans="3:4" x14ac:dyDescent="0.2">
      <c r="C2065" s="12"/>
      <c r="D2065" s="12"/>
    </row>
    <row r="2066" spans="3:4" x14ac:dyDescent="0.2">
      <c r="C2066" s="12"/>
      <c r="D2066" s="12"/>
    </row>
    <row r="2067" spans="3:4" x14ac:dyDescent="0.2">
      <c r="C2067" s="12"/>
      <c r="D2067" s="12"/>
    </row>
    <row r="2068" spans="3:4" x14ac:dyDescent="0.2">
      <c r="C2068" s="12"/>
      <c r="D2068" s="12"/>
    </row>
    <row r="2069" spans="3:4" x14ac:dyDescent="0.2">
      <c r="C2069" s="12"/>
      <c r="D2069" s="12"/>
    </row>
    <row r="2070" spans="3:4" x14ac:dyDescent="0.2">
      <c r="C2070" s="12"/>
      <c r="D2070" s="12"/>
    </row>
    <row r="2071" spans="3:4" x14ac:dyDescent="0.2">
      <c r="C2071" s="12"/>
      <c r="D2071" s="12"/>
    </row>
    <row r="2072" spans="3:4" x14ac:dyDescent="0.2">
      <c r="C2072" s="12"/>
      <c r="D2072" s="12"/>
    </row>
    <row r="2073" spans="3:4" x14ac:dyDescent="0.2">
      <c r="C2073" s="12"/>
      <c r="D2073" s="12"/>
    </row>
    <row r="2074" spans="3:4" x14ac:dyDescent="0.2">
      <c r="C2074" s="12"/>
      <c r="D2074" s="12"/>
    </row>
    <row r="2075" spans="3:4" x14ac:dyDescent="0.2">
      <c r="C2075" s="12"/>
      <c r="D2075" s="12"/>
    </row>
    <row r="2076" spans="3:4" x14ac:dyDescent="0.2">
      <c r="C2076" s="12"/>
      <c r="D2076" s="12"/>
    </row>
    <row r="2077" spans="3:4" x14ac:dyDescent="0.2">
      <c r="C2077" s="12"/>
      <c r="D2077" s="12"/>
    </row>
    <row r="2078" spans="3:4" x14ac:dyDescent="0.2">
      <c r="C2078" s="12"/>
      <c r="D2078" s="12"/>
    </row>
    <row r="2079" spans="3:4" x14ac:dyDescent="0.2">
      <c r="C2079" s="12"/>
      <c r="D2079" s="12"/>
    </row>
    <row r="2080" spans="3:4" x14ac:dyDescent="0.2">
      <c r="C2080" s="12"/>
      <c r="D2080" s="12"/>
    </row>
    <row r="2081" spans="3:4" x14ac:dyDescent="0.2">
      <c r="C2081" s="12"/>
      <c r="D2081" s="12"/>
    </row>
    <row r="2082" spans="3:4" x14ac:dyDescent="0.2">
      <c r="C2082" s="12"/>
      <c r="D2082" s="12"/>
    </row>
    <row r="2083" spans="3:4" x14ac:dyDescent="0.2">
      <c r="C2083" s="12"/>
      <c r="D2083" s="12"/>
    </row>
    <row r="2084" spans="3:4" x14ac:dyDescent="0.2">
      <c r="C2084" s="12"/>
      <c r="D2084" s="12"/>
    </row>
    <row r="2085" spans="3:4" x14ac:dyDescent="0.2">
      <c r="C2085" s="12"/>
      <c r="D2085" s="12"/>
    </row>
    <row r="2086" spans="3:4" x14ac:dyDescent="0.2">
      <c r="C2086" s="12"/>
      <c r="D2086" s="12"/>
    </row>
    <row r="2087" spans="3:4" x14ac:dyDescent="0.2">
      <c r="C2087" s="12"/>
      <c r="D2087" s="12"/>
    </row>
    <row r="2088" spans="3:4" x14ac:dyDescent="0.2">
      <c r="C2088" s="12"/>
      <c r="D2088" s="12"/>
    </row>
    <row r="2089" spans="3:4" x14ac:dyDescent="0.2">
      <c r="C2089" s="12"/>
      <c r="D2089" s="12"/>
    </row>
    <row r="2090" spans="3:4" x14ac:dyDescent="0.2">
      <c r="C2090" s="12"/>
      <c r="D2090" s="12"/>
    </row>
    <row r="2091" spans="3:4" x14ac:dyDescent="0.2">
      <c r="C2091" s="12"/>
      <c r="D2091" s="12"/>
    </row>
    <row r="2092" spans="3:4" x14ac:dyDescent="0.2">
      <c r="C2092" s="12"/>
      <c r="D2092" s="12"/>
    </row>
    <row r="2093" spans="3:4" x14ac:dyDescent="0.2">
      <c r="C2093" s="12"/>
      <c r="D2093" s="12"/>
    </row>
    <row r="2094" spans="3:4" x14ac:dyDescent="0.2">
      <c r="C2094" s="12"/>
      <c r="D2094" s="12"/>
    </row>
    <row r="2095" spans="3:4" x14ac:dyDescent="0.2">
      <c r="C2095" s="12"/>
      <c r="D2095" s="12"/>
    </row>
    <row r="2096" spans="3:4" x14ac:dyDescent="0.2">
      <c r="C2096" s="12"/>
      <c r="D2096" s="12"/>
    </row>
    <row r="2097" spans="3:4" x14ac:dyDescent="0.2">
      <c r="C2097" s="12"/>
      <c r="D2097" s="12"/>
    </row>
    <row r="2098" spans="3:4" x14ac:dyDescent="0.2">
      <c r="C2098" s="12"/>
      <c r="D2098" s="12"/>
    </row>
    <row r="2099" spans="3:4" x14ac:dyDescent="0.2">
      <c r="C2099" s="12"/>
      <c r="D2099" s="12"/>
    </row>
    <row r="2100" spans="3:4" x14ac:dyDescent="0.2">
      <c r="C2100" s="12"/>
      <c r="D2100" s="12"/>
    </row>
    <row r="2101" spans="3:4" x14ac:dyDescent="0.2">
      <c r="C2101" s="12"/>
      <c r="D2101" s="12"/>
    </row>
    <row r="2102" spans="3:4" x14ac:dyDescent="0.2">
      <c r="C2102" s="12"/>
      <c r="D2102" s="12"/>
    </row>
    <row r="2103" spans="3:4" x14ac:dyDescent="0.2">
      <c r="C2103" s="12"/>
      <c r="D2103" s="12"/>
    </row>
    <row r="2104" spans="3:4" x14ac:dyDescent="0.2">
      <c r="C2104" s="12"/>
      <c r="D2104" s="12"/>
    </row>
    <row r="2105" spans="3:4" x14ac:dyDescent="0.2">
      <c r="C2105" s="12"/>
      <c r="D2105" s="12"/>
    </row>
    <row r="2106" spans="3:4" x14ac:dyDescent="0.2">
      <c r="C2106" s="12"/>
      <c r="D2106" s="12"/>
    </row>
    <row r="2107" spans="3:4" x14ac:dyDescent="0.2">
      <c r="C2107" s="12"/>
      <c r="D2107" s="12"/>
    </row>
    <row r="2108" spans="3:4" x14ac:dyDescent="0.2">
      <c r="C2108" s="12"/>
      <c r="D2108" s="12"/>
    </row>
    <row r="2109" spans="3:4" x14ac:dyDescent="0.2">
      <c r="C2109" s="12"/>
      <c r="D2109" s="12"/>
    </row>
    <row r="2110" spans="3:4" x14ac:dyDescent="0.2">
      <c r="C2110" s="12"/>
      <c r="D2110" s="12"/>
    </row>
    <row r="2111" spans="3:4" x14ac:dyDescent="0.2">
      <c r="C2111" s="12"/>
      <c r="D2111" s="12"/>
    </row>
    <row r="2112" spans="3:4" x14ac:dyDescent="0.2">
      <c r="C2112" s="12"/>
      <c r="D2112" s="12"/>
    </row>
    <row r="2113" spans="3:4" x14ac:dyDescent="0.2">
      <c r="C2113" s="12"/>
      <c r="D2113" s="12"/>
    </row>
    <row r="2114" spans="3:4" x14ac:dyDescent="0.2">
      <c r="C2114" s="12"/>
      <c r="D2114" s="12"/>
    </row>
    <row r="2115" spans="3:4" x14ac:dyDescent="0.2">
      <c r="C2115" s="12"/>
      <c r="D2115" s="12"/>
    </row>
    <row r="2116" spans="3:4" x14ac:dyDescent="0.2">
      <c r="C2116" s="12"/>
      <c r="D2116" s="12"/>
    </row>
    <row r="2117" spans="3:4" x14ac:dyDescent="0.2">
      <c r="C2117" s="12"/>
      <c r="D2117" s="12"/>
    </row>
    <row r="2118" spans="3:4" x14ac:dyDescent="0.2">
      <c r="C2118" s="12"/>
      <c r="D2118" s="12"/>
    </row>
    <row r="2119" spans="3:4" x14ac:dyDescent="0.2">
      <c r="C2119" s="12"/>
      <c r="D2119" s="12"/>
    </row>
    <row r="2120" spans="3:4" x14ac:dyDescent="0.2">
      <c r="C2120" s="12"/>
      <c r="D2120" s="12"/>
    </row>
    <row r="2121" spans="3:4" x14ac:dyDescent="0.2">
      <c r="C2121" s="12"/>
      <c r="D2121" s="12"/>
    </row>
    <row r="2122" spans="3:4" x14ac:dyDescent="0.2">
      <c r="C2122" s="12"/>
      <c r="D2122" s="12"/>
    </row>
    <row r="2123" spans="3:4" x14ac:dyDescent="0.2">
      <c r="C2123" s="12"/>
      <c r="D2123" s="12"/>
    </row>
    <row r="2124" spans="3:4" x14ac:dyDescent="0.2">
      <c r="C2124" s="12"/>
      <c r="D2124" s="12"/>
    </row>
    <row r="2125" spans="3:4" x14ac:dyDescent="0.2">
      <c r="C2125" s="12"/>
      <c r="D2125" s="12"/>
    </row>
    <row r="2126" spans="3:4" x14ac:dyDescent="0.2">
      <c r="C2126" s="12"/>
      <c r="D2126" s="12"/>
    </row>
    <row r="2127" spans="3:4" x14ac:dyDescent="0.2">
      <c r="C2127" s="12"/>
      <c r="D2127" s="12"/>
    </row>
    <row r="2128" spans="3:4" x14ac:dyDescent="0.2">
      <c r="C2128" s="12"/>
      <c r="D2128" s="12"/>
    </row>
    <row r="2129" spans="3:4" x14ac:dyDescent="0.2">
      <c r="C2129" s="12"/>
      <c r="D2129" s="12"/>
    </row>
    <row r="2130" spans="3:4" x14ac:dyDescent="0.2">
      <c r="C2130" s="12"/>
      <c r="D2130" s="12"/>
    </row>
    <row r="2131" spans="3:4" x14ac:dyDescent="0.2">
      <c r="C2131" s="12"/>
      <c r="D2131" s="12"/>
    </row>
    <row r="2132" spans="3:4" x14ac:dyDescent="0.2">
      <c r="C2132" s="12"/>
      <c r="D2132" s="12"/>
    </row>
    <row r="2133" spans="3:4" x14ac:dyDescent="0.2">
      <c r="C2133" s="12"/>
      <c r="D2133" s="12"/>
    </row>
    <row r="2134" spans="3:4" x14ac:dyDescent="0.2">
      <c r="C2134" s="12"/>
      <c r="D2134" s="12"/>
    </row>
    <row r="2135" spans="3:4" x14ac:dyDescent="0.2">
      <c r="C2135" s="12"/>
      <c r="D2135" s="12"/>
    </row>
    <row r="2136" spans="3:4" x14ac:dyDescent="0.2">
      <c r="C2136" s="12"/>
      <c r="D2136" s="12"/>
    </row>
    <row r="2137" spans="3:4" x14ac:dyDescent="0.2">
      <c r="C2137" s="12"/>
      <c r="D2137" s="12"/>
    </row>
    <row r="2138" spans="3:4" x14ac:dyDescent="0.2">
      <c r="C2138" s="12"/>
      <c r="D2138" s="12"/>
    </row>
    <row r="2139" spans="3:4" x14ac:dyDescent="0.2">
      <c r="C2139" s="12"/>
      <c r="D2139" s="12"/>
    </row>
    <row r="2140" spans="3:4" x14ac:dyDescent="0.2">
      <c r="C2140" s="12"/>
      <c r="D2140" s="12"/>
    </row>
    <row r="2141" spans="3:4" x14ac:dyDescent="0.2">
      <c r="C2141" s="12"/>
      <c r="D2141" s="12"/>
    </row>
    <row r="2142" spans="3:4" x14ac:dyDescent="0.2">
      <c r="C2142" s="12"/>
      <c r="D2142" s="12"/>
    </row>
    <row r="2143" spans="3:4" x14ac:dyDescent="0.2">
      <c r="C2143" s="12"/>
      <c r="D2143" s="12"/>
    </row>
    <row r="2144" spans="3:4" x14ac:dyDescent="0.2">
      <c r="C2144" s="12"/>
      <c r="D2144" s="12"/>
    </row>
    <row r="2145" spans="3:4" x14ac:dyDescent="0.2">
      <c r="C2145" s="12"/>
      <c r="D2145" s="12"/>
    </row>
    <row r="2146" spans="3:4" x14ac:dyDescent="0.2">
      <c r="C2146" s="12"/>
      <c r="D2146" s="12"/>
    </row>
    <row r="2147" spans="3:4" x14ac:dyDescent="0.2">
      <c r="C2147" s="12"/>
      <c r="D2147" s="12"/>
    </row>
    <row r="2148" spans="3:4" x14ac:dyDescent="0.2">
      <c r="C2148" s="12"/>
      <c r="D2148" s="12"/>
    </row>
    <row r="2149" spans="3:4" x14ac:dyDescent="0.2">
      <c r="C2149" s="12"/>
      <c r="D2149" s="12"/>
    </row>
    <row r="2150" spans="3:4" x14ac:dyDescent="0.2">
      <c r="C2150" s="12"/>
      <c r="D2150" s="12"/>
    </row>
    <row r="2151" spans="3:4" x14ac:dyDescent="0.2">
      <c r="C2151" s="12"/>
      <c r="D2151" s="12"/>
    </row>
    <row r="2152" spans="3:4" x14ac:dyDescent="0.2">
      <c r="C2152" s="12"/>
      <c r="D2152" s="12"/>
    </row>
    <row r="2153" spans="3:4" x14ac:dyDescent="0.2">
      <c r="C2153" s="12"/>
      <c r="D2153" s="12"/>
    </row>
    <row r="2154" spans="3:4" x14ac:dyDescent="0.2">
      <c r="C2154" s="12"/>
      <c r="D2154" s="12"/>
    </row>
    <row r="2155" spans="3:4" x14ac:dyDescent="0.2">
      <c r="C2155" s="12"/>
      <c r="D2155" s="12"/>
    </row>
    <row r="2156" spans="3:4" x14ac:dyDescent="0.2">
      <c r="C2156" s="12"/>
      <c r="D2156" s="12"/>
    </row>
    <row r="2157" spans="3:4" x14ac:dyDescent="0.2">
      <c r="C2157" s="12"/>
      <c r="D2157" s="12"/>
    </row>
    <row r="2158" spans="3:4" x14ac:dyDescent="0.2">
      <c r="C2158" s="12"/>
      <c r="D2158" s="12"/>
    </row>
    <row r="2159" spans="3:4" x14ac:dyDescent="0.2">
      <c r="C2159" s="12"/>
      <c r="D2159" s="12"/>
    </row>
    <row r="2160" spans="3:4" x14ac:dyDescent="0.2">
      <c r="C2160" s="12"/>
      <c r="D2160" s="12"/>
    </row>
    <row r="2161" spans="3:4" x14ac:dyDescent="0.2">
      <c r="C2161" s="12"/>
      <c r="D2161" s="12"/>
    </row>
    <row r="2162" spans="3:4" x14ac:dyDescent="0.2">
      <c r="C2162" s="12"/>
      <c r="D2162" s="12"/>
    </row>
    <row r="2163" spans="3:4" x14ac:dyDescent="0.2">
      <c r="C2163" s="12"/>
      <c r="D2163" s="12"/>
    </row>
    <row r="2164" spans="3:4" x14ac:dyDescent="0.2">
      <c r="C2164" s="12"/>
      <c r="D2164" s="12"/>
    </row>
    <row r="2165" spans="3:4" x14ac:dyDescent="0.2">
      <c r="C2165" s="12"/>
      <c r="D2165" s="12"/>
    </row>
    <row r="2166" spans="3:4" x14ac:dyDescent="0.2">
      <c r="C2166" s="12"/>
      <c r="D2166" s="12"/>
    </row>
    <row r="2167" spans="3:4" x14ac:dyDescent="0.2">
      <c r="C2167" s="12"/>
      <c r="D2167" s="12"/>
    </row>
    <row r="2168" spans="3:4" x14ac:dyDescent="0.2">
      <c r="C2168" s="12"/>
      <c r="D2168" s="12"/>
    </row>
    <row r="2169" spans="3:4" x14ac:dyDescent="0.2">
      <c r="C2169" s="12"/>
      <c r="D2169" s="12"/>
    </row>
    <row r="2170" spans="3:4" x14ac:dyDescent="0.2">
      <c r="C2170" s="12"/>
      <c r="D2170" s="12"/>
    </row>
    <row r="2171" spans="3:4" x14ac:dyDescent="0.2">
      <c r="C2171" s="12"/>
      <c r="D2171" s="12"/>
    </row>
    <row r="2172" spans="3:4" x14ac:dyDescent="0.2">
      <c r="C2172" s="12"/>
      <c r="D2172" s="12"/>
    </row>
    <row r="2173" spans="3:4" x14ac:dyDescent="0.2">
      <c r="C2173" s="12"/>
      <c r="D2173" s="12"/>
    </row>
    <row r="2174" spans="3:4" x14ac:dyDescent="0.2">
      <c r="C2174" s="12"/>
      <c r="D2174" s="12"/>
    </row>
    <row r="2175" spans="3:4" x14ac:dyDescent="0.2">
      <c r="C2175" s="12"/>
      <c r="D2175" s="12"/>
    </row>
    <row r="2176" spans="3:4" x14ac:dyDescent="0.2">
      <c r="C2176" s="12"/>
      <c r="D2176" s="12"/>
    </row>
    <row r="2177" spans="3:4" x14ac:dyDescent="0.2">
      <c r="C2177" s="12"/>
      <c r="D2177" s="12"/>
    </row>
    <row r="2178" spans="3:4" x14ac:dyDescent="0.2">
      <c r="C2178" s="12"/>
      <c r="D2178" s="12"/>
    </row>
    <row r="2179" spans="3:4" x14ac:dyDescent="0.2">
      <c r="C2179" s="12"/>
      <c r="D2179" s="12"/>
    </row>
    <row r="2180" spans="3:4" x14ac:dyDescent="0.2">
      <c r="C2180" s="12"/>
      <c r="D2180" s="12"/>
    </row>
    <row r="2181" spans="3:4" x14ac:dyDescent="0.2">
      <c r="C2181" s="12"/>
      <c r="D2181" s="12"/>
    </row>
    <row r="2182" spans="3:4" x14ac:dyDescent="0.2">
      <c r="C2182" s="12"/>
      <c r="D2182" s="12"/>
    </row>
    <row r="2183" spans="3:4" x14ac:dyDescent="0.2">
      <c r="C2183" s="12"/>
      <c r="D2183" s="12"/>
    </row>
    <row r="2184" spans="3:4" x14ac:dyDescent="0.2">
      <c r="C2184" s="12"/>
      <c r="D2184" s="12"/>
    </row>
    <row r="2185" spans="3:4" x14ac:dyDescent="0.2">
      <c r="C2185" s="12"/>
      <c r="D2185" s="12"/>
    </row>
    <row r="2186" spans="3:4" x14ac:dyDescent="0.2">
      <c r="C2186" s="12"/>
      <c r="D2186" s="12"/>
    </row>
    <row r="2187" spans="3:4" x14ac:dyDescent="0.2">
      <c r="C2187" s="12"/>
      <c r="D2187" s="12"/>
    </row>
    <row r="2188" spans="3:4" x14ac:dyDescent="0.2">
      <c r="C2188" s="12"/>
      <c r="D2188" s="12"/>
    </row>
    <row r="2189" spans="3:4" x14ac:dyDescent="0.2">
      <c r="C2189" s="12"/>
      <c r="D2189" s="12"/>
    </row>
    <row r="2190" spans="3:4" x14ac:dyDescent="0.2">
      <c r="C2190" s="12"/>
      <c r="D2190" s="12"/>
    </row>
    <row r="2191" spans="3:4" x14ac:dyDescent="0.2">
      <c r="C2191" s="12"/>
      <c r="D2191" s="12"/>
    </row>
    <row r="2192" spans="3:4" x14ac:dyDescent="0.2">
      <c r="C2192" s="12"/>
      <c r="D2192" s="12"/>
    </row>
    <row r="2193" spans="3:4" x14ac:dyDescent="0.2">
      <c r="C2193" s="12"/>
      <c r="D2193" s="12"/>
    </row>
    <row r="2194" spans="3:4" x14ac:dyDescent="0.2">
      <c r="C2194" s="12"/>
      <c r="D2194" s="12"/>
    </row>
    <row r="2195" spans="3:4" x14ac:dyDescent="0.2">
      <c r="C2195" s="12"/>
      <c r="D2195" s="12"/>
    </row>
    <row r="2196" spans="3:4" x14ac:dyDescent="0.2">
      <c r="C2196" s="12"/>
      <c r="D2196" s="12"/>
    </row>
    <row r="2197" spans="3:4" x14ac:dyDescent="0.2">
      <c r="C2197" s="12"/>
      <c r="D2197" s="12"/>
    </row>
    <row r="2198" spans="3:4" x14ac:dyDescent="0.2">
      <c r="C2198" s="12"/>
      <c r="D2198" s="12"/>
    </row>
    <row r="2199" spans="3:4" x14ac:dyDescent="0.2">
      <c r="C2199" s="12"/>
      <c r="D2199" s="12"/>
    </row>
    <row r="2200" spans="3:4" x14ac:dyDescent="0.2">
      <c r="C2200" s="12"/>
      <c r="D2200" s="12"/>
    </row>
    <row r="2201" spans="3:4" x14ac:dyDescent="0.2">
      <c r="C2201" s="12"/>
      <c r="D2201" s="12"/>
    </row>
    <row r="2202" spans="3:4" x14ac:dyDescent="0.2">
      <c r="C2202" s="12"/>
      <c r="D2202" s="12"/>
    </row>
    <row r="2203" spans="3:4" x14ac:dyDescent="0.2">
      <c r="C2203" s="12"/>
      <c r="D2203" s="12"/>
    </row>
    <row r="2204" spans="3:4" x14ac:dyDescent="0.2">
      <c r="C2204" s="12"/>
      <c r="D2204" s="12"/>
    </row>
    <row r="2205" spans="3:4" x14ac:dyDescent="0.2">
      <c r="C2205" s="12"/>
      <c r="D2205" s="12"/>
    </row>
    <row r="2206" spans="3:4" x14ac:dyDescent="0.2">
      <c r="C2206" s="12"/>
      <c r="D2206" s="12"/>
    </row>
    <row r="2207" spans="3:4" x14ac:dyDescent="0.2">
      <c r="C2207" s="12"/>
      <c r="D2207" s="12"/>
    </row>
    <row r="2208" spans="3:4" x14ac:dyDescent="0.2">
      <c r="C2208" s="12"/>
      <c r="D2208" s="12"/>
    </row>
    <row r="2209" spans="3:4" x14ac:dyDescent="0.2">
      <c r="C2209" s="12"/>
      <c r="D2209" s="12"/>
    </row>
    <row r="2210" spans="3:4" x14ac:dyDescent="0.2">
      <c r="C2210" s="12"/>
      <c r="D2210" s="12"/>
    </row>
    <row r="2211" spans="3:4" x14ac:dyDescent="0.2">
      <c r="C2211" s="12"/>
      <c r="D2211" s="12"/>
    </row>
    <row r="2212" spans="3:4" x14ac:dyDescent="0.2">
      <c r="C2212" s="12"/>
      <c r="D2212" s="12"/>
    </row>
    <row r="2213" spans="3:4" x14ac:dyDescent="0.2">
      <c r="C2213" s="12"/>
      <c r="D2213" s="12"/>
    </row>
    <row r="2214" spans="3:4" x14ac:dyDescent="0.2">
      <c r="C2214" s="12"/>
      <c r="D2214" s="12"/>
    </row>
    <row r="2215" spans="3:4" x14ac:dyDescent="0.2">
      <c r="C2215" s="12"/>
      <c r="D2215" s="12"/>
    </row>
    <row r="2216" spans="3:4" x14ac:dyDescent="0.2">
      <c r="C2216" s="12"/>
      <c r="D2216" s="12"/>
    </row>
    <row r="2217" spans="3:4" x14ac:dyDescent="0.2">
      <c r="C2217" s="12"/>
      <c r="D2217" s="12"/>
    </row>
    <row r="2218" spans="3:4" x14ac:dyDescent="0.2">
      <c r="C2218" s="12"/>
      <c r="D2218" s="12"/>
    </row>
    <row r="2219" spans="3:4" x14ac:dyDescent="0.2">
      <c r="C2219" s="12"/>
      <c r="D2219" s="12"/>
    </row>
    <row r="2220" spans="3:4" x14ac:dyDescent="0.2">
      <c r="C2220" s="12"/>
      <c r="D2220" s="12"/>
    </row>
    <row r="2221" spans="3:4" x14ac:dyDescent="0.2">
      <c r="C2221" s="12"/>
      <c r="D2221" s="12"/>
    </row>
    <row r="2222" spans="3:4" x14ac:dyDescent="0.2">
      <c r="C2222" s="12"/>
      <c r="D2222" s="12"/>
    </row>
    <row r="2223" spans="3:4" x14ac:dyDescent="0.2">
      <c r="C2223" s="12"/>
      <c r="D2223" s="12"/>
    </row>
    <row r="2224" spans="3:4" x14ac:dyDescent="0.2">
      <c r="C2224" s="12"/>
      <c r="D2224" s="12"/>
    </row>
    <row r="2225" spans="3:4" x14ac:dyDescent="0.2">
      <c r="C2225" s="12"/>
      <c r="D2225" s="12"/>
    </row>
    <row r="2226" spans="3:4" x14ac:dyDescent="0.2">
      <c r="C2226" s="12"/>
      <c r="D2226" s="12"/>
    </row>
    <row r="2227" spans="3:4" x14ac:dyDescent="0.2">
      <c r="C2227" s="12"/>
      <c r="D2227" s="12"/>
    </row>
    <row r="2228" spans="3:4" x14ac:dyDescent="0.2">
      <c r="C2228" s="12"/>
      <c r="D2228" s="12"/>
    </row>
    <row r="2229" spans="3:4" x14ac:dyDescent="0.2">
      <c r="C2229" s="12"/>
      <c r="D2229" s="12"/>
    </row>
    <row r="2230" spans="3:4" x14ac:dyDescent="0.2">
      <c r="C2230" s="12"/>
      <c r="D2230" s="12"/>
    </row>
    <row r="2231" spans="3:4" x14ac:dyDescent="0.2">
      <c r="C2231" s="12"/>
      <c r="D2231" s="12"/>
    </row>
    <row r="2232" spans="3:4" x14ac:dyDescent="0.2">
      <c r="C2232" s="12"/>
      <c r="D2232" s="12"/>
    </row>
    <row r="2233" spans="3:4" x14ac:dyDescent="0.2">
      <c r="C2233" s="12"/>
      <c r="D2233" s="12"/>
    </row>
    <row r="2234" spans="3:4" x14ac:dyDescent="0.2">
      <c r="C2234" s="12"/>
      <c r="D2234" s="12"/>
    </row>
    <row r="2235" spans="3:4" x14ac:dyDescent="0.2">
      <c r="C2235" s="12"/>
      <c r="D2235" s="12"/>
    </row>
    <row r="2236" spans="3:4" x14ac:dyDescent="0.2">
      <c r="C2236" s="12"/>
      <c r="D2236" s="12"/>
    </row>
    <row r="2237" spans="3:4" x14ac:dyDescent="0.2">
      <c r="C2237" s="12"/>
      <c r="D2237" s="12"/>
    </row>
    <row r="2238" spans="3:4" x14ac:dyDescent="0.2">
      <c r="C2238" s="12"/>
      <c r="D2238" s="12"/>
    </row>
    <row r="2239" spans="3:4" x14ac:dyDescent="0.2">
      <c r="C2239" s="12"/>
      <c r="D2239" s="12"/>
    </row>
    <row r="2240" spans="3:4" x14ac:dyDescent="0.2">
      <c r="C2240" s="12"/>
      <c r="D2240" s="12"/>
    </row>
    <row r="2241" spans="3:4" x14ac:dyDescent="0.2">
      <c r="C2241" s="12"/>
      <c r="D2241" s="12"/>
    </row>
    <row r="2242" spans="3:4" x14ac:dyDescent="0.2">
      <c r="C2242" s="12"/>
      <c r="D2242" s="12"/>
    </row>
    <row r="2243" spans="3:4" x14ac:dyDescent="0.2">
      <c r="C2243" s="12"/>
      <c r="D2243" s="12"/>
    </row>
    <row r="2244" spans="3:4" x14ac:dyDescent="0.2">
      <c r="C2244" s="12"/>
      <c r="D2244" s="12"/>
    </row>
    <row r="2245" spans="3:4" x14ac:dyDescent="0.2">
      <c r="C2245" s="12"/>
      <c r="D2245" s="12"/>
    </row>
    <row r="2246" spans="3:4" x14ac:dyDescent="0.2">
      <c r="C2246" s="12"/>
      <c r="D2246" s="12"/>
    </row>
    <row r="2247" spans="3:4" x14ac:dyDescent="0.2">
      <c r="C2247" s="12"/>
      <c r="D2247" s="12"/>
    </row>
    <row r="2248" spans="3:4" x14ac:dyDescent="0.2">
      <c r="C2248" s="12"/>
      <c r="D2248" s="12"/>
    </row>
    <row r="2249" spans="3:4" x14ac:dyDescent="0.2">
      <c r="C2249" s="12"/>
      <c r="D2249" s="12"/>
    </row>
    <row r="2250" spans="3:4" x14ac:dyDescent="0.2">
      <c r="C2250" s="12"/>
      <c r="D2250" s="12"/>
    </row>
    <row r="2251" spans="3:4" x14ac:dyDescent="0.2">
      <c r="C2251" s="12"/>
      <c r="D2251" s="12"/>
    </row>
    <row r="2252" spans="3:4" x14ac:dyDescent="0.2">
      <c r="C2252" s="12"/>
      <c r="D2252" s="12"/>
    </row>
    <row r="2253" spans="3:4" x14ac:dyDescent="0.2">
      <c r="C2253" s="12"/>
      <c r="D2253" s="12"/>
    </row>
    <row r="2254" spans="3:4" x14ac:dyDescent="0.2">
      <c r="C2254" s="12"/>
      <c r="D2254" s="12"/>
    </row>
    <row r="2255" spans="3:4" x14ac:dyDescent="0.2">
      <c r="C2255" s="12"/>
      <c r="D2255" s="12"/>
    </row>
    <row r="2256" spans="3:4" x14ac:dyDescent="0.2">
      <c r="C2256" s="12"/>
      <c r="D2256" s="12"/>
    </row>
    <row r="2257" spans="3:4" x14ac:dyDescent="0.2">
      <c r="C2257" s="12"/>
      <c r="D2257" s="12"/>
    </row>
    <row r="2258" spans="3:4" x14ac:dyDescent="0.2">
      <c r="C2258" s="12"/>
      <c r="D2258" s="12"/>
    </row>
    <row r="2259" spans="3:4" x14ac:dyDescent="0.2">
      <c r="C2259" s="12"/>
      <c r="D2259" s="12"/>
    </row>
    <row r="2260" spans="3:4" x14ac:dyDescent="0.2">
      <c r="C2260" s="12"/>
      <c r="D2260" s="12"/>
    </row>
    <row r="2261" spans="3:4" x14ac:dyDescent="0.2">
      <c r="C2261" s="12"/>
      <c r="D2261" s="12"/>
    </row>
    <row r="2262" spans="3:4" x14ac:dyDescent="0.2">
      <c r="C2262" s="12"/>
      <c r="D2262" s="12"/>
    </row>
    <row r="2263" spans="3:4" x14ac:dyDescent="0.2">
      <c r="C2263" s="12"/>
      <c r="D2263" s="12"/>
    </row>
    <row r="2264" spans="3:4" x14ac:dyDescent="0.2">
      <c r="C2264" s="12"/>
      <c r="D2264" s="12"/>
    </row>
    <row r="2265" spans="3:4" x14ac:dyDescent="0.2">
      <c r="C2265" s="12"/>
      <c r="D2265" s="12"/>
    </row>
    <row r="2266" spans="3:4" x14ac:dyDescent="0.2">
      <c r="C2266" s="12"/>
      <c r="D2266" s="12"/>
    </row>
    <row r="2267" spans="3:4" x14ac:dyDescent="0.2">
      <c r="C2267" s="12"/>
      <c r="D2267" s="12"/>
    </row>
    <row r="2268" spans="3:4" x14ac:dyDescent="0.2">
      <c r="C2268" s="12"/>
      <c r="D2268" s="12"/>
    </row>
    <row r="2269" spans="3:4" x14ac:dyDescent="0.2">
      <c r="C2269" s="12"/>
      <c r="D2269" s="12"/>
    </row>
    <row r="2270" spans="3:4" x14ac:dyDescent="0.2">
      <c r="C2270" s="12"/>
      <c r="D2270" s="12"/>
    </row>
    <row r="2271" spans="3:4" x14ac:dyDescent="0.2">
      <c r="C2271" s="12"/>
      <c r="D2271" s="12"/>
    </row>
    <row r="2272" spans="3:4" x14ac:dyDescent="0.2">
      <c r="C2272" s="12"/>
      <c r="D2272" s="12"/>
    </row>
    <row r="2273" spans="3:4" x14ac:dyDescent="0.2">
      <c r="C2273" s="12"/>
      <c r="D2273" s="12"/>
    </row>
    <row r="2274" spans="3:4" x14ac:dyDescent="0.2">
      <c r="C2274" s="12"/>
      <c r="D2274" s="12"/>
    </row>
    <row r="2275" spans="3:4" x14ac:dyDescent="0.2">
      <c r="C2275" s="12"/>
      <c r="D2275" s="12"/>
    </row>
    <row r="2276" spans="3:4" x14ac:dyDescent="0.2">
      <c r="C2276" s="12"/>
      <c r="D2276" s="12"/>
    </row>
    <row r="2277" spans="3:4" x14ac:dyDescent="0.2">
      <c r="C2277" s="12"/>
      <c r="D2277" s="12"/>
    </row>
    <row r="2278" spans="3:4" x14ac:dyDescent="0.2">
      <c r="C2278" s="12"/>
      <c r="D2278" s="12"/>
    </row>
    <row r="2279" spans="3:4" x14ac:dyDescent="0.2">
      <c r="C2279" s="12"/>
      <c r="D2279" s="12"/>
    </row>
    <row r="2280" spans="3:4" x14ac:dyDescent="0.2">
      <c r="C2280" s="12"/>
      <c r="D2280" s="12"/>
    </row>
    <row r="2281" spans="3:4" x14ac:dyDescent="0.2">
      <c r="C2281" s="12"/>
      <c r="D2281" s="12"/>
    </row>
    <row r="2282" spans="3:4" x14ac:dyDescent="0.2">
      <c r="C2282" s="12"/>
      <c r="D2282" s="12"/>
    </row>
    <row r="2283" spans="3:4" x14ac:dyDescent="0.2">
      <c r="C2283" s="12"/>
      <c r="D2283" s="12"/>
    </row>
    <row r="2284" spans="3:4" x14ac:dyDescent="0.2">
      <c r="C2284" s="12"/>
      <c r="D2284" s="12"/>
    </row>
    <row r="2285" spans="3:4" x14ac:dyDescent="0.2">
      <c r="C2285" s="12"/>
      <c r="D2285" s="12"/>
    </row>
    <row r="2286" spans="3:4" x14ac:dyDescent="0.2">
      <c r="C2286" s="12"/>
      <c r="D2286" s="12"/>
    </row>
    <row r="2287" spans="3:4" x14ac:dyDescent="0.2">
      <c r="C2287" s="12"/>
      <c r="D2287" s="12"/>
    </row>
    <row r="2288" spans="3:4" x14ac:dyDescent="0.2">
      <c r="C2288" s="12"/>
      <c r="D2288" s="12"/>
    </row>
    <row r="2289" spans="3:4" x14ac:dyDescent="0.2">
      <c r="C2289" s="12"/>
      <c r="D2289" s="12"/>
    </row>
    <row r="2290" spans="3:4" x14ac:dyDescent="0.2">
      <c r="C2290" s="12"/>
      <c r="D2290" s="12"/>
    </row>
    <row r="2291" spans="3:4" x14ac:dyDescent="0.2">
      <c r="C2291" s="12"/>
      <c r="D2291" s="12"/>
    </row>
    <row r="2292" spans="3:4" x14ac:dyDescent="0.2">
      <c r="C2292" s="12"/>
      <c r="D2292" s="12"/>
    </row>
    <row r="2293" spans="3:4" x14ac:dyDescent="0.2">
      <c r="C2293" s="12"/>
      <c r="D2293" s="12"/>
    </row>
    <row r="2294" spans="3:4" x14ac:dyDescent="0.2">
      <c r="C2294" s="12"/>
      <c r="D2294" s="12"/>
    </row>
    <row r="2295" spans="3:4" x14ac:dyDescent="0.2">
      <c r="C2295" s="12"/>
      <c r="D2295" s="12"/>
    </row>
    <row r="2296" spans="3:4" x14ac:dyDescent="0.2">
      <c r="C2296" s="12"/>
      <c r="D2296" s="12"/>
    </row>
    <row r="2297" spans="3:4" x14ac:dyDescent="0.2">
      <c r="C2297" s="12"/>
      <c r="D2297" s="12"/>
    </row>
    <row r="2298" spans="3:4" x14ac:dyDescent="0.2">
      <c r="C2298" s="12"/>
      <c r="D2298" s="12"/>
    </row>
    <row r="2299" spans="3:4" x14ac:dyDescent="0.2">
      <c r="C2299" s="12"/>
      <c r="D2299" s="12"/>
    </row>
    <row r="2300" spans="3:4" x14ac:dyDescent="0.2">
      <c r="C2300" s="12"/>
      <c r="D2300" s="12"/>
    </row>
    <row r="2301" spans="3:4" x14ac:dyDescent="0.2">
      <c r="C2301" s="12"/>
      <c r="D2301" s="12"/>
    </row>
    <row r="2302" spans="3:4" x14ac:dyDescent="0.2">
      <c r="C2302" s="12"/>
      <c r="D2302" s="12"/>
    </row>
    <row r="2303" spans="3:4" x14ac:dyDescent="0.2">
      <c r="C2303" s="12"/>
      <c r="D2303" s="12"/>
    </row>
    <row r="2304" spans="3:4" x14ac:dyDescent="0.2">
      <c r="C2304" s="12"/>
      <c r="D2304" s="12"/>
    </row>
    <row r="2305" spans="3:4" x14ac:dyDescent="0.2">
      <c r="C2305" s="12"/>
      <c r="D2305" s="12"/>
    </row>
    <row r="2306" spans="3:4" x14ac:dyDescent="0.2">
      <c r="C2306" s="12"/>
      <c r="D2306" s="12"/>
    </row>
    <row r="2307" spans="3:4" x14ac:dyDescent="0.2">
      <c r="C2307" s="12"/>
      <c r="D2307" s="12"/>
    </row>
    <row r="2308" spans="3:4" x14ac:dyDescent="0.2">
      <c r="C2308" s="12"/>
      <c r="D2308" s="12"/>
    </row>
    <row r="2309" spans="3:4" x14ac:dyDescent="0.2">
      <c r="C2309" s="12"/>
      <c r="D2309" s="12"/>
    </row>
    <row r="2310" spans="3:4" x14ac:dyDescent="0.2">
      <c r="C2310" s="12"/>
      <c r="D2310" s="12"/>
    </row>
    <row r="2311" spans="3:4" x14ac:dyDescent="0.2">
      <c r="C2311" s="12"/>
      <c r="D2311" s="12"/>
    </row>
    <row r="2312" spans="3:4" x14ac:dyDescent="0.2">
      <c r="C2312" s="12"/>
      <c r="D2312" s="12"/>
    </row>
    <row r="2313" spans="3:4" x14ac:dyDescent="0.2">
      <c r="C2313" s="12"/>
      <c r="D2313" s="12"/>
    </row>
    <row r="2314" spans="3:4" x14ac:dyDescent="0.2">
      <c r="C2314" s="12"/>
      <c r="D2314" s="12"/>
    </row>
    <row r="2315" spans="3:4" x14ac:dyDescent="0.2">
      <c r="C2315" s="12"/>
      <c r="D2315" s="12"/>
    </row>
    <row r="2316" spans="3:4" x14ac:dyDescent="0.2">
      <c r="C2316" s="12"/>
      <c r="D2316" s="12"/>
    </row>
    <row r="2317" spans="3:4" x14ac:dyDescent="0.2">
      <c r="C2317" s="12"/>
      <c r="D2317" s="12"/>
    </row>
    <row r="2318" spans="3:4" x14ac:dyDescent="0.2">
      <c r="C2318" s="12"/>
      <c r="D2318" s="12"/>
    </row>
    <row r="2319" spans="3:4" x14ac:dyDescent="0.2">
      <c r="C2319" s="12"/>
      <c r="D2319" s="12"/>
    </row>
    <row r="2320" spans="3:4" x14ac:dyDescent="0.2">
      <c r="C2320" s="12"/>
      <c r="D2320" s="12"/>
    </row>
    <row r="2321" spans="3:4" x14ac:dyDescent="0.2">
      <c r="C2321" s="12"/>
      <c r="D2321" s="12"/>
    </row>
    <row r="2322" spans="3:4" x14ac:dyDescent="0.2">
      <c r="C2322" s="12"/>
      <c r="D2322" s="12"/>
    </row>
    <row r="2323" spans="3:4" x14ac:dyDescent="0.2">
      <c r="C2323" s="12"/>
      <c r="D2323" s="12"/>
    </row>
    <row r="2324" spans="3:4" x14ac:dyDescent="0.2">
      <c r="C2324" s="12"/>
      <c r="D2324" s="12"/>
    </row>
    <row r="2325" spans="3:4" x14ac:dyDescent="0.2">
      <c r="C2325" s="12"/>
      <c r="D2325" s="12"/>
    </row>
    <row r="2326" spans="3:4" x14ac:dyDescent="0.2">
      <c r="C2326" s="12"/>
      <c r="D2326" s="12"/>
    </row>
    <row r="2327" spans="3:4" x14ac:dyDescent="0.2">
      <c r="C2327" s="12"/>
      <c r="D2327" s="12"/>
    </row>
    <row r="2328" spans="3:4" x14ac:dyDescent="0.2">
      <c r="C2328" s="12"/>
      <c r="D2328" s="12"/>
    </row>
    <row r="2329" spans="3:4" x14ac:dyDescent="0.2">
      <c r="C2329" s="12"/>
      <c r="D2329" s="12"/>
    </row>
    <row r="2330" spans="3:4" x14ac:dyDescent="0.2">
      <c r="C2330" s="12"/>
      <c r="D2330" s="12"/>
    </row>
    <row r="2331" spans="3:4" x14ac:dyDescent="0.2">
      <c r="C2331" s="12"/>
      <c r="D2331" s="12"/>
    </row>
    <row r="2332" spans="3:4" x14ac:dyDescent="0.2">
      <c r="C2332" s="12"/>
      <c r="D2332" s="12"/>
    </row>
    <row r="2333" spans="3:4" x14ac:dyDescent="0.2">
      <c r="C2333" s="12"/>
      <c r="D2333" s="12"/>
    </row>
    <row r="2334" spans="3:4" x14ac:dyDescent="0.2">
      <c r="C2334" s="12"/>
      <c r="D2334" s="12"/>
    </row>
    <row r="2335" spans="3:4" x14ac:dyDescent="0.2">
      <c r="C2335" s="12"/>
      <c r="D2335" s="12"/>
    </row>
    <row r="2336" spans="3:4" x14ac:dyDescent="0.2">
      <c r="C2336" s="12"/>
      <c r="D2336" s="12"/>
    </row>
    <row r="2337" spans="3:4" x14ac:dyDescent="0.2">
      <c r="C2337" s="12"/>
      <c r="D2337" s="12"/>
    </row>
    <row r="2338" spans="3:4" x14ac:dyDescent="0.2">
      <c r="C2338" s="12"/>
      <c r="D2338" s="12"/>
    </row>
    <row r="2339" spans="3:4" x14ac:dyDescent="0.2">
      <c r="C2339" s="12"/>
      <c r="D2339" s="12"/>
    </row>
    <row r="2340" spans="3:4" x14ac:dyDescent="0.2">
      <c r="C2340" s="12"/>
      <c r="D2340" s="12"/>
    </row>
    <row r="2341" spans="3:4" x14ac:dyDescent="0.2">
      <c r="C2341" s="12"/>
      <c r="D2341" s="12"/>
    </row>
    <row r="2342" spans="3:4" x14ac:dyDescent="0.2">
      <c r="C2342" s="12"/>
      <c r="D2342" s="12"/>
    </row>
    <row r="2343" spans="3:4" x14ac:dyDescent="0.2">
      <c r="C2343" s="12"/>
      <c r="D2343" s="12"/>
    </row>
    <row r="2344" spans="3:4" x14ac:dyDescent="0.2">
      <c r="C2344" s="12"/>
      <c r="D2344" s="12"/>
    </row>
    <row r="2345" spans="3:4" x14ac:dyDescent="0.2">
      <c r="C2345" s="12"/>
      <c r="D2345" s="12"/>
    </row>
    <row r="2346" spans="3:4" x14ac:dyDescent="0.2">
      <c r="C2346" s="12"/>
      <c r="D2346" s="12"/>
    </row>
    <row r="2347" spans="3:4" x14ac:dyDescent="0.2">
      <c r="C2347" s="12"/>
      <c r="D2347" s="12"/>
    </row>
    <row r="2348" spans="3:4" x14ac:dyDescent="0.2">
      <c r="C2348" s="12"/>
      <c r="D2348" s="12"/>
    </row>
    <row r="2349" spans="3:4" x14ac:dyDescent="0.2">
      <c r="C2349" s="12"/>
      <c r="D2349" s="12"/>
    </row>
    <row r="2350" spans="3:4" x14ac:dyDescent="0.2">
      <c r="C2350" s="12"/>
      <c r="D2350" s="12"/>
    </row>
    <row r="2351" spans="3:4" x14ac:dyDescent="0.2">
      <c r="C2351" s="12"/>
      <c r="D2351" s="12"/>
    </row>
    <row r="2352" spans="3:4" x14ac:dyDescent="0.2">
      <c r="C2352" s="12"/>
      <c r="D2352" s="12"/>
    </row>
    <row r="2353" spans="3:4" x14ac:dyDescent="0.2">
      <c r="C2353" s="12"/>
      <c r="D2353" s="12"/>
    </row>
    <row r="2354" spans="3:4" x14ac:dyDescent="0.2">
      <c r="C2354" s="12"/>
      <c r="D2354" s="12"/>
    </row>
    <row r="2355" spans="3:4" x14ac:dyDescent="0.2">
      <c r="C2355" s="12"/>
      <c r="D2355" s="12"/>
    </row>
    <row r="2356" spans="3:4" x14ac:dyDescent="0.2">
      <c r="C2356" s="12"/>
      <c r="D2356" s="12"/>
    </row>
    <row r="2357" spans="3:4" x14ac:dyDescent="0.2">
      <c r="C2357" s="12"/>
      <c r="D2357" s="12"/>
    </row>
    <row r="2358" spans="3:4" x14ac:dyDescent="0.2">
      <c r="C2358" s="12"/>
      <c r="D2358" s="12"/>
    </row>
    <row r="2359" spans="3:4" x14ac:dyDescent="0.2">
      <c r="C2359" s="12"/>
      <c r="D2359" s="12"/>
    </row>
    <row r="2360" spans="3:4" x14ac:dyDescent="0.2">
      <c r="C2360" s="12"/>
      <c r="D2360" s="12"/>
    </row>
    <row r="2361" spans="3:4" x14ac:dyDescent="0.2">
      <c r="C2361" s="12"/>
      <c r="D2361" s="12"/>
    </row>
    <row r="2362" spans="3:4" x14ac:dyDescent="0.2">
      <c r="C2362" s="12"/>
      <c r="D2362" s="12"/>
    </row>
    <row r="2363" spans="3:4" x14ac:dyDescent="0.2">
      <c r="C2363" s="12"/>
      <c r="D2363" s="12"/>
    </row>
    <row r="2364" spans="3:4" x14ac:dyDescent="0.2">
      <c r="C2364" s="12"/>
      <c r="D2364" s="12"/>
    </row>
    <row r="2365" spans="3:4" x14ac:dyDescent="0.2">
      <c r="C2365" s="12"/>
      <c r="D2365" s="12"/>
    </row>
    <row r="2366" spans="3:4" x14ac:dyDescent="0.2">
      <c r="C2366" s="12"/>
      <c r="D2366" s="12"/>
    </row>
    <row r="2367" spans="3:4" x14ac:dyDescent="0.2">
      <c r="C2367" s="12"/>
      <c r="D2367" s="12"/>
    </row>
    <row r="2368" spans="3:4" x14ac:dyDescent="0.2">
      <c r="C2368" s="12"/>
      <c r="D2368" s="12"/>
    </row>
    <row r="2369" spans="3:4" x14ac:dyDescent="0.2">
      <c r="C2369" s="12"/>
      <c r="D2369" s="12"/>
    </row>
    <row r="2370" spans="3:4" x14ac:dyDescent="0.2">
      <c r="C2370" s="12"/>
      <c r="D2370" s="12"/>
    </row>
    <row r="2371" spans="3:4" x14ac:dyDescent="0.2">
      <c r="C2371" s="12"/>
      <c r="D2371" s="12"/>
    </row>
    <row r="2372" spans="3:4" x14ac:dyDescent="0.2">
      <c r="C2372" s="12"/>
      <c r="D2372" s="12"/>
    </row>
    <row r="2373" spans="3:4" x14ac:dyDescent="0.2">
      <c r="C2373" s="12"/>
      <c r="D2373" s="12"/>
    </row>
    <row r="2374" spans="3:4" x14ac:dyDescent="0.2">
      <c r="C2374" s="12"/>
      <c r="D2374" s="12"/>
    </row>
    <row r="2375" spans="3:4" x14ac:dyDescent="0.2">
      <c r="C2375" s="12"/>
      <c r="D2375" s="12"/>
    </row>
    <row r="2376" spans="3:4" x14ac:dyDescent="0.2">
      <c r="C2376" s="12"/>
      <c r="D2376" s="12"/>
    </row>
    <row r="2377" spans="3:4" x14ac:dyDescent="0.2">
      <c r="C2377" s="12"/>
      <c r="D2377" s="12"/>
    </row>
    <row r="2378" spans="3:4" x14ac:dyDescent="0.2">
      <c r="C2378" s="12"/>
      <c r="D2378" s="12"/>
    </row>
    <row r="2379" spans="3:4" x14ac:dyDescent="0.2">
      <c r="C2379" s="12"/>
      <c r="D2379" s="12"/>
    </row>
    <row r="2380" spans="3:4" x14ac:dyDescent="0.2">
      <c r="C2380" s="12"/>
      <c r="D2380" s="12"/>
    </row>
    <row r="2381" spans="3:4" x14ac:dyDescent="0.2">
      <c r="C2381" s="12"/>
      <c r="D2381" s="12"/>
    </row>
    <row r="2382" spans="3:4" x14ac:dyDescent="0.2">
      <c r="C2382" s="12"/>
      <c r="D2382" s="12"/>
    </row>
    <row r="2383" spans="3:4" x14ac:dyDescent="0.2">
      <c r="C2383" s="12"/>
      <c r="D2383" s="12"/>
    </row>
    <row r="2384" spans="3:4" x14ac:dyDescent="0.2">
      <c r="C2384" s="12"/>
      <c r="D2384" s="12"/>
    </row>
    <row r="2385" spans="3:4" x14ac:dyDescent="0.2">
      <c r="C2385" s="12"/>
      <c r="D2385" s="12"/>
    </row>
    <row r="2386" spans="3:4" x14ac:dyDescent="0.2">
      <c r="C2386" s="12"/>
      <c r="D2386" s="12"/>
    </row>
    <row r="2387" spans="3:4" x14ac:dyDescent="0.2">
      <c r="C2387" s="12"/>
      <c r="D2387" s="12"/>
    </row>
    <row r="2388" spans="3:4" x14ac:dyDescent="0.2">
      <c r="C2388" s="12"/>
      <c r="D2388" s="12"/>
    </row>
    <row r="2389" spans="3:4" x14ac:dyDescent="0.2">
      <c r="C2389" s="12"/>
      <c r="D2389" s="12"/>
    </row>
    <row r="2390" spans="3:4" x14ac:dyDescent="0.2">
      <c r="C2390" s="12"/>
      <c r="D2390" s="12"/>
    </row>
    <row r="2391" spans="3:4" x14ac:dyDescent="0.2">
      <c r="C2391" s="12"/>
      <c r="D2391" s="12"/>
    </row>
    <row r="2392" spans="3:4" x14ac:dyDescent="0.2">
      <c r="C2392" s="12"/>
      <c r="D2392" s="12"/>
    </row>
    <row r="2393" spans="3:4" x14ac:dyDescent="0.2">
      <c r="C2393" s="12"/>
      <c r="D2393" s="12"/>
    </row>
    <row r="2394" spans="3:4" x14ac:dyDescent="0.2">
      <c r="C2394" s="12"/>
      <c r="D2394" s="12"/>
    </row>
    <row r="2395" spans="3:4" x14ac:dyDescent="0.2">
      <c r="C2395" s="12"/>
      <c r="D2395" s="12"/>
    </row>
    <row r="2396" spans="3:4" x14ac:dyDescent="0.2">
      <c r="C2396" s="12"/>
      <c r="D2396" s="12"/>
    </row>
    <row r="2397" spans="3:4" x14ac:dyDescent="0.2">
      <c r="C2397" s="12"/>
      <c r="D2397" s="12"/>
    </row>
    <row r="2398" spans="3:4" x14ac:dyDescent="0.2">
      <c r="C2398" s="12"/>
      <c r="D2398" s="12"/>
    </row>
    <row r="2399" spans="3:4" x14ac:dyDescent="0.2">
      <c r="C2399" s="12"/>
      <c r="D2399" s="12"/>
    </row>
    <row r="2400" spans="3:4" x14ac:dyDescent="0.2">
      <c r="C2400" s="12"/>
      <c r="D2400" s="12"/>
    </row>
    <row r="2401" spans="3:4" x14ac:dyDescent="0.2">
      <c r="C2401" s="12"/>
      <c r="D2401" s="12"/>
    </row>
    <row r="2402" spans="3:4" x14ac:dyDescent="0.2">
      <c r="C2402" s="12"/>
      <c r="D2402" s="12"/>
    </row>
    <row r="2403" spans="3:4" x14ac:dyDescent="0.2">
      <c r="C2403" s="12"/>
      <c r="D2403" s="12"/>
    </row>
    <row r="2404" spans="3:4" x14ac:dyDescent="0.2">
      <c r="C2404" s="12"/>
      <c r="D2404" s="12"/>
    </row>
    <row r="2405" spans="3:4" x14ac:dyDescent="0.2">
      <c r="C2405" s="12"/>
      <c r="D2405" s="12"/>
    </row>
    <row r="2406" spans="3:4" x14ac:dyDescent="0.2">
      <c r="C2406" s="12"/>
      <c r="D2406" s="12"/>
    </row>
    <row r="2407" spans="3:4" x14ac:dyDescent="0.2">
      <c r="C2407" s="12"/>
      <c r="D2407" s="12"/>
    </row>
    <row r="2408" spans="3:4" x14ac:dyDescent="0.2">
      <c r="C2408" s="12"/>
      <c r="D2408" s="12"/>
    </row>
    <row r="2409" spans="3:4" x14ac:dyDescent="0.2">
      <c r="C2409" s="12"/>
      <c r="D2409" s="12"/>
    </row>
    <row r="2410" spans="3:4" x14ac:dyDescent="0.2">
      <c r="C2410" s="12"/>
      <c r="D2410" s="12"/>
    </row>
    <row r="2411" spans="3:4" x14ac:dyDescent="0.2">
      <c r="C2411" s="12"/>
      <c r="D2411" s="12"/>
    </row>
    <row r="2412" spans="3:4" x14ac:dyDescent="0.2">
      <c r="C2412" s="12"/>
      <c r="D2412" s="12"/>
    </row>
    <row r="2413" spans="3:4" x14ac:dyDescent="0.2">
      <c r="C2413" s="12"/>
      <c r="D2413" s="12"/>
    </row>
    <row r="2414" spans="3:4" x14ac:dyDescent="0.2">
      <c r="C2414" s="12"/>
      <c r="D2414" s="12"/>
    </row>
    <row r="2415" spans="3:4" x14ac:dyDescent="0.2">
      <c r="C2415" s="12"/>
      <c r="D2415" s="12"/>
    </row>
    <row r="2416" spans="3:4" x14ac:dyDescent="0.2">
      <c r="C2416" s="12"/>
      <c r="D2416" s="12"/>
    </row>
    <row r="2417" spans="3:4" x14ac:dyDescent="0.2">
      <c r="C2417" s="12"/>
      <c r="D2417" s="12"/>
    </row>
    <row r="2418" spans="3:4" x14ac:dyDescent="0.2">
      <c r="C2418" s="12"/>
      <c r="D2418" s="12"/>
    </row>
    <row r="2419" spans="3:4" x14ac:dyDescent="0.2">
      <c r="C2419" s="12"/>
      <c r="D2419" s="12"/>
    </row>
    <row r="2420" spans="3:4" x14ac:dyDescent="0.2">
      <c r="C2420" s="12"/>
      <c r="D2420" s="12"/>
    </row>
    <row r="2421" spans="3:4" x14ac:dyDescent="0.2">
      <c r="C2421" s="12"/>
      <c r="D2421" s="12"/>
    </row>
    <row r="2422" spans="3:4" x14ac:dyDescent="0.2">
      <c r="C2422" s="12"/>
      <c r="D2422" s="12"/>
    </row>
    <row r="2423" spans="3:4" x14ac:dyDescent="0.2">
      <c r="C2423" s="12"/>
      <c r="D2423" s="12"/>
    </row>
    <row r="2424" spans="3:4" x14ac:dyDescent="0.2">
      <c r="C2424" s="12"/>
      <c r="D2424" s="12"/>
    </row>
    <row r="2425" spans="3:4" x14ac:dyDescent="0.2">
      <c r="C2425" s="12"/>
      <c r="D2425" s="12"/>
    </row>
    <row r="2426" spans="3:4" x14ac:dyDescent="0.2">
      <c r="C2426" s="12"/>
      <c r="D2426" s="12"/>
    </row>
    <row r="2427" spans="3:4" x14ac:dyDescent="0.2">
      <c r="C2427" s="12"/>
      <c r="D2427" s="12"/>
    </row>
    <row r="2428" spans="3:4" x14ac:dyDescent="0.2">
      <c r="C2428" s="12"/>
      <c r="D2428" s="12"/>
    </row>
    <row r="2429" spans="3:4" x14ac:dyDescent="0.2">
      <c r="C2429" s="12"/>
      <c r="D2429" s="12"/>
    </row>
    <row r="2430" spans="3:4" x14ac:dyDescent="0.2">
      <c r="C2430" s="12"/>
      <c r="D2430" s="12"/>
    </row>
    <row r="2431" spans="3:4" x14ac:dyDescent="0.2">
      <c r="C2431" s="12"/>
      <c r="D2431" s="12"/>
    </row>
    <row r="2432" spans="3:4" x14ac:dyDescent="0.2">
      <c r="C2432" s="12"/>
      <c r="D2432" s="12"/>
    </row>
    <row r="2433" spans="3:4" x14ac:dyDescent="0.2">
      <c r="C2433" s="12"/>
      <c r="D2433" s="12"/>
    </row>
    <row r="2434" spans="3:4" x14ac:dyDescent="0.2">
      <c r="C2434" s="12"/>
      <c r="D2434" s="12"/>
    </row>
    <row r="2435" spans="3:4" x14ac:dyDescent="0.2">
      <c r="C2435" s="12"/>
      <c r="D2435" s="12"/>
    </row>
    <row r="2436" spans="3:4" x14ac:dyDescent="0.2">
      <c r="C2436" s="12"/>
      <c r="D2436" s="12"/>
    </row>
    <row r="2437" spans="3:4" x14ac:dyDescent="0.2">
      <c r="C2437" s="12"/>
      <c r="D2437" s="12"/>
    </row>
    <row r="2438" spans="3:4" x14ac:dyDescent="0.2">
      <c r="C2438" s="12"/>
      <c r="D2438" s="12"/>
    </row>
    <row r="2439" spans="3:4" x14ac:dyDescent="0.2">
      <c r="C2439" s="12"/>
      <c r="D2439" s="12"/>
    </row>
    <row r="2440" spans="3:4" x14ac:dyDescent="0.2">
      <c r="C2440" s="12"/>
      <c r="D2440" s="12"/>
    </row>
    <row r="2441" spans="3:4" x14ac:dyDescent="0.2">
      <c r="C2441" s="12"/>
      <c r="D2441" s="12"/>
    </row>
    <row r="2442" spans="3:4" x14ac:dyDescent="0.2">
      <c r="C2442" s="12"/>
      <c r="D2442" s="12"/>
    </row>
    <row r="2443" spans="3:4" x14ac:dyDescent="0.2">
      <c r="C2443" s="12"/>
      <c r="D2443" s="12"/>
    </row>
    <row r="2444" spans="3:4" x14ac:dyDescent="0.2">
      <c r="C2444" s="12"/>
      <c r="D2444" s="12"/>
    </row>
    <row r="2445" spans="3:4" x14ac:dyDescent="0.2">
      <c r="C2445" s="12"/>
      <c r="D2445" s="12"/>
    </row>
    <row r="2446" spans="3:4" x14ac:dyDescent="0.2">
      <c r="C2446" s="12"/>
      <c r="D2446" s="12"/>
    </row>
    <row r="2447" spans="3:4" x14ac:dyDescent="0.2">
      <c r="C2447" s="12"/>
      <c r="D2447" s="12"/>
    </row>
    <row r="2448" spans="3:4" x14ac:dyDescent="0.2">
      <c r="C2448" s="12"/>
      <c r="D2448" s="12"/>
    </row>
    <row r="2449" spans="3:4" x14ac:dyDescent="0.2">
      <c r="C2449" s="12"/>
      <c r="D2449" s="12"/>
    </row>
    <row r="2450" spans="3:4" x14ac:dyDescent="0.2">
      <c r="C2450" s="12"/>
      <c r="D2450" s="12"/>
    </row>
    <row r="2451" spans="3:4" x14ac:dyDescent="0.2">
      <c r="C2451" s="12"/>
      <c r="D2451" s="12"/>
    </row>
    <row r="2452" spans="3:4" x14ac:dyDescent="0.2">
      <c r="C2452" s="12"/>
      <c r="D2452" s="12"/>
    </row>
    <row r="2453" spans="3:4" x14ac:dyDescent="0.2">
      <c r="C2453" s="12"/>
      <c r="D2453" s="12"/>
    </row>
    <row r="2454" spans="3:4" x14ac:dyDescent="0.2">
      <c r="C2454" s="12"/>
      <c r="D2454" s="12"/>
    </row>
    <row r="2455" spans="3:4" x14ac:dyDescent="0.2">
      <c r="C2455" s="12"/>
      <c r="D2455" s="12"/>
    </row>
    <row r="2456" spans="3:4" x14ac:dyDescent="0.2">
      <c r="C2456" s="12"/>
      <c r="D2456" s="12"/>
    </row>
    <row r="2457" spans="3:4" x14ac:dyDescent="0.2">
      <c r="C2457" s="12"/>
      <c r="D2457" s="12"/>
    </row>
    <row r="2458" spans="3:4" x14ac:dyDescent="0.2">
      <c r="C2458" s="12"/>
      <c r="D2458" s="12"/>
    </row>
    <row r="2459" spans="3:4" x14ac:dyDescent="0.2">
      <c r="C2459" s="12"/>
      <c r="D2459" s="12"/>
    </row>
    <row r="2460" spans="3:4" x14ac:dyDescent="0.2">
      <c r="C2460" s="12"/>
      <c r="D2460" s="12"/>
    </row>
    <row r="2461" spans="3:4" x14ac:dyDescent="0.2">
      <c r="C2461" s="12"/>
      <c r="D2461" s="12"/>
    </row>
    <row r="2462" spans="3:4" x14ac:dyDescent="0.2">
      <c r="C2462" s="12"/>
      <c r="D2462" s="1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20"/>
  <sheetViews>
    <sheetView topLeftCell="A100" workbookViewId="0">
      <selection activeCell="A117" sqref="A117:C125"/>
    </sheetView>
  </sheetViews>
  <sheetFormatPr defaultRowHeight="12.75" x14ac:dyDescent="0.2"/>
  <cols>
    <col min="1" max="1" width="19.7109375" style="12" customWidth="1"/>
    <col min="2" max="2" width="4.42578125" style="14" customWidth="1"/>
    <col min="3" max="3" width="12.7109375" style="12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12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47" t="s">
        <v>116</v>
      </c>
      <c r="I1" s="48" t="s">
        <v>117</v>
      </c>
      <c r="J1" s="49" t="s">
        <v>118</v>
      </c>
    </row>
    <row r="2" spans="1:16" x14ac:dyDescent="0.2">
      <c r="I2" s="50" t="s">
        <v>119</v>
      </c>
      <c r="J2" s="51" t="s">
        <v>120</v>
      </c>
    </row>
    <row r="3" spans="1:16" x14ac:dyDescent="0.2">
      <c r="A3" s="52" t="s">
        <v>121</v>
      </c>
      <c r="I3" s="50" t="s">
        <v>122</v>
      </c>
      <c r="J3" s="51" t="s">
        <v>123</v>
      </c>
    </row>
    <row r="4" spans="1:16" x14ac:dyDescent="0.2">
      <c r="I4" s="50" t="s">
        <v>124</v>
      </c>
      <c r="J4" s="51" t="s">
        <v>123</v>
      </c>
    </row>
    <row r="5" spans="1:16" ht="13.5" thickBot="1" x14ac:dyDescent="0.25">
      <c r="I5" s="53" t="s">
        <v>125</v>
      </c>
      <c r="J5" s="54" t="s">
        <v>126</v>
      </c>
    </row>
    <row r="10" spans="1:16" ht="13.5" thickBot="1" x14ac:dyDescent="0.25"/>
    <row r="11" spans="1:16" ht="12.75" customHeight="1" thickBot="1" x14ac:dyDescent="0.25">
      <c r="A11" s="12" t="str">
        <f t="shared" ref="A11:A42" si="0">P11</f>
        <v> BBS 53 </v>
      </c>
      <c r="B11" s="5" t="str">
        <f t="shared" ref="B11:B42" si="1">IF(H11=INT(H11),"I","II")</f>
        <v>I</v>
      </c>
      <c r="C11" s="12">
        <f t="shared" ref="C11:C42" si="2">1*G11</f>
        <v>44644.586000000003</v>
      </c>
      <c r="D11" s="14" t="str">
        <f t="shared" ref="D11:D42" si="3">VLOOKUP(F11,I$1:J$5,2,FALSE)</f>
        <v>vis</v>
      </c>
      <c r="E11" s="55">
        <f>VLOOKUP(C11,Active!C$21:E$972,3,FALSE)</f>
        <v>2219.0026094466684</v>
      </c>
      <c r="F11" s="5" t="s">
        <v>125</v>
      </c>
      <c r="G11" s="14" t="str">
        <f t="shared" ref="G11:G42" si="4">MID(I11,3,LEN(I11)-3)</f>
        <v>44644.586</v>
      </c>
      <c r="H11" s="12">
        <f t="shared" ref="H11:H42" si="5">1*K11</f>
        <v>2219</v>
      </c>
      <c r="I11" s="56" t="s">
        <v>128</v>
      </c>
      <c r="J11" s="57" t="s">
        <v>129</v>
      </c>
      <c r="K11" s="56">
        <v>2219</v>
      </c>
      <c r="L11" s="56" t="s">
        <v>130</v>
      </c>
      <c r="M11" s="57" t="s">
        <v>131</v>
      </c>
      <c r="N11" s="57"/>
      <c r="O11" s="58" t="s">
        <v>132</v>
      </c>
      <c r="P11" s="58" t="s">
        <v>133</v>
      </c>
    </row>
    <row r="12" spans="1:16" ht="12.75" customHeight="1" thickBot="1" x14ac:dyDescent="0.25">
      <c r="A12" s="12" t="str">
        <f t="shared" si="0"/>
        <v> BBS 53 </v>
      </c>
      <c r="B12" s="5" t="str">
        <f t="shared" si="1"/>
        <v>I</v>
      </c>
      <c r="C12" s="12">
        <f t="shared" si="2"/>
        <v>44691.482000000004</v>
      </c>
      <c r="D12" s="14" t="str">
        <f t="shared" si="3"/>
        <v>vis</v>
      </c>
      <c r="E12" s="55">
        <f>VLOOKUP(C12,Active!C$21:E$972,3,FALSE)</f>
        <v>2515.0025934398495</v>
      </c>
      <c r="F12" s="5" t="s">
        <v>125</v>
      </c>
      <c r="G12" s="14" t="str">
        <f t="shared" si="4"/>
        <v>44691.482</v>
      </c>
      <c r="H12" s="12">
        <f t="shared" si="5"/>
        <v>2515</v>
      </c>
      <c r="I12" s="56" t="s">
        <v>134</v>
      </c>
      <c r="J12" s="57" t="s">
        <v>135</v>
      </c>
      <c r="K12" s="56">
        <v>2515</v>
      </c>
      <c r="L12" s="56" t="s">
        <v>130</v>
      </c>
      <c r="M12" s="57" t="s">
        <v>131</v>
      </c>
      <c r="N12" s="57"/>
      <c r="O12" s="58" t="s">
        <v>132</v>
      </c>
      <c r="P12" s="58" t="s">
        <v>133</v>
      </c>
    </row>
    <row r="13" spans="1:16" ht="12.75" customHeight="1" thickBot="1" x14ac:dyDescent="0.25">
      <c r="A13" s="12" t="str">
        <f t="shared" si="0"/>
        <v> BBS 53 </v>
      </c>
      <c r="B13" s="5" t="str">
        <f t="shared" si="1"/>
        <v>I</v>
      </c>
      <c r="C13" s="12">
        <f t="shared" si="2"/>
        <v>44691.642</v>
      </c>
      <c r="D13" s="14" t="str">
        <f t="shared" si="3"/>
        <v>vis</v>
      </c>
      <c r="E13" s="55">
        <f>VLOOKUP(C13,Active!C$21:E$972,3,FALSE)</f>
        <v>2516.0124876192635</v>
      </c>
      <c r="F13" s="5" t="s">
        <v>125</v>
      </c>
      <c r="G13" s="14" t="str">
        <f t="shared" si="4"/>
        <v>44691.642</v>
      </c>
      <c r="H13" s="12">
        <f t="shared" si="5"/>
        <v>2516</v>
      </c>
      <c r="I13" s="56" t="s">
        <v>136</v>
      </c>
      <c r="J13" s="57" t="s">
        <v>137</v>
      </c>
      <c r="K13" s="56">
        <v>2516</v>
      </c>
      <c r="L13" s="56" t="s">
        <v>138</v>
      </c>
      <c r="M13" s="57" t="s">
        <v>131</v>
      </c>
      <c r="N13" s="57"/>
      <c r="O13" s="58" t="s">
        <v>132</v>
      </c>
      <c r="P13" s="58" t="s">
        <v>133</v>
      </c>
    </row>
    <row r="14" spans="1:16" ht="12.75" customHeight="1" thickBot="1" x14ac:dyDescent="0.25">
      <c r="A14" s="12" t="str">
        <f t="shared" si="0"/>
        <v> BBS 56 </v>
      </c>
      <c r="B14" s="5" t="str">
        <f t="shared" si="1"/>
        <v>I</v>
      </c>
      <c r="C14" s="12">
        <f t="shared" si="2"/>
        <v>44808.406000000003</v>
      </c>
      <c r="D14" s="14" t="str">
        <f t="shared" si="3"/>
        <v>vis</v>
      </c>
      <c r="E14" s="55">
        <f>VLOOKUP(C14,Active!C$21:E$972,3,FALSE)</f>
        <v>3253.0080124183974</v>
      </c>
      <c r="F14" s="5" t="s">
        <v>125</v>
      </c>
      <c r="G14" s="14" t="str">
        <f t="shared" si="4"/>
        <v>44808.406</v>
      </c>
      <c r="H14" s="12">
        <f t="shared" si="5"/>
        <v>3253</v>
      </c>
      <c r="I14" s="56" t="s">
        <v>139</v>
      </c>
      <c r="J14" s="57" t="s">
        <v>140</v>
      </c>
      <c r="K14" s="56">
        <v>3253</v>
      </c>
      <c r="L14" s="56" t="s">
        <v>141</v>
      </c>
      <c r="M14" s="57" t="s">
        <v>131</v>
      </c>
      <c r="N14" s="57"/>
      <c r="O14" s="58" t="s">
        <v>142</v>
      </c>
      <c r="P14" s="58" t="s">
        <v>143</v>
      </c>
    </row>
    <row r="15" spans="1:16" ht="12.75" customHeight="1" thickBot="1" x14ac:dyDescent="0.25">
      <c r="A15" s="12" t="str">
        <f t="shared" si="0"/>
        <v> BBS 56 </v>
      </c>
      <c r="B15" s="5" t="str">
        <f t="shared" si="1"/>
        <v>I</v>
      </c>
      <c r="C15" s="12">
        <f t="shared" si="2"/>
        <v>44809.353999999999</v>
      </c>
      <c r="D15" s="14" t="str">
        <f t="shared" si="3"/>
        <v>vis</v>
      </c>
      <c r="E15" s="55">
        <f>VLOOKUP(C15,Active!C$21:E$972,3,FALSE)</f>
        <v>3258.9916354315446</v>
      </c>
      <c r="F15" s="5" t="s">
        <v>125</v>
      </c>
      <c r="G15" s="14" t="str">
        <f t="shared" si="4"/>
        <v>44809.354</v>
      </c>
      <c r="H15" s="12">
        <f t="shared" si="5"/>
        <v>3259</v>
      </c>
      <c r="I15" s="56" t="s">
        <v>144</v>
      </c>
      <c r="J15" s="57" t="s">
        <v>145</v>
      </c>
      <c r="K15" s="56">
        <v>3259</v>
      </c>
      <c r="L15" s="56" t="s">
        <v>146</v>
      </c>
      <c r="M15" s="57" t="s">
        <v>131</v>
      </c>
      <c r="N15" s="57"/>
      <c r="O15" s="58" t="s">
        <v>142</v>
      </c>
      <c r="P15" s="58" t="s">
        <v>143</v>
      </c>
    </row>
    <row r="16" spans="1:16" ht="12.75" customHeight="1" thickBot="1" x14ac:dyDescent="0.25">
      <c r="A16" s="12" t="str">
        <f t="shared" si="0"/>
        <v> BBS 56 </v>
      </c>
      <c r="B16" s="5" t="str">
        <f t="shared" si="1"/>
        <v>I</v>
      </c>
      <c r="C16" s="12">
        <f t="shared" si="2"/>
        <v>44809.355000000003</v>
      </c>
      <c r="D16" s="14" t="str">
        <f t="shared" si="3"/>
        <v>vis</v>
      </c>
      <c r="E16" s="55">
        <f>VLOOKUP(C16,Active!C$21:E$972,3,FALSE)</f>
        <v>3258.9979472701907</v>
      </c>
      <c r="F16" s="5" t="s">
        <v>125</v>
      </c>
      <c r="G16" s="14" t="str">
        <f t="shared" si="4"/>
        <v>44809.355</v>
      </c>
      <c r="H16" s="12">
        <f t="shared" si="5"/>
        <v>3259</v>
      </c>
      <c r="I16" s="56" t="s">
        <v>147</v>
      </c>
      <c r="J16" s="57" t="s">
        <v>148</v>
      </c>
      <c r="K16" s="56">
        <v>3259</v>
      </c>
      <c r="L16" s="56" t="s">
        <v>149</v>
      </c>
      <c r="M16" s="57" t="s">
        <v>131</v>
      </c>
      <c r="N16" s="57"/>
      <c r="O16" s="58" t="s">
        <v>132</v>
      </c>
      <c r="P16" s="58" t="s">
        <v>143</v>
      </c>
    </row>
    <row r="17" spans="1:16" ht="12.75" customHeight="1" thickBot="1" x14ac:dyDescent="0.25">
      <c r="A17" s="12" t="str">
        <f t="shared" si="0"/>
        <v> BBS 56 </v>
      </c>
      <c r="B17" s="5" t="str">
        <f t="shared" si="1"/>
        <v>I</v>
      </c>
      <c r="C17" s="12">
        <f t="shared" si="2"/>
        <v>44811.415000000001</v>
      </c>
      <c r="D17" s="14" t="str">
        <f t="shared" si="3"/>
        <v>vis</v>
      </c>
      <c r="E17" s="55">
        <f>VLOOKUP(C17,Active!C$21:E$972,3,FALSE)</f>
        <v>3272.0003348304358</v>
      </c>
      <c r="F17" s="5" t="s">
        <v>125</v>
      </c>
      <c r="G17" s="14" t="str">
        <f t="shared" si="4"/>
        <v>44811.415</v>
      </c>
      <c r="H17" s="12">
        <f t="shared" si="5"/>
        <v>3272</v>
      </c>
      <c r="I17" s="56" t="s">
        <v>150</v>
      </c>
      <c r="J17" s="57" t="s">
        <v>151</v>
      </c>
      <c r="K17" s="56">
        <v>3272</v>
      </c>
      <c r="L17" s="56" t="s">
        <v>130</v>
      </c>
      <c r="M17" s="57" t="s">
        <v>131</v>
      </c>
      <c r="N17" s="57"/>
      <c r="O17" s="58" t="s">
        <v>142</v>
      </c>
      <c r="P17" s="58" t="s">
        <v>143</v>
      </c>
    </row>
    <row r="18" spans="1:16" ht="12.75" customHeight="1" thickBot="1" x14ac:dyDescent="0.25">
      <c r="A18" s="12" t="str">
        <f t="shared" si="0"/>
        <v> BBS 56 </v>
      </c>
      <c r="B18" s="5" t="str">
        <f t="shared" si="1"/>
        <v>I</v>
      </c>
      <c r="C18" s="12">
        <f t="shared" si="2"/>
        <v>44811.415000000001</v>
      </c>
      <c r="D18" s="14" t="str">
        <f t="shared" si="3"/>
        <v>vis</v>
      </c>
      <c r="E18" s="55">
        <f>VLOOKUP(C18,Active!C$21:E$972,3,FALSE)</f>
        <v>3272.0003348304358</v>
      </c>
      <c r="F18" s="5" t="s">
        <v>125</v>
      </c>
      <c r="G18" s="14" t="str">
        <f t="shared" si="4"/>
        <v>44811.415</v>
      </c>
      <c r="H18" s="12">
        <f t="shared" si="5"/>
        <v>3272</v>
      </c>
      <c r="I18" s="56" t="s">
        <v>150</v>
      </c>
      <c r="J18" s="57" t="s">
        <v>151</v>
      </c>
      <c r="K18" s="56">
        <v>3272</v>
      </c>
      <c r="L18" s="56" t="s">
        <v>130</v>
      </c>
      <c r="M18" s="57" t="s">
        <v>131</v>
      </c>
      <c r="N18" s="57"/>
      <c r="O18" s="58" t="s">
        <v>132</v>
      </c>
      <c r="P18" s="58" t="s">
        <v>143</v>
      </c>
    </row>
    <row r="19" spans="1:16" ht="12.75" customHeight="1" thickBot="1" x14ac:dyDescent="0.25">
      <c r="A19" s="12" t="str">
        <f t="shared" si="0"/>
        <v> BBS 56 </v>
      </c>
      <c r="B19" s="5" t="str">
        <f t="shared" si="1"/>
        <v>I</v>
      </c>
      <c r="C19" s="12">
        <f t="shared" si="2"/>
        <v>44811.415000000001</v>
      </c>
      <c r="D19" s="14" t="str">
        <f t="shared" si="3"/>
        <v>vis</v>
      </c>
      <c r="E19" s="55">
        <f>VLOOKUP(C19,Active!C$21:E$972,3,FALSE)</f>
        <v>3272.0003348304358</v>
      </c>
      <c r="F19" s="5" t="s">
        <v>125</v>
      </c>
      <c r="G19" s="14" t="str">
        <f t="shared" si="4"/>
        <v>44811.415</v>
      </c>
      <c r="H19" s="12">
        <f t="shared" si="5"/>
        <v>3272</v>
      </c>
      <c r="I19" s="56" t="s">
        <v>150</v>
      </c>
      <c r="J19" s="57" t="s">
        <v>151</v>
      </c>
      <c r="K19" s="56">
        <v>3272</v>
      </c>
      <c r="L19" s="56" t="s">
        <v>130</v>
      </c>
      <c r="M19" s="57" t="s">
        <v>131</v>
      </c>
      <c r="N19" s="57"/>
      <c r="O19" s="58" t="s">
        <v>152</v>
      </c>
      <c r="P19" s="58" t="s">
        <v>143</v>
      </c>
    </row>
    <row r="20" spans="1:16" ht="12.75" customHeight="1" thickBot="1" x14ac:dyDescent="0.25">
      <c r="A20" s="12" t="str">
        <f t="shared" si="0"/>
        <v> BBS 56 </v>
      </c>
      <c r="B20" s="5" t="str">
        <f t="shared" si="1"/>
        <v>I</v>
      </c>
      <c r="C20" s="12">
        <f t="shared" si="2"/>
        <v>44812.364999999998</v>
      </c>
      <c r="D20" s="14" t="str">
        <f t="shared" si="3"/>
        <v>vis</v>
      </c>
      <c r="E20" s="55">
        <f>VLOOKUP(C20,Active!C$21:E$972,3,FALSE)</f>
        <v>3277.9965815208284</v>
      </c>
      <c r="F20" s="5" t="s">
        <v>125</v>
      </c>
      <c r="G20" s="14" t="str">
        <f t="shared" si="4"/>
        <v>44812.365</v>
      </c>
      <c r="H20" s="12">
        <f t="shared" si="5"/>
        <v>3278</v>
      </c>
      <c r="I20" s="56" t="s">
        <v>153</v>
      </c>
      <c r="J20" s="57" t="s">
        <v>154</v>
      </c>
      <c r="K20" s="56">
        <v>3278</v>
      </c>
      <c r="L20" s="56" t="s">
        <v>146</v>
      </c>
      <c r="M20" s="57" t="s">
        <v>131</v>
      </c>
      <c r="N20" s="57"/>
      <c r="O20" s="58" t="s">
        <v>155</v>
      </c>
      <c r="P20" s="58" t="s">
        <v>143</v>
      </c>
    </row>
    <row r="21" spans="1:16" ht="12.75" customHeight="1" thickBot="1" x14ac:dyDescent="0.25">
      <c r="A21" s="12" t="str">
        <f t="shared" si="0"/>
        <v> BBS 56 </v>
      </c>
      <c r="B21" s="5" t="str">
        <f t="shared" si="1"/>
        <v>I</v>
      </c>
      <c r="C21" s="12">
        <f t="shared" si="2"/>
        <v>44812.366000000002</v>
      </c>
      <c r="D21" s="14" t="str">
        <f t="shared" si="3"/>
        <v>vis</v>
      </c>
      <c r="E21" s="55">
        <f>VLOOKUP(C21,Active!C$21:E$972,3,FALSE)</f>
        <v>3278.002893359474</v>
      </c>
      <c r="F21" s="5" t="s">
        <v>125</v>
      </c>
      <c r="G21" s="14" t="str">
        <f t="shared" si="4"/>
        <v>44812.366</v>
      </c>
      <c r="H21" s="12">
        <f t="shared" si="5"/>
        <v>3278</v>
      </c>
      <c r="I21" s="56" t="s">
        <v>156</v>
      </c>
      <c r="J21" s="57" t="s">
        <v>157</v>
      </c>
      <c r="K21" s="56">
        <v>3278</v>
      </c>
      <c r="L21" s="56" t="s">
        <v>130</v>
      </c>
      <c r="M21" s="57" t="s">
        <v>131</v>
      </c>
      <c r="N21" s="57"/>
      <c r="O21" s="58" t="s">
        <v>142</v>
      </c>
      <c r="P21" s="58" t="s">
        <v>143</v>
      </c>
    </row>
    <row r="22" spans="1:16" ht="12.75" customHeight="1" thickBot="1" x14ac:dyDescent="0.25">
      <c r="A22" s="12" t="str">
        <f t="shared" si="0"/>
        <v> BBS 56 </v>
      </c>
      <c r="B22" s="5" t="str">
        <f t="shared" si="1"/>
        <v>I</v>
      </c>
      <c r="C22" s="12">
        <f t="shared" si="2"/>
        <v>44812.366000000002</v>
      </c>
      <c r="D22" s="14" t="str">
        <f t="shared" si="3"/>
        <v>vis</v>
      </c>
      <c r="E22" s="55">
        <f>VLOOKUP(C22,Active!C$21:E$972,3,FALSE)</f>
        <v>3278.002893359474</v>
      </c>
      <c r="F22" s="5" t="s">
        <v>125</v>
      </c>
      <c r="G22" s="14" t="str">
        <f t="shared" si="4"/>
        <v>44812.366</v>
      </c>
      <c r="H22" s="12">
        <f t="shared" si="5"/>
        <v>3278</v>
      </c>
      <c r="I22" s="56" t="s">
        <v>156</v>
      </c>
      <c r="J22" s="57" t="s">
        <v>157</v>
      </c>
      <c r="K22" s="56">
        <v>3278</v>
      </c>
      <c r="L22" s="56" t="s">
        <v>130</v>
      </c>
      <c r="M22" s="57" t="s">
        <v>131</v>
      </c>
      <c r="N22" s="57"/>
      <c r="O22" s="58" t="s">
        <v>152</v>
      </c>
      <c r="P22" s="58" t="s">
        <v>143</v>
      </c>
    </row>
    <row r="23" spans="1:16" ht="12.75" customHeight="1" thickBot="1" x14ac:dyDescent="0.25">
      <c r="A23" s="12" t="str">
        <f t="shared" si="0"/>
        <v> BBS 56 </v>
      </c>
      <c r="B23" s="5" t="str">
        <f t="shared" si="1"/>
        <v>I</v>
      </c>
      <c r="C23" s="12">
        <f t="shared" si="2"/>
        <v>44817.436999999998</v>
      </c>
      <c r="D23" s="14" t="str">
        <f t="shared" si="3"/>
        <v>vis</v>
      </c>
      <c r="E23" s="55">
        <f>VLOOKUP(C23,Active!C$21:E$972,3,FALSE)</f>
        <v>3310.0102270090028</v>
      </c>
      <c r="F23" s="5" t="s">
        <v>125</v>
      </c>
      <c r="G23" s="14" t="str">
        <f t="shared" si="4"/>
        <v>44817.437</v>
      </c>
      <c r="H23" s="12">
        <f t="shared" si="5"/>
        <v>3310</v>
      </c>
      <c r="I23" s="56" t="s">
        <v>158</v>
      </c>
      <c r="J23" s="57" t="s">
        <v>159</v>
      </c>
      <c r="K23" s="56">
        <v>3310</v>
      </c>
      <c r="L23" s="56" t="s">
        <v>138</v>
      </c>
      <c r="M23" s="57" t="s">
        <v>131</v>
      </c>
      <c r="N23" s="57"/>
      <c r="O23" s="58" t="s">
        <v>142</v>
      </c>
      <c r="P23" s="58" t="s">
        <v>143</v>
      </c>
    </row>
    <row r="24" spans="1:16" ht="12.75" customHeight="1" thickBot="1" x14ac:dyDescent="0.25">
      <c r="A24" s="12" t="str">
        <f t="shared" si="0"/>
        <v> BBS 56 </v>
      </c>
      <c r="B24" s="5" t="str">
        <f t="shared" si="1"/>
        <v>I</v>
      </c>
      <c r="C24" s="12">
        <f t="shared" si="2"/>
        <v>44848.33</v>
      </c>
      <c r="D24" s="14" t="str">
        <f t="shared" si="3"/>
        <v>vis</v>
      </c>
      <c r="E24" s="55">
        <f>VLOOKUP(C24,Active!C$21:E$972,3,FALSE)</f>
        <v>3505.0018575425729</v>
      </c>
      <c r="F24" s="5" t="s">
        <v>125</v>
      </c>
      <c r="G24" s="14" t="str">
        <f t="shared" si="4"/>
        <v>44848.330</v>
      </c>
      <c r="H24" s="12">
        <f t="shared" si="5"/>
        <v>3505</v>
      </c>
      <c r="I24" s="56" t="s">
        <v>160</v>
      </c>
      <c r="J24" s="57" t="s">
        <v>161</v>
      </c>
      <c r="K24" s="56">
        <v>3505</v>
      </c>
      <c r="L24" s="56" t="s">
        <v>130</v>
      </c>
      <c r="M24" s="57" t="s">
        <v>131</v>
      </c>
      <c r="N24" s="57"/>
      <c r="O24" s="58" t="s">
        <v>142</v>
      </c>
      <c r="P24" s="58" t="s">
        <v>143</v>
      </c>
    </row>
    <row r="25" spans="1:16" ht="12.75" customHeight="1" thickBot="1" x14ac:dyDescent="0.25">
      <c r="A25" s="12" t="str">
        <f t="shared" si="0"/>
        <v> BBS 56 </v>
      </c>
      <c r="B25" s="5" t="str">
        <f t="shared" si="1"/>
        <v>I</v>
      </c>
      <c r="C25" s="12">
        <f t="shared" si="2"/>
        <v>44869.243000000002</v>
      </c>
      <c r="D25" s="14" t="str">
        <f t="shared" si="3"/>
        <v>vis</v>
      </c>
      <c r="E25" s="55">
        <f>VLOOKUP(C25,Active!C$21:E$972,3,FALSE)</f>
        <v>3637.0013386336991</v>
      </c>
      <c r="F25" s="5" t="s">
        <v>125</v>
      </c>
      <c r="G25" s="14" t="str">
        <f t="shared" si="4"/>
        <v>44869.243</v>
      </c>
      <c r="H25" s="12">
        <f t="shared" si="5"/>
        <v>3637</v>
      </c>
      <c r="I25" s="56" t="s">
        <v>162</v>
      </c>
      <c r="J25" s="57" t="s">
        <v>163</v>
      </c>
      <c r="K25" s="56">
        <v>3637</v>
      </c>
      <c r="L25" s="56" t="s">
        <v>130</v>
      </c>
      <c r="M25" s="57" t="s">
        <v>131</v>
      </c>
      <c r="N25" s="57"/>
      <c r="O25" s="58" t="s">
        <v>142</v>
      </c>
      <c r="P25" s="58" t="s">
        <v>143</v>
      </c>
    </row>
    <row r="26" spans="1:16" ht="12.75" customHeight="1" thickBot="1" x14ac:dyDescent="0.25">
      <c r="A26" s="12" t="str">
        <f t="shared" si="0"/>
        <v> BBS 58 </v>
      </c>
      <c r="B26" s="5" t="str">
        <f t="shared" si="1"/>
        <v>I</v>
      </c>
      <c r="C26" s="12">
        <f t="shared" si="2"/>
        <v>44987.591999999997</v>
      </c>
      <c r="D26" s="14" t="str">
        <f t="shared" si="3"/>
        <v>vis</v>
      </c>
      <c r="E26" s="55">
        <f>VLOOKUP(C26,Active!C$21:E$972,3,FALSE)</f>
        <v>4384.0011276478363</v>
      </c>
      <c r="F26" s="5" t="s">
        <v>125</v>
      </c>
      <c r="G26" s="14" t="str">
        <f t="shared" si="4"/>
        <v>44987.592</v>
      </c>
      <c r="H26" s="12">
        <f t="shared" si="5"/>
        <v>4384</v>
      </c>
      <c r="I26" s="56" t="s">
        <v>164</v>
      </c>
      <c r="J26" s="57" t="s">
        <v>165</v>
      </c>
      <c r="K26" s="56">
        <v>4384</v>
      </c>
      <c r="L26" s="56" t="s">
        <v>130</v>
      </c>
      <c r="M26" s="57" t="s">
        <v>131</v>
      </c>
      <c r="N26" s="57"/>
      <c r="O26" s="58" t="s">
        <v>132</v>
      </c>
      <c r="P26" s="58" t="s">
        <v>166</v>
      </c>
    </row>
    <row r="27" spans="1:16" ht="12.75" customHeight="1" thickBot="1" x14ac:dyDescent="0.25">
      <c r="A27" s="12" t="str">
        <f t="shared" si="0"/>
        <v> BBS 58 </v>
      </c>
      <c r="B27" s="5" t="str">
        <f t="shared" si="1"/>
        <v>I</v>
      </c>
      <c r="C27" s="12">
        <f t="shared" si="2"/>
        <v>44994.720999999998</v>
      </c>
      <c r="D27" s="14" t="str">
        <f t="shared" si="3"/>
        <v>vis</v>
      </c>
      <c r="E27" s="55">
        <f>VLOOKUP(C27,Active!C$21:E$972,3,FALSE)</f>
        <v>4428.9982251804104</v>
      </c>
      <c r="F27" s="5" t="s">
        <v>125</v>
      </c>
      <c r="G27" s="14" t="str">
        <f t="shared" si="4"/>
        <v>44994.721</v>
      </c>
      <c r="H27" s="12">
        <f t="shared" si="5"/>
        <v>4429</v>
      </c>
      <c r="I27" s="56" t="s">
        <v>167</v>
      </c>
      <c r="J27" s="57" t="s">
        <v>168</v>
      </c>
      <c r="K27" s="56">
        <v>4429</v>
      </c>
      <c r="L27" s="56" t="s">
        <v>149</v>
      </c>
      <c r="M27" s="57" t="s">
        <v>131</v>
      </c>
      <c r="N27" s="57"/>
      <c r="O27" s="58" t="s">
        <v>132</v>
      </c>
      <c r="P27" s="58" t="s">
        <v>166</v>
      </c>
    </row>
    <row r="28" spans="1:16" ht="12.75" customHeight="1" thickBot="1" x14ac:dyDescent="0.25">
      <c r="A28" s="12" t="str">
        <f t="shared" si="0"/>
        <v> BBS 59 </v>
      </c>
      <c r="B28" s="5" t="str">
        <f t="shared" si="1"/>
        <v>I</v>
      </c>
      <c r="C28" s="12">
        <f t="shared" si="2"/>
        <v>45053.497000000003</v>
      </c>
      <c r="D28" s="14" t="str">
        <f t="shared" si="3"/>
        <v>vis</v>
      </c>
      <c r="E28" s="55">
        <f>VLOOKUP(C28,Active!C$21:E$972,3,FALSE)</f>
        <v>4799.9828519968669</v>
      </c>
      <c r="F28" s="5" t="s">
        <v>125</v>
      </c>
      <c r="G28" s="14" t="str">
        <f t="shared" si="4"/>
        <v>45053.497</v>
      </c>
      <c r="H28" s="12">
        <f t="shared" si="5"/>
        <v>4800</v>
      </c>
      <c r="I28" s="56" t="s">
        <v>169</v>
      </c>
      <c r="J28" s="57" t="s">
        <v>170</v>
      </c>
      <c r="K28" s="56">
        <v>4800</v>
      </c>
      <c r="L28" s="56" t="s">
        <v>127</v>
      </c>
      <c r="M28" s="57" t="s">
        <v>131</v>
      </c>
      <c r="N28" s="57"/>
      <c r="O28" s="58" t="s">
        <v>132</v>
      </c>
      <c r="P28" s="58" t="s">
        <v>171</v>
      </c>
    </row>
    <row r="29" spans="1:16" ht="12.75" customHeight="1" thickBot="1" x14ac:dyDescent="0.25">
      <c r="A29" s="12" t="str">
        <f t="shared" si="0"/>
        <v> BBS 60 </v>
      </c>
      <c r="B29" s="5" t="str">
        <f t="shared" si="1"/>
        <v>I</v>
      </c>
      <c r="C29" s="12">
        <f t="shared" si="2"/>
        <v>45061.578999999998</v>
      </c>
      <c r="D29" s="14" t="str">
        <f t="shared" si="3"/>
        <v>vis</v>
      </c>
      <c r="E29" s="55">
        <f>VLOOKUP(C29,Active!C$21:E$972,3,FALSE)</f>
        <v>4850.995131735679</v>
      </c>
      <c r="F29" s="5" t="s">
        <v>125</v>
      </c>
      <c r="G29" s="14" t="str">
        <f t="shared" si="4"/>
        <v>45061.579</v>
      </c>
      <c r="H29" s="12">
        <f t="shared" si="5"/>
        <v>4851</v>
      </c>
      <c r="I29" s="56" t="s">
        <v>172</v>
      </c>
      <c r="J29" s="57" t="s">
        <v>173</v>
      </c>
      <c r="K29" s="56">
        <v>4851</v>
      </c>
      <c r="L29" s="56" t="s">
        <v>146</v>
      </c>
      <c r="M29" s="57" t="s">
        <v>131</v>
      </c>
      <c r="N29" s="57"/>
      <c r="O29" s="58" t="s">
        <v>132</v>
      </c>
      <c r="P29" s="58" t="s">
        <v>174</v>
      </c>
    </row>
    <row r="30" spans="1:16" ht="12.75" customHeight="1" thickBot="1" x14ac:dyDescent="0.25">
      <c r="A30" s="12" t="str">
        <f t="shared" si="0"/>
        <v> BBS 61 </v>
      </c>
      <c r="B30" s="5" t="str">
        <f t="shared" si="1"/>
        <v>I</v>
      </c>
      <c r="C30" s="12">
        <f t="shared" si="2"/>
        <v>45101.504999999997</v>
      </c>
      <c r="D30" s="14" t="str">
        <f t="shared" si="3"/>
        <v>vis</v>
      </c>
      <c r="E30" s="55">
        <f>VLOOKUP(C30,Active!C$21:E$972,3,FALSE)</f>
        <v>5103.0016005371008</v>
      </c>
      <c r="F30" s="5" t="s">
        <v>125</v>
      </c>
      <c r="G30" s="14" t="str">
        <f t="shared" si="4"/>
        <v>45101.505</v>
      </c>
      <c r="H30" s="12">
        <f t="shared" si="5"/>
        <v>5103</v>
      </c>
      <c r="I30" s="56" t="s">
        <v>175</v>
      </c>
      <c r="J30" s="57" t="s">
        <v>176</v>
      </c>
      <c r="K30" s="56">
        <v>5103</v>
      </c>
      <c r="L30" s="56" t="s">
        <v>130</v>
      </c>
      <c r="M30" s="57" t="s">
        <v>131</v>
      </c>
      <c r="N30" s="57"/>
      <c r="O30" s="58" t="s">
        <v>142</v>
      </c>
      <c r="P30" s="58" t="s">
        <v>177</v>
      </c>
    </row>
    <row r="31" spans="1:16" ht="12.75" customHeight="1" thickBot="1" x14ac:dyDescent="0.25">
      <c r="A31" s="12" t="str">
        <f t="shared" si="0"/>
        <v> BBS 60 </v>
      </c>
      <c r="B31" s="5" t="str">
        <f t="shared" si="1"/>
        <v>I</v>
      </c>
      <c r="C31" s="12">
        <f t="shared" si="2"/>
        <v>45104.514000000003</v>
      </c>
      <c r="D31" s="14" t="str">
        <f t="shared" si="3"/>
        <v>vis</v>
      </c>
      <c r="E31" s="55">
        <f>VLOOKUP(C31,Active!C$21:E$972,3,FALSE)</f>
        <v>5121.9939229491847</v>
      </c>
      <c r="F31" s="5" t="s">
        <v>125</v>
      </c>
      <c r="G31" s="14" t="str">
        <f t="shared" si="4"/>
        <v>45104.514</v>
      </c>
      <c r="H31" s="12">
        <f t="shared" si="5"/>
        <v>5122</v>
      </c>
      <c r="I31" s="56" t="s">
        <v>178</v>
      </c>
      <c r="J31" s="57" t="s">
        <v>179</v>
      </c>
      <c r="K31" s="56">
        <v>5122</v>
      </c>
      <c r="L31" s="56" t="s">
        <v>146</v>
      </c>
      <c r="M31" s="57" t="s">
        <v>131</v>
      </c>
      <c r="N31" s="57"/>
      <c r="O31" s="58" t="s">
        <v>132</v>
      </c>
      <c r="P31" s="58" t="s">
        <v>174</v>
      </c>
    </row>
    <row r="32" spans="1:16" ht="12.75" customHeight="1" thickBot="1" x14ac:dyDescent="0.25">
      <c r="A32" s="12" t="str">
        <f t="shared" si="0"/>
        <v> BBS 61 </v>
      </c>
      <c r="B32" s="5" t="str">
        <f t="shared" si="1"/>
        <v>I</v>
      </c>
      <c r="C32" s="12">
        <f t="shared" si="2"/>
        <v>45114.495999999999</v>
      </c>
      <c r="D32" s="14" t="str">
        <f t="shared" si="3"/>
        <v>vis</v>
      </c>
      <c r="E32" s="55">
        <f>VLOOKUP(C32,Active!C$21:E$972,3,FALSE)</f>
        <v>5184.9986960688284</v>
      </c>
      <c r="F32" s="5" t="s">
        <v>125</v>
      </c>
      <c r="G32" s="14" t="str">
        <f t="shared" si="4"/>
        <v>45114.496</v>
      </c>
      <c r="H32" s="12">
        <f t="shared" si="5"/>
        <v>5185</v>
      </c>
      <c r="I32" s="56" t="s">
        <v>180</v>
      </c>
      <c r="J32" s="57" t="s">
        <v>181</v>
      </c>
      <c r="K32" s="56">
        <v>5185</v>
      </c>
      <c r="L32" s="56" t="s">
        <v>149</v>
      </c>
      <c r="M32" s="57" t="s">
        <v>131</v>
      </c>
      <c r="N32" s="57"/>
      <c r="O32" s="58" t="s">
        <v>142</v>
      </c>
      <c r="P32" s="58" t="s">
        <v>177</v>
      </c>
    </row>
    <row r="33" spans="1:16" ht="12.75" customHeight="1" thickBot="1" x14ac:dyDescent="0.25">
      <c r="A33" s="12" t="str">
        <f t="shared" si="0"/>
        <v> BBS 60 </v>
      </c>
      <c r="B33" s="5" t="str">
        <f t="shared" si="1"/>
        <v>I</v>
      </c>
      <c r="C33" s="12">
        <f t="shared" si="2"/>
        <v>45115.447</v>
      </c>
      <c r="D33" s="14" t="str">
        <f t="shared" si="3"/>
        <v>vis</v>
      </c>
      <c r="E33" s="55">
        <f>VLOOKUP(C33,Active!C$21:E$972,3,FALSE)</f>
        <v>5191.0012545978661</v>
      </c>
      <c r="F33" s="5" t="s">
        <v>125</v>
      </c>
      <c r="G33" s="14" t="str">
        <f t="shared" si="4"/>
        <v>45115.447</v>
      </c>
      <c r="H33" s="12">
        <f t="shared" si="5"/>
        <v>5191</v>
      </c>
      <c r="I33" s="56" t="s">
        <v>182</v>
      </c>
      <c r="J33" s="57" t="s">
        <v>183</v>
      </c>
      <c r="K33" s="56">
        <v>5191</v>
      </c>
      <c r="L33" s="56" t="s">
        <v>130</v>
      </c>
      <c r="M33" s="57" t="s">
        <v>131</v>
      </c>
      <c r="N33" s="57"/>
      <c r="O33" s="58" t="s">
        <v>132</v>
      </c>
      <c r="P33" s="58" t="s">
        <v>174</v>
      </c>
    </row>
    <row r="34" spans="1:16" ht="12.75" customHeight="1" thickBot="1" x14ac:dyDescent="0.25">
      <c r="A34" s="12" t="str">
        <f t="shared" si="0"/>
        <v> BBS 60 </v>
      </c>
      <c r="B34" s="5" t="str">
        <f t="shared" si="1"/>
        <v>I</v>
      </c>
      <c r="C34" s="12">
        <f t="shared" si="2"/>
        <v>45115.447</v>
      </c>
      <c r="D34" s="14" t="str">
        <f t="shared" si="3"/>
        <v>vis</v>
      </c>
      <c r="E34" s="55">
        <f>VLOOKUP(C34,Active!C$21:E$972,3,FALSE)</f>
        <v>5191.0012545978661</v>
      </c>
      <c r="F34" s="5" t="s">
        <v>125</v>
      </c>
      <c r="G34" s="14" t="str">
        <f t="shared" si="4"/>
        <v>45115.447</v>
      </c>
      <c r="H34" s="12">
        <f t="shared" si="5"/>
        <v>5191</v>
      </c>
      <c r="I34" s="56" t="s">
        <v>182</v>
      </c>
      <c r="J34" s="57" t="s">
        <v>183</v>
      </c>
      <c r="K34" s="56">
        <v>5191</v>
      </c>
      <c r="L34" s="56" t="s">
        <v>130</v>
      </c>
      <c r="M34" s="57" t="s">
        <v>131</v>
      </c>
      <c r="N34" s="57"/>
      <c r="O34" s="58" t="s">
        <v>184</v>
      </c>
      <c r="P34" s="58" t="s">
        <v>174</v>
      </c>
    </row>
    <row r="35" spans="1:16" ht="12.75" customHeight="1" thickBot="1" x14ac:dyDescent="0.25">
      <c r="A35" s="12" t="str">
        <f t="shared" si="0"/>
        <v> BBS 61 </v>
      </c>
      <c r="B35" s="5" t="str">
        <f t="shared" si="1"/>
        <v>I</v>
      </c>
      <c r="C35" s="12">
        <f t="shared" si="2"/>
        <v>45139.529000000002</v>
      </c>
      <c r="D35" s="14" t="str">
        <f t="shared" si="3"/>
        <v>vis</v>
      </c>
      <c r="E35" s="55">
        <f>VLOOKUP(C35,Active!C$21:E$972,3,FALSE)</f>
        <v>5343.0029522804907</v>
      </c>
      <c r="F35" s="5" t="s">
        <v>125</v>
      </c>
      <c r="G35" s="14" t="str">
        <f t="shared" si="4"/>
        <v>45139.529</v>
      </c>
      <c r="H35" s="12">
        <f t="shared" si="5"/>
        <v>5343</v>
      </c>
      <c r="I35" s="56" t="s">
        <v>185</v>
      </c>
      <c r="J35" s="57" t="s">
        <v>186</v>
      </c>
      <c r="K35" s="56">
        <v>5343</v>
      </c>
      <c r="L35" s="56" t="s">
        <v>130</v>
      </c>
      <c r="M35" s="57" t="s">
        <v>131</v>
      </c>
      <c r="N35" s="57"/>
      <c r="O35" s="58" t="s">
        <v>142</v>
      </c>
      <c r="P35" s="58" t="s">
        <v>177</v>
      </c>
    </row>
    <row r="36" spans="1:16" ht="12.75" customHeight="1" thickBot="1" x14ac:dyDescent="0.25">
      <c r="A36" s="12" t="str">
        <f t="shared" si="0"/>
        <v> BBS 61 </v>
      </c>
      <c r="B36" s="5" t="str">
        <f t="shared" si="1"/>
        <v>I</v>
      </c>
      <c r="C36" s="12">
        <f t="shared" si="2"/>
        <v>45142.538</v>
      </c>
      <c r="D36" s="14" t="str">
        <f t="shared" si="3"/>
        <v>vis</v>
      </c>
      <c r="E36" s="55">
        <f>VLOOKUP(C36,Active!C$21:E$972,3,FALSE)</f>
        <v>5361.9952746925283</v>
      </c>
      <c r="F36" s="5" t="s">
        <v>125</v>
      </c>
      <c r="G36" s="14" t="str">
        <f t="shared" si="4"/>
        <v>45142.538</v>
      </c>
      <c r="H36" s="12">
        <f t="shared" si="5"/>
        <v>5362</v>
      </c>
      <c r="I36" s="56" t="s">
        <v>187</v>
      </c>
      <c r="J36" s="57" t="s">
        <v>188</v>
      </c>
      <c r="K36" s="56">
        <v>5362</v>
      </c>
      <c r="L36" s="56" t="s">
        <v>146</v>
      </c>
      <c r="M36" s="57" t="s">
        <v>131</v>
      </c>
      <c r="N36" s="57"/>
      <c r="O36" s="58" t="s">
        <v>142</v>
      </c>
      <c r="P36" s="58" t="s">
        <v>177</v>
      </c>
    </row>
    <row r="37" spans="1:16" ht="12.75" customHeight="1" thickBot="1" x14ac:dyDescent="0.25">
      <c r="A37" s="12" t="str">
        <f t="shared" si="0"/>
        <v> BBS 61 </v>
      </c>
      <c r="B37" s="5" t="str">
        <f t="shared" si="1"/>
        <v>I</v>
      </c>
      <c r="C37" s="12">
        <f t="shared" si="2"/>
        <v>45148.398999999998</v>
      </c>
      <c r="D37" s="14" t="str">
        <f t="shared" si="3"/>
        <v>vis</v>
      </c>
      <c r="E37" s="55">
        <f>VLOOKUP(C37,Active!C$21:E$972,3,FALSE)</f>
        <v>5398.9889608530366</v>
      </c>
      <c r="F37" s="5" t="s">
        <v>125</v>
      </c>
      <c r="G37" s="14" t="str">
        <f t="shared" si="4"/>
        <v>45148.399</v>
      </c>
      <c r="H37" s="12">
        <f t="shared" si="5"/>
        <v>5399</v>
      </c>
      <c r="I37" s="56" t="s">
        <v>189</v>
      </c>
      <c r="J37" s="57" t="s">
        <v>190</v>
      </c>
      <c r="K37" s="56">
        <v>5399</v>
      </c>
      <c r="L37" s="56" t="s">
        <v>191</v>
      </c>
      <c r="M37" s="57" t="s">
        <v>131</v>
      </c>
      <c r="N37" s="57"/>
      <c r="O37" s="58" t="s">
        <v>142</v>
      </c>
      <c r="P37" s="58" t="s">
        <v>177</v>
      </c>
    </row>
    <row r="38" spans="1:16" ht="12.75" customHeight="1" thickBot="1" x14ac:dyDescent="0.25">
      <c r="A38" s="12" t="str">
        <f t="shared" si="0"/>
        <v> BBS 62 </v>
      </c>
      <c r="B38" s="5" t="str">
        <f t="shared" si="1"/>
        <v>I</v>
      </c>
      <c r="C38" s="12">
        <f t="shared" si="2"/>
        <v>45208.286</v>
      </c>
      <c r="D38" s="14" t="str">
        <f t="shared" si="3"/>
        <v>vis</v>
      </c>
      <c r="E38" s="55">
        <f>VLOOKUP(C38,Active!C$21:E$972,3,FALSE)</f>
        <v>5776.9860403779448</v>
      </c>
      <c r="F38" s="5" t="s">
        <v>125</v>
      </c>
      <c r="G38" s="14" t="str">
        <f t="shared" si="4"/>
        <v>45208.286</v>
      </c>
      <c r="H38" s="12">
        <f t="shared" si="5"/>
        <v>5777</v>
      </c>
      <c r="I38" s="56" t="s">
        <v>192</v>
      </c>
      <c r="J38" s="57" t="s">
        <v>193</v>
      </c>
      <c r="K38" s="56">
        <v>5777</v>
      </c>
      <c r="L38" s="56" t="s">
        <v>191</v>
      </c>
      <c r="M38" s="57" t="s">
        <v>131</v>
      </c>
      <c r="N38" s="57"/>
      <c r="O38" s="58" t="s">
        <v>132</v>
      </c>
      <c r="P38" s="58" t="s">
        <v>194</v>
      </c>
    </row>
    <row r="39" spans="1:16" ht="12.75" customHeight="1" thickBot="1" x14ac:dyDescent="0.25">
      <c r="A39" s="12" t="str">
        <f t="shared" si="0"/>
        <v> BBS 64 </v>
      </c>
      <c r="B39" s="5" t="str">
        <f t="shared" si="1"/>
        <v>I</v>
      </c>
      <c r="C39" s="12">
        <f t="shared" si="2"/>
        <v>45358.641000000003</v>
      </c>
      <c r="D39" s="14" t="str">
        <f t="shared" si="3"/>
        <v>vis</v>
      </c>
      <c r="E39" s="55">
        <f>VLOOKUP(C39,Active!C$21:E$972,3,FALSE)</f>
        <v>6726.0025363113964</v>
      </c>
      <c r="F39" s="5" t="s">
        <v>125</v>
      </c>
      <c r="G39" s="14" t="str">
        <f t="shared" si="4"/>
        <v>45358.641</v>
      </c>
      <c r="H39" s="12">
        <f t="shared" si="5"/>
        <v>6726</v>
      </c>
      <c r="I39" s="56" t="s">
        <v>195</v>
      </c>
      <c r="J39" s="57" t="s">
        <v>196</v>
      </c>
      <c r="K39" s="56">
        <v>6726</v>
      </c>
      <c r="L39" s="56" t="s">
        <v>130</v>
      </c>
      <c r="M39" s="57" t="s">
        <v>131</v>
      </c>
      <c r="N39" s="57"/>
      <c r="O39" s="58" t="s">
        <v>132</v>
      </c>
      <c r="P39" s="58" t="s">
        <v>197</v>
      </c>
    </row>
    <row r="40" spans="1:16" ht="12.75" customHeight="1" thickBot="1" x14ac:dyDescent="0.25">
      <c r="A40" s="12" t="str">
        <f t="shared" si="0"/>
        <v> BBS 65 </v>
      </c>
      <c r="B40" s="5" t="str">
        <f t="shared" si="1"/>
        <v>I</v>
      </c>
      <c r="C40" s="12">
        <f t="shared" si="2"/>
        <v>45385.574000000001</v>
      </c>
      <c r="D40" s="14" t="str">
        <f t="shared" si="3"/>
        <v>vis</v>
      </c>
      <c r="E40" s="55">
        <f>VLOOKUP(C40,Active!C$21:E$972,3,FALSE)</f>
        <v>6895.9992859038439</v>
      </c>
      <c r="F40" s="5" t="s">
        <v>125</v>
      </c>
      <c r="G40" s="14" t="str">
        <f t="shared" si="4"/>
        <v>45385.574</v>
      </c>
      <c r="H40" s="12">
        <f t="shared" si="5"/>
        <v>6896</v>
      </c>
      <c r="I40" s="56" t="s">
        <v>198</v>
      </c>
      <c r="J40" s="57" t="s">
        <v>199</v>
      </c>
      <c r="K40" s="56">
        <v>6896</v>
      </c>
      <c r="L40" s="56" t="s">
        <v>149</v>
      </c>
      <c r="M40" s="57" t="s">
        <v>131</v>
      </c>
      <c r="N40" s="57"/>
      <c r="O40" s="58" t="s">
        <v>132</v>
      </c>
      <c r="P40" s="58" t="s">
        <v>200</v>
      </c>
    </row>
    <row r="41" spans="1:16" ht="12.75" customHeight="1" thickBot="1" x14ac:dyDescent="0.25">
      <c r="A41" s="12" t="str">
        <f t="shared" si="0"/>
        <v> BBS 66 </v>
      </c>
      <c r="B41" s="5" t="str">
        <f t="shared" si="1"/>
        <v>I</v>
      </c>
      <c r="C41" s="12">
        <f t="shared" si="2"/>
        <v>45432.468999999997</v>
      </c>
      <c r="D41" s="14" t="str">
        <f t="shared" si="3"/>
        <v>vis</v>
      </c>
      <c r="E41" s="55">
        <f>VLOOKUP(C41,Active!C$21:E$972,3,FALSE)</f>
        <v>7191.9929580583794</v>
      </c>
      <c r="F41" s="5" t="s">
        <v>125</v>
      </c>
      <c r="G41" s="14" t="str">
        <f t="shared" si="4"/>
        <v>45432.469</v>
      </c>
      <c r="H41" s="12">
        <f t="shared" si="5"/>
        <v>7192</v>
      </c>
      <c r="I41" s="56" t="s">
        <v>201</v>
      </c>
      <c r="J41" s="57" t="s">
        <v>202</v>
      </c>
      <c r="K41" s="56">
        <v>7192</v>
      </c>
      <c r="L41" s="56" t="s">
        <v>146</v>
      </c>
      <c r="M41" s="57" t="s">
        <v>131</v>
      </c>
      <c r="N41" s="57"/>
      <c r="O41" s="58" t="s">
        <v>132</v>
      </c>
      <c r="P41" s="58" t="s">
        <v>203</v>
      </c>
    </row>
    <row r="42" spans="1:16" ht="12.75" customHeight="1" thickBot="1" x14ac:dyDescent="0.25">
      <c r="A42" s="12" t="str">
        <f t="shared" si="0"/>
        <v> BBS 66 </v>
      </c>
      <c r="B42" s="5" t="str">
        <f t="shared" si="1"/>
        <v>I</v>
      </c>
      <c r="C42" s="12">
        <f t="shared" si="2"/>
        <v>45432.47</v>
      </c>
      <c r="D42" s="14" t="str">
        <f t="shared" si="3"/>
        <v>vis</v>
      </c>
      <c r="E42" s="55">
        <f>VLOOKUP(C42,Active!C$21:E$972,3,FALSE)</f>
        <v>7191.9992698970254</v>
      </c>
      <c r="F42" s="5" t="s">
        <v>125</v>
      </c>
      <c r="G42" s="14" t="str">
        <f t="shared" si="4"/>
        <v>45432.470</v>
      </c>
      <c r="H42" s="12">
        <f t="shared" si="5"/>
        <v>7192</v>
      </c>
      <c r="I42" s="56" t="s">
        <v>204</v>
      </c>
      <c r="J42" s="57" t="s">
        <v>205</v>
      </c>
      <c r="K42" s="56">
        <v>7192</v>
      </c>
      <c r="L42" s="56" t="s">
        <v>149</v>
      </c>
      <c r="M42" s="57" t="s">
        <v>131</v>
      </c>
      <c r="N42" s="57"/>
      <c r="O42" s="58" t="s">
        <v>206</v>
      </c>
      <c r="P42" s="58" t="s">
        <v>203</v>
      </c>
    </row>
    <row r="43" spans="1:16" ht="12.75" customHeight="1" thickBot="1" x14ac:dyDescent="0.25">
      <c r="A43" s="12" t="str">
        <f t="shared" ref="A43:A74" si="6">P43</f>
        <v> BBS 66 </v>
      </c>
      <c r="B43" s="5" t="str">
        <f t="shared" ref="B43:B74" si="7">IF(H43=INT(H43),"I","II")</f>
        <v>I</v>
      </c>
      <c r="C43" s="12">
        <f t="shared" ref="C43:C74" si="8">1*G43</f>
        <v>45432.47</v>
      </c>
      <c r="D43" s="14" t="str">
        <f t="shared" ref="D43:D74" si="9">VLOOKUP(F43,I$1:J$5,2,FALSE)</f>
        <v>vis</v>
      </c>
      <c r="E43" s="55">
        <f>VLOOKUP(C43,Active!C$21:E$972,3,FALSE)</f>
        <v>7191.9992698970254</v>
      </c>
      <c r="F43" s="5" t="s">
        <v>125</v>
      </c>
      <c r="G43" s="14" t="str">
        <f t="shared" ref="G43:G74" si="10">MID(I43,3,LEN(I43)-3)</f>
        <v>45432.470</v>
      </c>
      <c r="H43" s="12">
        <f t="shared" ref="H43:H74" si="11">1*K43</f>
        <v>7192</v>
      </c>
      <c r="I43" s="56" t="s">
        <v>204</v>
      </c>
      <c r="J43" s="57" t="s">
        <v>205</v>
      </c>
      <c r="K43" s="56">
        <v>7192</v>
      </c>
      <c r="L43" s="56" t="s">
        <v>149</v>
      </c>
      <c r="M43" s="57" t="s">
        <v>131</v>
      </c>
      <c r="N43" s="57"/>
      <c r="O43" s="58" t="s">
        <v>142</v>
      </c>
      <c r="P43" s="58" t="s">
        <v>203</v>
      </c>
    </row>
    <row r="44" spans="1:16" ht="12.75" customHeight="1" thickBot="1" x14ac:dyDescent="0.25">
      <c r="A44" s="12" t="str">
        <f t="shared" si="6"/>
        <v> BBS 68 </v>
      </c>
      <c r="B44" s="5" t="str">
        <f t="shared" si="7"/>
        <v>I</v>
      </c>
      <c r="C44" s="12">
        <f t="shared" si="8"/>
        <v>45548.442999999999</v>
      </c>
      <c r="D44" s="14" t="str">
        <f t="shared" si="9"/>
        <v>vis</v>
      </c>
      <c r="E44" s="55">
        <f>VLOOKUP(C44,Active!C$21:E$972,3,FALSE)</f>
        <v>7924.0021303465346</v>
      </c>
      <c r="F44" s="5" t="s">
        <v>125</v>
      </c>
      <c r="G44" s="14" t="str">
        <f t="shared" si="10"/>
        <v>45548.443</v>
      </c>
      <c r="H44" s="12">
        <f t="shared" si="11"/>
        <v>7924</v>
      </c>
      <c r="I44" s="56" t="s">
        <v>213</v>
      </c>
      <c r="J44" s="57" t="s">
        <v>214</v>
      </c>
      <c r="K44" s="56">
        <v>7924</v>
      </c>
      <c r="L44" s="56" t="s">
        <v>130</v>
      </c>
      <c r="M44" s="57" t="s">
        <v>131</v>
      </c>
      <c r="N44" s="57"/>
      <c r="O44" s="58" t="s">
        <v>142</v>
      </c>
      <c r="P44" s="58" t="s">
        <v>215</v>
      </c>
    </row>
    <row r="45" spans="1:16" ht="12.75" customHeight="1" thickBot="1" x14ac:dyDescent="0.25">
      <c r="A45" s="12" t="str">
        <f t="shared" si="6"/>
        <v> BBS 68 </v>
      </c>
      <c r="B45" s="5" t="str">
        <f t="shared" si="7"/>
        <v>I</v>
      </c>
      <c r="C45" s="12">
        <f t="shared" si="8"/>
        <v>45548.442999999999</v>
      </c>
      <c r="D45" s="14" t="str">
        <f t="shared" si="9"/>
        <v>vis</v>
      </c>
      <c r="E45" s="55">
        <f>VLOOKUP(C45,Active!C$21:E$972,3,FALSE)</f>
        <v>7924.0021303465346</v>
      </c>
      <c r="F45" s="5" t="s">
        <v>125</v>
      </c>
      <c r="G45" s="14" t="str">
        <f t="shared" si="10"/>
        <v>45548.443</v>
      </c>
      <c r="H45" s="12">
        <f t="shared" si="11"/>
        <v>7924</v>
      </c>
      <c r="I45" s="56" t="s">
        <v>213</v>
      </c>
      <c r="J45" s="57" t="s">
        <v>214</v>
      </c>
      <c r="K45" s="56">
        <v>7924</v>
      </c>
      <c r="L45" s="56" t="s">
        <v>130</v>
      </c>
      <c r="M45" s="57" t="s">
        <v>131</v>
      </c>
      <c r="N45" s="57"/>
      <c r="O45" s="58" t="s">
        <v>132</v>
      </c>
      <c r="P45" s="58" t="s">
        <v>215</v>
      </c>
    </row>
    <row r="46" spans="1:16" ht="12.75" customHeight="1" thickBot="1" x14ac:dyDescent="0.25">
      <c r="A46" s="12" t="str">
        <f t="shared" si="6"/>
        <v> BBS 70 </v>
      </c>
      <c r="B46" s="5" t="str">
        <f t="shared" si="7"/>
        <v>I</v>
      </c>
      <c r="C46" s="12">
        <f t="shared" si="8"/>
        <v>45701.644999999997</v>
      </c>
      <c r="D46" s="14" t="str">
        <f t="shared" si="9"/>
        <v>vis</v>
      </c>
      <c r="E46" s="55">
        <f>VLOOKUP(C46,Active!C$21:E$972,3,FALSE)</f>
        <v>8890.9884308353176</v>
      </c>
      <c r="F46" s="5" t="s">
        <v>125</v>
      </c>
      <c r="G46" s="14" t="str">
        <f t="shared" si="10"/>
        <v>45701.645</v>
      </c>
      <c r="H46" s="12">
        <f t="shared" si="11"/>
        <v>8891</v>
      </c>
      <c r="I46" s="56" t="s">
        <v>216</v>
      </c>
      <c r="J46" s="57" t="s">
        <v>217</v>
      </c>
      <c r="K46" s="56">
        <v>8891</v>
      </c>
      <c r="L46" s="56" t="s">
        <v>191</v>
      </c>
      <c r="M46" s="57" t="s">
        <v>131</v>
      </c>
      <c r="N46" s="57"/>
      <c r="O46" s="58" t="s">
        <v>132</v>
      </c>
      <c r="P46" s="58" t="s">
        <v>218</v>
      </c>
    </row>
    <row r="47" spans="1:16" ht="12.75" customHeight="1" thickBot="1" x14ac:dyDescent="0.25">
      <c r="A47" s="12" t="str">
        <f t="shared" si="6"/>
        <v> BBS 71 </v>
      </c>
      <c r="B47" s="5" t="str">
        <f t="shared" si="7"/>
        <v>I</v>
      </c>
      <c r="C47" s="12">
        <f t="shared" si="8"/>
        <v>45741.572</v>
      </c>
      <c r="D47" s="14" t="str">
        <f t="shared" si="9"/>
        <v>vis</v>
      </c>
      <c r="E47" s="55">
        <f>VLOOKUP(C47,Active!C$21:E$972,3,FALSE)</f>
        <v>9143.0012114753845</v>
      </c>
      <c r="F47" s="5" t="s">
        <v>125</v>
      </c>
      <c r="G47" s="14" t="str">
        <f t="shared" si="10"/>
        <v>45741.572</v>
      </c>
      <c r="H47" s="12">
        <f t="shared" si="11"/>
        <v>9143</v>
      </c>
      <c r="I47" s="56" t="s">
        <v>219</v>
      </c>
      <c r="J47" s="57" t="s">
        <v>220</v>
      </c>
      <c r="K47" s="56">
        <v>9143</v>
      </c>
      <c r="L47" s="56" t="s">
        <v>130</v>
      </c>
      <c r="M47" s="57" t="s">
        <v>131</v>
      </c>
      <c r="N47" s="57"/>
      <c r="O47" s="58" t="s">
        <v>132</v>
      </c>
      <c r="P47" s="58" t="s">
        <v>221</v>
      </c>
    </row>
    <row r="48" spans="1:16" ht="12.75" customHeight="1" thickBot="1" x14ac:dyDescent="0.25">
      <c r="A48" s="12" t="str">
        <f t="shared" si="6"/>
        <v> BBS 71 </v>
      </c>
      <c r="B48" s="5" t="str">
        <f t="shared" si="7"/>
        <v>I</v>
      </c>
      <c r="C48" s="12">
        <f t="shared" si="8"/>
        <v>45766.603999999999</v>
      </c>
      <c r="D48" s="14" t="str">
        <f t="shared" si="9"/>
        <v>vis</v>
      </c>
      <c r="E48" s="55">
        <f>VLOOKUP(C48,Active!C$21:E$972,3,FALSE)</f>
        <v>9300.9991558484016</v>
      </c>
      <c r="F48" s="5" t="s">
        <v>125</v>
      </c>
      <c r="G48" s="14" t="str">
        <f t="shared" si="10"/>
        <v>45766.604</v>
      </c>
      <c r="H48" s="12">
        <f t="shared" si="11"/>
        <v>9301</v>
      </c>
      <c r="I48" s="56" t="s">
        <v>222</v>
      </c>
      <c r="J48" s="57" t="s">
        <v>223</v>
      </c>
      <c r="K48" s="56">
        <v>9301</v>
      </c>
      <c r="L48" s="56" t="s">
        <v>149</v>
      </c>
      <c r="M48" s="57" t="s">
        <v>131</v>
      </c>
      <c r="N48" s="57"/>
      <c r="O48" s="58" t="s">
        <v>132</v>
      </c>
      <c r="P48" s="58" t="s">
        <v>221</v>
      </c>
    </row>
    <row r="49" spans="1:16" ht="12.75" customHeight="1" thickBot="1" x14ac:dyDescent="0.25">
      <c r="A49" s="12" t="str">
        <f t="shared" si="6"/>
        <v> BBS 71 </v>
      </c>
      <c r="B49" s="5" t="str">
        <f t="shared" si="7"/>
        <v>I</v>
      </c>
      <c r="C49" s="12">
        <f t="shared" si="8"/>
        <v>45766.603999999999</v>
      </c>
      <c r="D49" s="14" t="str">
        <f t="shared" si="9"/>
        <v>vis</v>
      </c>
      <c r="E49" s="55">
        <f>VLOOKUP(C49,Active!C$21:E$972,3,FALSE)</f>
        <v>9300.9991558484016</v>
      </c>
      <c r="F49" s="5" t="s">
        <v>125</v>
      </c>
      <c r="G49" s="14" t="str">
        <f t="shared" si="10"/>
        <v>45766.604</v>
      </c>
      <c r="H49" s="12">
        <f t="shared" si="11"/>
        <v>9301</v>
      </c>
      <c r="I49" s="56" t="s">
        <v>222</v>
      </c>
      <c r="J49" s="57" t="s">
        <v>223</v>
      </c>
      <c r="K49" s="56">
        <v>9301</v>
      </c>
      <c r="L49" s="56" t="s">
        <v>149</v>
      </c>
      <c r="M49" s="57" t="s">
        <v>131</v>
      </c>
      <c r="N49" s="57"/>
      <c r="O49" s="58" t="s">
        <v>224</v>
      </c>
      <c r="P49" s="58" t="s">
        <v>221</v>
      </c>
    </row>
    <row r="50" spans="1:16" ht="12.75" customHeight="1" thickBot="1" x14ac:dyDescent="0.25">
      <c r="A50" s="12" t="str">
        <f t="shared" si="6"/>
        <v> BBS 71 </v>
      </c>
      <c r="B50" s="5" t="str">
        <f t="shared" si="7"/>
        <v>I</v>
      </c>
      <c r="C50" s="12">
        <f t="shared" si="8"/>
        <v>45766.605000000003</v>
      </c>
      <c r="D50" s="14" t="str">
        <f t="shared" si="9"/>
        <v>vis</v>
      </c>
      <c r="E50" s="55">
        <f>VLOOKUP(C50,Active!C$21:E$972,3,FALSE)</f>
        <v>9301.0054676870477</v>
      </c>
      <c r="F50" s="5" t="s">
        <v>125</v>
      </c>
      <c r="G50" s="14" t="str">
        <f t="shared" si="10"/>
        <v>45766.605</v>
      </c>
      <c r="H50" s="12">
        <f t="shared" si="11"/>
        <v>9301</v>
      </c>
      <c r="I50" s="56" t="s">
        <v>225</v>
      </c>
      <c r="J50" s="57" t="s">
        <v>226</v>
      </c>
      <c r="K50" s="56">
        <v>9301</v>
      </c>
      <c r="L50" s="56" t="s">
        <v>141</v>
      </c>
      <c r="M50" s="57" t="s">
        <v>131</v>
      </c>
      <c r="N50" s="57"/>
      <c r="O50" s="58" t="s">
        <v>227</v>
      </c>
      <c r="P50" s="58" t="s">
        <v>221</v>
      </c>
    </row>
    <row r="51" spans="1:16" ht="12.75" customHeight="1" thickBot="1" x14ac:dyDescent="0.25">
      <c r="A51" s="12" t="str">
        <f t="shared" si="6"/>
        <v> BBS 71 </v>
      </c>
      <c r="B51" s="5" t="str">
        <f t="shared" si="7"/>
        <v>I</v>
      </c>
      <c r="C51" s="12">
        <f t="shared" si="8"/>
        <v>45766.605000000003</v>
      </c>
      <c r="D51" s="14" t="str">
        <f t="shared" si="9"/>
        <v>vis</v>
      </c>
      <c r="E51" s="55">
        <f>VLOOKUP(C51,Active!C$21:E$972,3,FALSE)</f>
        <v>9301.0054676870477</v>
      </c>
      <c r="F51" s="5" t="s">
        <v>125</v>
      </c>
      <c r="G51" s="14" t="str">
        <f t="shared" si="10"/>
        <v>45766.605</v>
      </c>
      <c r="H51" s="12">
        <f t="shared" si="11"/>
        <v>9301</v>
      </c>
      <c r="I51" s="56" t="s">
        <v>225</v>
      </c>
      <c r="J51" s="57" t="s">
        <v>226</v>
      </c>
      <c r="K51" s="56">
        <v>9301</v>
      </c>
      <c r="L51" s="56" t="s">
        <v>141</v>
      </c>
      <c r="M51" s="57" t="s">
        <v>131</v>
      </c>
      <c r="N51" s="57"/>
      <c r="O51" s="58" t="s">
        <v>228</v>
      </c>
      <c r="P51" s="58" t="s">
        <v>221</v>
      </c>
    </row>
    <row r="52" spans="1:16" ht="12.75" customHeight="1" thickBot="1" x14ac:dyDescent="0.25">
      <c r="A52" s="12" t="str">
        <f t="shared" si="6"/>
        <v> BBS 72 </v>
      </c>
      <c r="B52" s="5" t="str">
        <f t="shared" si="7"/>
        <v>I</v>
      </c>
      <c r="C52" s="12">
        <f t="shared" si="8"/>
        <v>45879.406999999999</v>
      </c>
      <c r="D52" s="14" t="str">
        <f t="shared" si="9"/>
        <v>vis</v>
      </c>
      <c r="E52" s="55">
        <f>VLOOKUP(C52,Active!C$21:E$972,3,FALSE)</f>
        <v>10012.993487867814</v>
      </c>
      <c r="F52" s="5" t="s">
        <v>125</v>
      </c>
      <c r="G52" s="14" t="str">
        <f t="shared" si="10"/>
        <v>45879.407</v>
      </c>
      <c r="H52" s="12">
        <f t="shared" si="11"/>
        <v>10013</v>
      </c>
      <c r="I52" s="56" t="s">
        <v>229</v>
      </c>
      <c r="J52" s="57" t="s">
        <v>230</v>
      </c>
      <c r="K52" s="56">
        <v>10013</v>
      </c>
      <c r="L52" s="56" t="s">
        <v>146</v>
      </c>
      <c r="M52" s="57" t="s">
        <v>131</v>
      </c>
      <c r="N52" s="57"/>
      <c r="O52" s="58" t="s">
        <v>132</v>
      </c>
      <c r="P52" s="58" t="s">
        <v>231</v>
      </c>
    </row>
    <row r="53" spans="1:16" ht="12.75" customHeight="1" thickBot="1" x14ac:dyDescent="0.25">
      <c r="A53" s="12" t="str">
        <f t="shared" si="6"/>
        <v> BBS 73 </v>
      </c>
      <c r="B53" s="5" t="str">
        <f t="shared" si="7"/>
        <v>I</v>
      </c>
      <c r="C53" s="12">
        <f t="shared" si="8"/>
        <v>45906.341999999997</v>
      </c>
      <c r="D53" s="14" t="str">
        <f t="shared" si="9"/>
        <v>vis</v>
      </c>
      <c r="E53" s="55">
        <f>VLOOKUP(C53,Active!C$21:E$972,3,FALSE)</f>
        <v>10183.002861137507</v>
      </c>
      <c r="F53" s="5" t="s">
        <v>125</v>
      </c>
      <c r="G53" s="14" t="str">
        <f t="shared" si="10"/>
        <v>45906.342</v>
      </c>
      <c r="H53" s="12">
        <f t="shared" si="11"/>
        <v>10183</v>
      </c>
      <c r="I53" s="56" t="s">
        <v>232</v>
      </c>
      <c r="J53" s="57" t="s">
        <v>233</v>
      </c>
      <c r="K53" s="56">
        <v>10183</v>
      </c>
      <c r="L53" s="56" t="s">
        <v>130</v>
      </c>
      <c r="M53" s="57" t="s">
        <v>131</v>
      </c>
      <c r="N53" s="57"/>
      <c r="O53" s="58" t="s">
        <v>142</v>
      </c>
      <c r="P53" s="58" t="s">
        <v>234</v>
      </c>
    </row>
    <row r="54" spans="1:16" ht="12.75" customHeight="1" thickBot="1" x14ac:dyDescent="0.25">
      <c r="A54" s="12" t="str">
        <f t="shared" si="6"/>
        <v> BBS 73 </v>
      </c>
      <c r="B54" s="5" t="str">
        <f t="shared" si="7"/>
        <v>I</v>
      </c>
      <c r="C54" s="12">
        <f t="shared" si="8"/>
        <v>45906.341999999997</v>
      </c>
      <c r="D54" s="14" t="str">
        <f t="shared" si="9"/>
        <v>vis</v>
      </c>
      <c r="E54" s="55">
        <f>VLOOKUP(C54,Active!C$21:E$972,3,FALSE)</f>
        <v>10183.002861137507</v>
      </c>
      <c r="F54" s="5" t="s">
        <v>125</v>
      </c>
      <c r="G54" s="14" t="str">
        <f t="shared" si="10"/>
        <v>45906.342</v>
      </c>
      <c r="H54" s="12">
        <f t="shared" si="11"/>
        <v>10183</v>
      </c>
      <c r="I54" s="56" t="s">
        <v>232</v>
      </c>
      <c r="J54" s="57" t="s">
        <v>233</v>
      </c>
      <c r="K54" s="56">
        <v>10183</v>
      </c>
      <c r="L54" s="56" t="s">
        <v>130</v>
      </c>
      <c r="M54" s="57" t="s">
        <v>131</v>
      </c>
      <c r="N54" s="57"/>
      <c r="O54" s="58" t="s">
        <v>132</v>
      </c>
      <c r="P54" s="58" t="s">
        <v>234</v>
      </c>
    </row>
    <row r="55" spans="1:16" ht="12.75" customHeight="1" thickBot="1" x14ac:dyDescent="0.25">
      <c r="A55" s="12" t="str">
        <f t="shared" si="6"/>
        <v> BBS 73 </v>
      </c>
      <c r="B55" s="5" t="str">
        <f t="shared" si="7"/>
        <v>I</v>
      </c>
      <c r="C55" s="12">
        <f t="shared" si="8"/>
        <v>45906.341999999997</v>
      </c>
      <c r="D55" s="14" t="str">
        <f t="shared" si="9"/>
        <v>vis</v>
      </c>
      <c r="E55" s="55">
        <f>VLOOKUP(C55,Active!C$21:E$972,3,FALSE)</f>
        <v>10183.002861137507</v>
      </c>
      <c r="F55" s="5" t="s">
        <v>125</v>
      </c>
      <c r="G55" s="14" t="str">
        <f t="shared" si="10"/>
        <v>45906.342</v>
      </c>
      <c r="H55" s="12">
        <f t="shared" si="11"/>
        <v>10183</v>
      </c>
      <c r="I55" s="56" t="s">
        <v>232</v>
      </c>
      <c r="J55" s="57" t="s">
        <v>233</v>
      </c>
      <c r="K55" s="56">
        <v>10183</v>
      </c>
      <c r="L55" s="56" t="s">
        <v>130</v>
      </c>
      <c r="M55" s="57" t="s">
        <v>131</v>
      </c>
      <c r="N55" s="57"/>
      <c r="O55" s="58" t="s">
        <v>235</v>
      </c>
      <c r="P55" s="58" t="s">
        <v>234</v>
      </c>
    </row>
    <row r="56" spans="1:16" ht="12.75" customHeight="1" thickBot="1" x14ac:dyDescent="0.25">
      <c r="A56" s="12" t="str">
        <f t="shared" si="6"/>
        <v> BBS 73 </v>
      </c>
      <c r="B56" s="5" t="str">
        <f t="shared" si="7"/>
        <v>I</v>
      </c>
      <c r="C56" s="12">
        <f t="shared" si="8"/>
        <v>45908.400999999998</v>
      </c>
      <c r="D56" s="14" t="str">
        <f t="shared" si="9"/>
        <v>vis</v>
      </c>
      <c r="E56" s="55">
        <f>VLOOKUP(C56,Active!C$21:E$972,3,FALSE)</f>
        <v>10195.998936859152</v>
      </c>
      <c r="F56" s="5" t="s">
        <v>125</v>
      </c>
      <c r="G56" s="14" t="str">
        <f t="shared" si="10"/>
        <v>45908.401</v>
      </c>
      <c r="H56" s="12">
        <f t="shared" si="11"/>
        <v>10196</v>
      </c>
      <c r="I56" s="56" t="s">
        <v>236</v>
      </c>
      <c r="J56" s="57" t="s">
        <v>237</v>
      </c>
      <c r="K56" s="56">
        <v>10196</v>
      </c>
      <c r="L56" s="56" t="s">
        <v>149</v>
      </c>
      <c r="M56" s="57" t="s">
        <v>131</v>
      </c>
      <c r="N56" s="57"/>
      <c r="O56" s="58" t="s">
        <v>142</v>
      </c>
      <c r="P56" s="58" t="s">
        <v>234</v>
      </c>
    </row>
    <row r="57" spans="1:16" ht="12.75" customHeight="1" thickBot="1" x14ac:dyDescent="0.25">
      <c r="A57" s="12" t="str">
        <f t="shared" si="6"/>
        <v> BBS 73 </v>
      </c>
      <c r="B57" s="5" t="str">
        <f t="shared" si="7"/>
        <v>I</v>
      </c>
      <c r="C57" s="12">
        <f t="shared" si="8"/>
        <v>45911.411</v>
      </c>
      <c r="D57" s="14" t="str">
        <f t="shared" si="9"/>
        <v>vis</v>
      </c>
      <c r="E57" s="55">
        <f>VLOOKUP(C57,Active!C$21:E$972,3,FALSE)</f>
        <v>10214.997571109836</v>
      </c>
      <c r="F57" s="5" t="s">
        <v>125</v>
      </c>
      <c r="G57" s="14" t="str">
        <f t="shared" si="10"/>
        <v>45911.411</v>
      </c>
      <c r="H57" s="12">
        <f t="shared" si="11"/>
        <v>10215</v>
      </c>
      <c r="I57" s="56" t="s">
        <v>238</v>
      </c>
      <c r="J57" s="57" t="s">
        <v>239</v>
      </c>
      <c r="K57" s="56">
        <v>10215</v>
      </c>
      <c r="L57" s="56" t="s">
        <v>149</v>
      </c>
      <c r="M57" s="57" t="s">
        <v>131</v>
      </c>
      <c r="N57" s="57"/>
      <c r="O57" s="58" t="s">
        <v>142</v>
      </c>
      <c r="P57" s="58" t="s">
        <v>234</v>
      </c>
    </row>
    <row r="58" spans="1:16" ht="12.75" customHeight="1" thickBot="1" x14ac:dyDescent="0.25">
      <c r="A58" s="12" t="str">
        <f t="shared" si="6"/>
        <v> BBS 73 </v>
      </c>
      <c r="B58" s="5" t="str">
        <f t="shared" si="7"/>
        <v>I</v>
      </c>
      <c r="C58" s="12">
        <f t="shared" si="8"/>
        <v>45911.411</v>
      </c>
      <c r="D58" s="14" t="str">
        <f t="shared" si="9"/>
        <v>vis</v>
      </c>
      <c r="E58" s="55">
        <f>VLOOKUP(C58,Active!C$21:E$972,3,FALSE)</f>
        <v>10214.997571109836</v>
      </c>
      <c r="F58" s="5" t="s">
        <v>125</v>
      </c>
      <c r="G58" s="14" t="str">
        <f t="shared" si="10"/>
        <v>45911.411</v>
      </c>
      <c r="H58" s="12">
        <f t="shared" si="11"/>
        <v>10215</v>
      </c>
      <c r="I58" s="56" t="s">
        <v>238</v>
      </c>
      <c r="J58" s="57" t="s">
        <v>239</v>
      </c>
      <c r="K58" s="56">
        <v>10215</v>
      </c>
      <c r="L58" s="56" t="s">
        <v>149</v>
      </c>
      <c r="M58" s="57" t="s">
        <v>131</v>
      </c>
      <c r="N58" s="57"/>
      <c r="O58" s="58" t="s">
        <v>132</v>
      </c>
      <c r="P58" s="58" t="s">
        <v>234</v>
      </c>
    </row>
    <row r="59" spans="1:16" ht="12.75" customHeight="1" thickBot="1" x14ac:dyDescent="0.25">
      <c r="A59" s="12" t="str">
        <f t="shared" si="6"/>
        <v> BBS 75 </v>
      </c>
      <c r="B59" s="5" t="str">
        <f t="shared" si="7"/>
        <v>I</v>
      </c>
      <c r="C59" s="12">
        <f t="shared" si="8"/>
        <v>46046.714</v>
      </c>
      <c r="D59" s="14" t="str">
        <f t="shared" si="9"/>
        <v>vis</v>
      </c>
      <c r="E59" s="55">
        <f>VLOOKUP(C59,Active!C$21:E$972,3,FALSE)</f>
        <v>11069.008272112667</v>
      </c>
      <c r="F59" s="5" t="s">
        <v>125</v>
      </c>
      <c r="G59" s="14" t="str">
        <f t="shared" si="10"/>
        <v>46046.714</v>
      </c>
      <c r="H59" s="12">
        <f t="shared" si="11"/>
        <v>11069</v>
      </c>
      <c r="I59" s="56" t="s">
        <v>240</v>
      </c>
      <c r="J59" s="57" t="s">
        <v>241</v>
      </c>
      <c r="K59" s="56">
        <v>11069</v>
      </c>
      <c r="L59" s="56" t="s">
        <v>141</v>
      </c>
      <c r="M59" s="57" t="s">
        <v>131</v>
      </c>
      <c r="N59" s="57"/>
      <c r="O59" s="58" t="s">
        <v>132</v>
      </c>
      <c r="P59" s="58" t="s">
        <v>242</v>
      </c>
    </row>
    <row r="60" spans="1:16" ht="12.75" customHeight="1" thickBot="1" x14ac:dyDescent="0.25">
      <c r="A60" s="12" t="str">
        <f t="shared" si="6"/>
        <v> BBS 76 </v>
      </c>
      <c r="B60" s="5" t="str">
        <f t="shared" si="7"/>
        <v>I</v>
      </c>
      <c r="C60" s="12">
        <f t="shared" si="8"/>
        <v>46154.606</v>
      </c>
      <c r="D60" s="14" t="str">
        <f t="shared" si="9"/>
        <v>vis</v>
      </c>
      <c r="E60" s="55">
        <f>VLOOKUP(C60,Active!C$21:E$972,3,FALSE)</f>
        <v>11750.005164661965</v>
      </c>
      <c r="F60" s="5" t="s">
        <v>125</v>
      </c>
      <c r="G60" s="14" t="str">
        <f t="shared" si="10"/>
        <v>46154.606</v>
      </c>
      <c r="H60" s="12">
        <f t="shared" si="11"/>
        <v>11750</v>
      </c>
      <c r="I60" s="56" t="s">
        <v>243</v>
      </c>
      <c r="J60" s="57" t="s">
        <v>244</v>
      </c>
      <c r="K60" s="56">
        <v>11750</v>
      </c>
      <c r="L60" s="56" t="s">
        <v>141</v>
      </c>
      <c r="M60" s="57" t="s">
        <v>131</v>
      </c>
      <c r="N60" s="57"/>
      <c r="O60" s="58" t="s">
        <v>132</v>
      </c>
      <c r="P60" s="58" t="s">
        <v>245</v>
      </c>
    </row>
    <row r="61" spans="1:16" ht="12.75" customHeight="1" thickBot="1" x14ac:dyDescent="0.25">
      <c r="A61" s="12" t="str">
        <f t="shared" si="6"/>
        <v> BBS 76 </v>
      </c>
      <c r="B61" s="5" t="str">
        <f t="shared" si="7"/>
        <v>I</v>
      </c>
      <c r="C61" s="12">
        <f t="shared" si="8"/>
        <v>46175.517999999996</v>
      </c>
      <c r="D61" s="14" t="str">
        <f t="shared" si="9"/>
        <v>vis</v>
      </c>
      <c r="E61" s="55">
        <f>VLOOKUP(C61,Active!C$21:E$972,3,FALSE)</f>
        <v>11881.998333914446</v>
      </c>
      <c r="F61" s="5" t="s">
        <v>125</v>
      </c>
      <c r="G61" s="14" t="str">
        <f t="shared" si="10"/>
        <v>46175.518</v>
      </c>
      <c r="H61" s="12">
        <f t="shared" si="11"/>
        <v>11882</v>
      </c>
      <c r="I61" s="56" t="s">
        <v>246</v>
      </c>
      <c r="J61" s="57" t="s">
        <v>247</v>
      </c>
      <c r="K61" s="56">
        <v>11882</v>
      </c>
      <c r="L61" s="56" t="s">
        <v>149</v>
      </c>
      <c r="M61" s="57" t="s">
        <v>131</v>
      </c>
      <c r="N61" s="57"/>
      <c r="O61" s="58" t="s">
        <v>132</v>
      </c>
      <c r="P61" s="58" t="s">
        <v>245</v>
      </c>
    </row>
    <row r="62" spans="1:16" ht="12.75" customHeight="1" thickBot="1" x14ac:dyDescent="0.25">
      <c r="A62" s="12" t="str">
        <f t="shared" si="6"/>
        <v> BBS 77 </v>
      </c>
      <c r="B62" s="5" t="str">
        <f t="shared" si="7"/>
        <v>I</v>
      </c>
      <c r="C62" s="12">
        <f t="shared" si="8"/>
        <v>46183.44</v>
      </c>
      <c r="D62" s="14" t="str">
        <f t="shared" si="9"/>
        <v>vis</v>
      </c>
      <c r="E62" s="55">
        <f>VLOOKUP(C62,Active!C$21:E$972,3,FALSE)</f>
        <v>11932.00071947389</v>
      </c>
      <c r="F62" s="5" t="s">
        <v>125</v>
      </c>
      <c r="G62" s="14" t="str">
        <f t="shared" si="10"/>
        <v>46183.440</v>
      </c>
      <c r="H62" s="12">
        <f t="shared" si="11"/>
        <v>11932</v>
      </c>
      <c r="I62" s="56" t="s">
        <v>248</v>
      </c>
      <c r="J62" s="57" t="s">
        <v>249</v>
      </c>
      <c r="K62" s="56">
        <v>11932</v>
      </c>
      <c r="L62" s="56" t="s">
        <v>130</v>
      </c>
      <c r="M62" s="57" t="s">
        <v>131</v>
      </c>
      <c r="N62" s="57"/>
      <c r="O62" s="58" t="s">
        <v>142</v>
      </c>
      <c r="P62" s="58" t="s">
        <v>250</v>
      </c>
    </row>
    <row r="63" spans="1:16" ht="12.75" customHeight="1" thickBot="1" x14ac:dyDescent="0.25">
      <c r="A63" s="12" t="str">
        <f t="shared" si="6"/>
        <v> BBS 77 </v>
      </c>
      <c r="B63" s="5" t="str">
        <f t="shared" si="7"/>
        <v>I</v>
      </c>
      <c r="C63" s="12">
        <f t="shared" si="8"/>
        <v>46186.45</v>
      </c>
      <c r="D63" s="14" t="str">
        <f t="shared" si="9"/>
        <v>vis</v>
      </c>
      <c r="E63" s="55">
        <f>VLOOKUP(C63,Active!C$21:E$972,3,FALSE)</f>
        <v>11950.999353724528</v>
      </c>
      <c r="F63" s="5" t="s">
        <v>125</v>
      </c>
      <c r="G63" s="14" t="str">
        <f t="shared" si="10"/>
        <v>46186.450</v>
      </c>
      <c r="H63" s="12">
        <f t="shared" si="11"/>
        <v>11951</v>
      </c>
      <c r="I63" s="56" t="s">
        <v>251</v>
      </c>
      <c r="J63" s="57" t="s">
        <v>252</v>
      </c>
      <c r="K63" s="56">
        <v>11951</v>
      </c>
      <c r="L63" s="56" t="s">
        <v>149</v>
      </c>
      <c r="M63" s="57" t="s">
        <v>131</v>
      </c>
      <c r="N63" s="57"/>
      <c r="O63" s="58" t="s">
        <v>142</v>
      </c>
      <c r="P63" s="58" t="s">
        <v>250</v>
      </c>
    </row>
    <row r="64" spans="1:16" ht="12.75" customHeight="1" thickBot="1" x14ac:dyDescent="0.25">
      <c r="A64" s="12" t="str">
        <f t="shared" si="6"/>
        <v> BBS 77 </v>
      </c>
      <c r="B64" s="5" t="str">
        <f t="shared" si="7"/>
        <v>I</v>
      </c>
      <c r="C64" s="12">
        <f t="shared" si="8"/>
        <v>46252.358</v>
      </c>
      <c r="D64" s="14" t="str">
        <f t="shared" si="9"/>
        <v>vis</v>
      </c>
      <c r="E64" s="55">
        <f>VLOOKUP(C64,Active!C$21:E$972,3,FALSE)</f>
        <v>12367.000013589404</v>
      </c>
      <c r="F64" s="5" t="s">
        <v>125</v>
      </c>
      <c r="G64" s="14" t="str">
        <f t="shared" si="10"/>
        <v>46252.358</v>
      </c>
      <c r="H64" s="12">
        <f t="shared" si="11"/>
        <v>12367</v>
      </c>
      <c r="I64" s="56" t="s">
        <v>253</v>
      </c>
      <c r="J64" s="57" t="s">
        <v>254</v>
      </c>
      <c r="K64" s="56">
        <v>12367</v>
      </c>
      <c r="L64" s="56" t="s">
        <v>130</v>
      </c>
      <c r="M64" s="57" t="s">
        <v>131</v>
      </c>
      <c r="N64" s="57"/>
      <c r="O64" s="58" t="s">
        <v>142</v>
      </c>
      <c r="P64" s="58" t="s">
        <v>250</v>
      </c>
    </row>
    <row r="65" spans="1:16" ht="12.75" customHeight="1" thickBot="1" x14ac:dyDescent="0.25">
      <c r="A65" s="12" t="str">
        <f t="shared" si="6"/>
        <v> BBS 78 </v>
      </c>
      <c r="B65" s="5" t="str">
        <f t="shared" si="7"/>
        <v>I</v>
      </c>
      <c r="C65" s="12">
        <f t="shared" si="8"/>
        <v>46296.402000000002</v>
      </c>
      <c r="D65" s="14" t="str">
        <f t="shared" si="9"/>
        <v>vis</v>
      </c>
      <c r="E65" s="55">
        <f>VLOOKUP(C65,Active!C$21:E$972,3,FALSE)</f>
        <v>12644.998633834115</v>
      </c>
      <c r="F65" s="5" t="s">
        <v>125</v>
      </c>
      <c r="G65" s="14" t="str">
        <f t="shared" si="10"/>
        <v>46296.402</v>
      </c>
      <c r="H65" s="12">
        <f t="shared" si="11"/>
        <v>12645</v>
      </c>
      <c r="I65" s="56" t="s">
        <v>255</v>
      </c>
      <c r="J65" s="57" t="s">
        <v>256</v>
      </c>
      <c r="K65" s="56">
        <v>12645</v>
      </c>
      <c r="L65" s="56" t="s">
        <v>149</v>
      </c>
      <c r="M65" s="57" t="s">
        <v>131</v>
      </c>
      <c r="N65" s="57"/>
      <c r="O65" s="58" t="s">
        <v>132</v>
      </c>
      <c r="P65" s="58" t="s">
        <v>257</v>
      </c>
    </row>
    <row r="66" spans="1:16" ht="12.75" customHeight="1" thickBot="1" x14ac:dyDescent="0.25">
      <c r="A66" s="12" t="str">
        <f t="shared" si="6"/>
        <v> BBS 79 </v>
      </c>
      <c r="B66" s="5" t="str">
        <f t="shared" si="7"/>
        <v>I</v>
      </c>
      <c r="C66" s="12">
        <f t="shared" si="8"/>
        <v>46497.612000000001</v>
      </c>
      <c r="D66" s="14" t="str">
        <f t="shared" si="9"/>
        <v>vis</v>
      </c>
      <c r="E66" s="55">
        <f>VLOOKUP(C66,Active!C$21:E$972,3,FALSE)</f>
        <v>13915.003682863178</v>
      </c>
      <c r="F66" s="5" t="s">
        <v>125</v>
      </c>
      <c r="G66" s="14" t="str">
        <f t="shared" si="10"/>
        <v>46497.612</v>
      </c>
      <c r="H66" s="12">
        <f t="shared" si="11"/>
        <v>13915</v>
      </c>
      <c r="I66" s="56" t="s">
        <v>258</v>
      </c>
      <c r="J66" s="57" t="s">
        <v>259</v>
      </c>
      <c r="K66" s="56">
        <v>13915</v>
      </c>
      <c r="L66" s="56" t="s">
        <v>141</v>
      </c>
      <c r="M66" s="57" t="s">
        <v>131</v>
      </c>
      <c r="N66" s="57"/>
      <c r="O66" s="58" t="s">
        <v>132</v>
      </c>
      <c r="P66" s="58" t="s">
        <v>260</v>
      </c>
    </row>
    <row r="67" spans="1:16" ht="12.75" customHeight="1" thickBot="1" x14ac:dyDescent="0.25">
      <c r="A67" s="12" t="str">
        <f t="shared" si="6"/>
        <v> BBS 79 </v>
      </c>
      <c r="B67" s="5" t="str">
        <f t="shared" si="7"/>
        <v>I</v>
      </c>
      <c r="C67" s="12">
        <f t="shared" si="8"/>
        <v>46497.612000000001</v>
      </c>
      <c r="D67" s="14" t="str">
        <f t="shared" si="9"/>
        <v>vis</v>
      </c>
      <c r="E67" s="55">
        <f>VLOOKUP(C67,Active!C$21:E$972,3,FALSE)</f>
        <v>13915.003682863178</v>
      </c>
      <c r="F67" s="5" t="s">
        <v>125</v>
      </c>
      <c r="G67" s="14" t="str">
        <f t="shared" si="10"/>
        <v>46497.612</v>
      </c>
      <c r="H67" s="12">
        <f t="shared" si="11"/>
        <v>13915</v>
      </c>
      <c r="I67" s="56" t="s">
        <v>258</v>
      </c>
      <c r="J67" s="57" t="s">
        <v>259</v>
      </c>
      <c r="K67" s="56">
        <v>13915</v>
      </c>
      <c r="L67" s="56" t="s">
        <v>141</v>
      </c>
      <c r="M67" s="57" t="s">
        <v>131</v>
      </c>
      <c r="N67" s="57"/>
      <c r="O67" s="58" t="s">
        <v>261</v>
      </c>
      <c r="P67" s="58" t="s">
        <v>260</v>
      </c>
    </row>
    <row r="68" spans="1:16" ht="12.75" customHeight="1" thickBot="1" x14ac:dyDescent="0.25">
      <c r="A68" s="12" t="str">
        <f t="shared" si="6"/>
        <v> BBS 79 </v>
      </c>
      <c r="B68" s="5" t="str">
        <f t="shared" si="7"/>
        <v>I</v>
      </c>
      <c r="C68" s="12">
        <f t="shared" si="8"/>
        <v>46497.612999999998</v>
      </c>
      <c r="D68" s="14" t="str">
        <f t="shared" si="9"/>
        <v>vis</v>
      </c>
      <c r="E68" s="55">
        <f>VLOOKUP(C68,Active!C$21:E$972,3,FALSE)</f>
        <v>13915.009994701779</v>
      </c>
      <c r="F68" s="5" t="s">
        <v>125</v>
      </c>
      <c r="G68" s="14" t="str">
        <f t="shared" si="10"/>
        <v>46497.613</v>
      </c>
      <c r="H68" s="12">
        <f t="shared" si="11"/>
        <v>13915</v>
      </c>
      <c r="I68" s="56" t="s">
        <v>262</v>
      </c>
      <c r="J68" s="57" t="s">
        <v>263</v>
      </c>
      <c r="K68" s="56">
        <v>13915</v>
      </c>
      <c r="L68" s="56" t="s">
        <v>138</v>
      </c>
      <c r="M68" s="57" t="s">
        <v>131</v>
      </c>
      <c r="N68" s="57"/>
      <c r="O68" s="58" t="s">
        <v>264</v>
      </c>
      <c r="P68" s="58" t="s">
        <v>260</v>
      </c>
    </row>
    <row r="69" spans="1:16" ht="12.75" customHeight="1" thickBot="1" x14ac:dyDescent="0.25">
      <c r="A69" s="12" t="str">
        <f t="shared" si="6"/>
        <v> BBS 79 </v>
      </c>
      <c r="B69" s="5" t="str">
        <f t="shared" si="7"/>
        <v>I</v>
      </c>
      <c r="C69" s="12">
        <f t="shared" si="8"/>
        <v>46497.612999999998</v>
      </c>
      <c r="D69" s="14" t="str">
        <f t="shared" si="9"/>
        <v>vis</v>
      </c>
      <c r="E69" s="55">
        <f>VLOOKUP(C69,Active!C$21:E$972,3,FALSE)</f>
        <v>13915.009994701779</v>
      </c>
      <c r="F69" s="5" t="s">
        <v>125</v>
      </c>
      <c r="G69" s="14" t="str">
        <f t="shared" si="10"/>
        <v>46497.613</v>
      </c>
      <c r="H69" s="12">
        <f t="shared" si="11"/>
        <v>13915</v>
      </c>
      <c r="I69" s="56" t="s">
        <v>262</v>
      </c>
      <c r="J69" s="57" t="s">
        <v>263</v>
      </c>
      <c r="K69" s="56">
        <v>13915</v>
      </c>
      <c r="L69" s="56" t="s">
        <v>138</v>
      </c>
      <c r="M69" s="57" t="s">
        <v>131</v>
      </c>
      <c r="N69" s="57"/>
      <c r="O69" s="58" t="s">
        <v>265</v>
      </c>
      <c r="P69" s="58" t="s">
        <v>260</v>
      </c>
    </row>
    <row r="70" spans="1:16" ht="12.75" customHeight="1" thickBot="1" x14ac:dyDescent="0.25">
      <c r="A70" s="12" t="str">
        <f t="shared" si="6"/>
        <v> BBS 80 </v>
      </c>
      <c r="B70" s="5" t="str">
        <f t="shared" si="7"/>
        <v>I</v>
      </c>
      <c r="C70" s="12">
        <f t="shared" si="8"/>
        <v>46622.455999999998</v>
      </c>
      <c r="D70" s="14" t="str">
        <f t="shared" si="9"/>
        <v>vis</v>
      </c>
      <c r="E70" s="55">
        <f>VLOOKUP(C70,Active!C$21:E$972,3,FALSE)</f>
        <v>14702.99886372388</v>
      </c>
      <c r="F70" s="5" t="s">
        <v>125</v>
      </c>
      <c r="G70" s="14" t="str">
        <f t="shared" si="10"/>
        <v>46622.456</v>
      </c>
      <c r="H70" s="12">
        <f t="shared" si="11"/>
        <v>14703</v>
      </c>
      <c r="I70" s="56" t="s">
        <v>266</v>
      </c>
      <c r="J70" s="57" t="s">
        <v>267</v>
      </c>
      <c r="K70" s="56">
        <v>14703</v>
      </c>
      <c r="L70" s="56" t="s">
        <v>149</v>
      </c>
      <c r="M70" s="57" t="s">
        <v>131</v>
      </c>
      <c r="N70" s="57"/>
      <c r="O70" s="58" t="s">
        <v>142</v>
      </c>
      <c r="P70" s="58" t="s">
        <v>268</v>
      </c>
    </row>
    <row r="71" spans="1:16" ht="12.75" customHeight="1" thickBot="1" x14ac:dyDescent="0.25">
      <c r="A71" s="12" t="str">
        <f t="shared" si="6"/>
        <v> BBS 80 </v>
      </c>
      <c r="B71" s="5" t="str">
        <f t="shared" si="7"/>
        <v>I</v>
      </c>
      <c r="C71" s="12">
        <f t="shared" si="8"/>
        <v>46622.455999999998</v>
      </c>
      <c r="D71" s="14" t="str">
        <f t="shared" si="9"/>
        <v>vis</v>
      </c>
      <c r="E71" s="55">
        <f>VLOOKUP(C71,Active!C$21:E$972,3,FALSE)</f>
        <v>14702.99886372388</v>
      </c>
      <c r="F71" s="5" t="s">
        <v>125</v>
      </c>
      <c r="G71" s="14" t="str">
        <f t="shared" si="10"/>
        <v>46622.456</v>
      </c>
      <c r="H71" s="12">
        <f t="shared" si="11"/>
        <v>14703</v>
      </c>
      <c r="I71" s="56" t="s">
        <v>266</v>
      </c>
      <c r="J71" s="57" t="s">
        <v>267</v>
      </c>
      <c r="K71" s="56">
        <v>14703</v>
      </c>
      <c r="L71" s="56" t="s">
        <v>149</v>
      </c>
      <c r="M71" s="57" t="s">
        <v>131</v>
      </c>
      <c r="N71" s="57"/>
      <c r="O71" s="58" t="s">
        <v>132</v>
      </c>
      <c r="P71" s="58" t="s">
        <v>268</v>
      </c>
    </row>
    <row r="72" spans="1:16" ht="12.75" customHeight="1" thickBot="1" x14ac:dyDescent="0.25">
      <c r="A72" s="12" t="str">
        <f t="shared" si="6"/>
        <v> BBS 81 </v>
      </c>
      <c r="B72" s="5" t="str">
        <f t="shared" si="7"/>
        <v>I</v>
      </c>
      <c r="C72" s="12">
        <f t="shared" si="8"/>
        <v>46625.466</v>
      </c>
      <c r="D72" s="14" t="str">
        <f t="shared" si="9"/>
        <v>vis</v>
      </c>
      <c r="E72" s="55">
        <f>VLOOKUP(C72,Active!C$21:E$972,3,FALSE)</f>
        <v>14721.997497974564</v>
      </c>
      <c r="F72" s="5" t="s">
        <v>125</v>
      </c>
      <c r="G72" s="14" t="str">
        <f t="shared" si="10"/>
        <v>46625.466</v>
      </c>
      <c r="H72" s="12">
        <f t="shared" si="11"/>
        <v>14722</v>
      </c>
      <c r="I72" s="56" t="s">
        <v>269</v>
      </c>
      <c r="J72" s="57" t="s">
        <v>270</v>
      </c>
      <c r="K72" s="56">
        <v>14722</v>
      </c>
      <c r="L72" s="56" t="s">
        <v>149</v>
      </c>
      <c r="M72" s="57" t="s">
        <v>131</v>
      </c>
      <c r="N72" s="57"/>
      <c r="O72" s="58" t="s">
        <v>142</v>
      </c>
      <c r="P72" s="58" t="s">
        <v>271</v>
      </c>
    </row>
    <row r="73" spans="1:16" ht="12.75" customHeight="1" thickBot="1" x14ac:dyDescent="0.25">
      <c r="A73" s="12" t="str">
        <f t="shared" si="6"/>
        <v> BBS 80 </v>
      </c>
      <c r="B73" s="5" t="str">
        <f t="shared" si="7"/>
        <v>I</v>
      </c>
      <c r="C73" s="12">
        <f t="shared" si="8"/>
        <v>46625.466</v>
      </c>
      <c r="D73" s="14" t="str">
        <f t="shared" si="9"/>
        <v>vis</v>
      </c>
      <c r="E73" s="55">
        <f>VLOOKUP(C73,Active!C$21:E$972,3,FALSE)</f>
        <v>14721.997497974564</v>
      </c>
      <c r="F73" s="5" t="s">
        <v>125</v>
      </c>
      <c r="G73" s="14" t="str">
        <f t="shared" si="10"/>
        <v>46625.466</v>
      </c>
      <c r="H73" s="12">
        <f t="shared" si="11"/>
        <v>14722</v>
      </c>
      <c r="I73" s="56" t="s">
        <v>269</v>
      </c>
      <c r="J73" s="57" t="s">
        <v>270</v>
      </c>
      <c r="K73" s="56">
        <v>14722</v>
      </c>
      <c r="L73" s="56" t="s">
        <v>149</v>
      </c>
      <c r="M73" s="57" t="s">
        <v>131</v>
      </c>
      <c r="N73" s="57"/>
      <c r="O73" s="58" t="s">
        <v>132</v>
      </c>
      <c r="P73" s="58" t="s">
        <v>268</v>
      </c>
    </row>
    <row r="74" spans="1:16" ht="12.75" customHeight="1" thickBot="1" x14ac:dyDescent="0.25">
      <c r="A74" s="12" t="str">
        <f t="shared" si="6"/>
        <v> BBS 82 </v>
      </c>
      <c r="B74" s="5" t="str">
        <f t="shared" si="7"/>
        <v>I</v>
      </c>
      <c r="C74" s="12">
        <f t="shared" si="8"/>
        <v>46831.587</v>
      </c>
      <c r="D74" s="14" t="str">
        <f t="shared" si="9"/>
        <v>vis</v>
      </c>
      <c r="E74" s="55">
        <f>VLOOKUP(C74,Active!C$21:E$972,3,FALSE)</f>
        <v>16022.999986473742</v>
      </c>
      <c r="F74" s="5" t="str">
        <f>LEFT(M74,1)</f>
        <v>V</v>
      </c>
      <c r="G74" s="14" t="str">
        <f t="shared" si="10"/>
        <v>46831.587</v>
      </c>
      <c r="H74" s="12">
        <f t="shared" si="11"/>
        <v>16023</v>
      </c>
      <c r="I74" s="56" t="s">
        <v>272</v>
      </c>
      <c r="J74" s="57" t="s">
        <v>273</v>
      </c>
      <c r="K74" s="56">
        <v>16023</v>
      </c>
      <c r="L74" s="56" t="s">
        <v>149</v>
      </c>
      <c r="M74" s="57" t="s">
        <v>131</v>
      </c>
      <c r="N74" s="57"/>
      <c r="O74" s="58" t="s">
        <v>132</v>
      </c>
      <c r="P74" s="58" t="s">
        <v>274</v>
      </c>
    </row>
    <row r="75" spans="1:16" ht="12.75" customHeight="1" thickBot="1" x14ac:dyDescent="0.25">
      <c r="A75" s="12" t="str">
        <f t="shared" ref="A75:A106" si="12">P75</f>
        <v> BBS 84 </v>
      </c>
      <c r="B75" s="5" t="str">
        <f t="shared" ref="B75:B106" si="13">IF(H75=INT(H75),"I","II")</f>
        <v>I</v>
      </c>
      <c r="C75" s="12">
        <f t="shared" ref="C75:C106" si="14">1*G75</f>
        <v>47003.328999999998</v>
      </c>
      <c r="D75" s="14" t="str">
        <f t="shared" ref="D75:D106" si="15">VLOOKUP(F75,I$1:J$5,2,FALSE)</f>
        <v>vis</v>
      </c>
      <c r="E75" s="55">
        <f>VLOOKUP(C75,Active!C$21:E$972,3,FALSE)</f>
        <v>17107.007775004869</v>
      </c>
      <c r="F75" s="5" t="str">
        <f>LEFT(M75,1)</f>
        <v>V</v>
      </c>
      <c r="G75" s="14" t="str">
        <f t="shared" ref="G75:G106" si="16">MID(I75,3,LEN(I75)-3)</f>
        <v>47003.329</v>
      </c>
      <c r="H75" s="12">
        <f t="shared" ref="H75:H106" si="17">1*K75</f>
        <v>17107</v>
      </c>
      <c r="I75" s="56" t="s">
        <v>275</v>
      </c>
      <c r="J75" s="57" t="s">
        <v>276</v>
      </c>
      <c r="K75" s="56">
        <v>17107</v>
      </c>
      <c r="L75" s="56" t="s">
        <v>141</v>
      </c>
      <c r="M75" s="57" t="s">
        <v>131</v>
      </c>
      <c r="N75" s="57"/>
      <c r="O75" s="58" t="s">
        <v>132</v>
      </c>
      <c r="P75" s="58" t="s">
        <v>277</v>
      </c>
    </row>
    <row r="76" spans="1:16" ht="12.75" customHeight="1" thickBot="1" x14ac:dyDescent="0.25">
      <c r="A76" s="12" t="str">
        <f t="shared" si="12"/>
        <v> BBS 85 </v>
      </c>
      <c r="B76" s="5" t="str">
        <f t="shared" si="13"/>
        <v>I</v>
      </c>
      <c r="C76" s="12">
        <f t="shared" si="14"/>
        <v>47023.447</v>
      </c>
      <c r="D76" s="14" t="str">
        <f t="shared" si="15"/>
        <v>vis</v>
      </c>
      <c r="E76" s="55">
        <f>VLOOKUP(C76,Active!C$21:E$972,3,FALSE)</f>
        <v>17233.989344391925</v>
      </c>
      <c r="F76" s="5" t="str">
        <f>LEFT(M76,1)</f>
        <v>V</v>
      </c>
      <c r="G76" s="14" t="str">
        <f t="shared" si="16"/>
        <v>47023.447</v>
      </c>
      <c r="H76" s="12">
        <f t="shared" si="17"/>
        <v>17234</v>
      </c>
      <c r="I76" s="56" t="s">
        <v>278</v>
      </c>
      <c r="J76" s="57" t="s">
        <v>279</v>
      </c>
      <c r="K76" s="56">
        <v>17234</v>
      </c>
      <c r="L76" s="56" t="s">
        <v>191</v>
      </c>
      <c r="M76" s="57" t="s">
        <v>131</v>
      </c>
      <c r="N76" s="57"/>
      <c r="O76" s="58" t="s">
        <v>132</v>
      </c>
      <c r="P76" s="58" t="s">
        <v>280</v>
      </c>
    </row>
    <row r="77" spans="1:16" ht="12.75" customHeight="1" thickBot="1" x14ac:dyDescent="0.25">
      <c r="A77" s="12" t="str">
        <f t="shared" si="12"/>
        <v> BBS 87 </v>
      </c>
      <c r="B77" s="5" t="str">
        <f t="shared" si="13"/>
        <v>I</v>
      </c>
      <c r="C77" s="12">
        <f t="shared" si="14"/>
        <v>47212.616999999998</v>
      </c>
      <c r="D77" s="14" t="str">
        <f t="shared" si="15"/>
        <v>vis</v>
      </c>
      <c r="E77" s="55">
        <f>VLOOKUP(C77,Active!C$21:E$972,3,FALSE)</f>
        <v>18427.999856418301</v>
      </c>
      <c r="F77" s="5" t="str">
        <f>LEFT(M77,1)</f>
        <v>V</v>
      </c>
      <c r="G77" s="14" t="str">
        <f t="shared" si="16"/>
        <v>47212.617</v>
      </c>
      <c r="H77" s="12">
        <f t="shared" si="17"/>
        <v>18428</v>
      </c>
      <c r="I77" s="56" t="s">
        <v>281</v>
      </c>
      <c r="J77" s="57" t="s">
        <v>282</v>
      </c>
      <c r="K77" s="56">
        <v>18428</v>
      </c>
      <c r="L77" s="56" t="s">
        <v>149</v>
      </c>
      <c r="M77" s="57" t="s">
        <v>131</v>
      </c>
      <c r="N77" s="57"/>
      <c r="O77" s="58" t="s">
        <v>132</v>
      </c>
      <c r="P77" s="58" t="s">
        <v>283</v>
      </c>
    </row>
    <row r="78" spans="1:16" ht="12.75" customHeight="1" thickBot="1" x14ac:dyDescent="0.25">
      <c r="A78" s="12" t="str">
        <f t="shared" si="12"/>
        <v> BBS 88 </v>
      </c>
      <c r="B78" s="5" t="str">
        <f t="shared" si="13"/>
        <v>I</v>
      </c>
      <c r="C78" s="12">
        <f t="shared" si="14"/>
        <v>47304.508000000002</v>
      </c>
      <c r="D78" s="14" t="str">
        <f t="shared" si="15"/>
        <v>vis</v>
      </c>
      <c r="E78" s="55">
        <f>VLOOKUP(C78,Active!C$21:E$972,3,FALSE)</f>
        <v>19008.001019185231</v>
      </c>
      <c r="F78" s="5" t="str">
        <f>LEFT(M78,1)</f>
        <v>V</v>
      </c>
      <c r="G78" s="14" t="str">
        <f t="shared" si="16"/>
        <v>47304.508</v>
      </c>
      <c r="H78" s="12">
        <f t="shared" si="17"/>
        <v>19008</v>
      </c>
      <c r="I78" s="56" t="s">
        <v>284</v>
      </c>
      <c r="J78" s="57" t="s">
        <v>285</v>
      </c>
      <c r="K78" s="56">
        <v>19008</v>
      </c>
      <c r="L78" s="56" t="s">
        <v>130</v>
      </c>
      <c r="M78" s="57" t="s">
        <v>131</v>
      </c>
      <c r="N78" s="57"/>
      <c r="O78" s="58" t="s">
        <v>132</v>
      </c>
      <c r="P78" s="58" t="s">
        <v>286</v>
      </c>
    </row>
    <row r="79" spans="1:16" ht="12.75" customHeight="1" thickBot="1" x14ac:dyDescent="0.25">
      <c r="A79" s="12" t="str">
        <f t="shared" si="12"/>
        <v> BBS 89 </v>
      </c>
      <c r="B79" s="5" t="str">
        <f t="shared" si="13"/>
        <v>I</v>
      </c>
      <c r="C79" s="12">
        <f t="shared" si="14"/>
        <v>47383.406999999999</v>
      </c>
      <c r="D79" s="14" t="str">
        <f t="shared" si="15"/>
        <v>vis</v>
      </c>
      <c r="E79" s="55">
        <f>VLOOKUP(C79,Active!C$21:E$972,3,FALSE)</f>
        <v>19505.998774581789</v>
      </c>
      <c r="F79" s="5" t="s">
        <v>125</v>
      </c>
      <c r="G79" s="14" t="str">
        <f t="shared" si="16"/>
        <v>47383.407</v>
      </c>
      <c r="H79" s="12">
        <f t="shared" si="17"/>
        <v>19506</v>
      </c>
      <c r="I79" s="56" t="s">
        <v>287</v>
      </c>
      <c r="J79" s="57" t="s">
        <v>288</v>
      </c>
      <c r="K79" s="56">
        <v>19506</v>
      </c>
      <c r="L79" s="56" t="s">
        <v>149</v>
      </c>
      <c r="M79" s="57" t="s">
        <v>131</v>
      </c>
      <c r="N79" s="57"/>
      <c r="O79" s="58" t="s">
        <v>132</v>
      </c>
      <c r="P79" s="58" t="s">
        <v>289</v>
      </c>
    </row>
    <row r="80" spans="1:16" ht="12.75" customHeight="1" thickBot="1" x14ac:dyDescent="0.25">
      <c r="A80" s="12" t="str">
        <f t="shared" si="12"/>
        <v> BBS 90 </v>
      </c>
      <c r="B80" s="5" t="str">
        <f t="shared" si="13"/>
        <v>I</v>
      </c>
      <c r="C80" s="12">
        <f t="shared" si="14"/>
        <v>47535.661999999997</v>
      </c>
      <c r="D80" s="14" t="str">
        <f t="shared" si="15"/>
        <v>vis</v>
      </c>
      <c r="E80" s="55">
        <f>VLOOKUP(C80,Active!C$21:E$972,3,FALSE)</f>
        <v>20467.007763896025</v>
      </c>
      <c r="F80" s="5" t="s">
        <v>125</v>
      </c>
      <c r="G80" s="14" t="str">
        <f t="shared" si="16"/>
        <v>47535.662</v>
      </c>
      <c r="H80" s="12">
        <f t="shared" si="17"/>
        <v>20467</v>
      </c>
      <c r="I80" s="56" t="s">
        <v>290</v>
      </c>
      <c r="J80" s="57" t="s">
        <v>291</v>
      </c>
      <c r="K80" s="56">
        <v>20467</v>
      </c>
      <c r="L80" s="56" t="s">
        <v>141</v>
      </c>
      <c r="M80" s="57" t="s">
        <v>131</v>
      </c>
      <c r="N80" s="57"/>
      <c r="O80" s="58" t="s">
        <v>132</v>
      </c>
      <c r="P80" s="58" t="s">
        <v>292</v>
      </c>
    </row>
    <row r="81" spans="1:16" ht="12.75" customHeight="1" thickBot="1" x14ac:dyDescent="0.25">
      <c r="A81" s="12" t="str">
        <f t="shared" si="12"/>
        <v> BBS 92 </v>
      </c>
      <c r="B81" s="5" t="str">
        <f t="shared" si="13"/>
        <v>I</v>
      </c>
      <c r="C81" s="12">
        <f t="shared" si="14"/>
        <v>47746.375999999997</v>
      </c>
      <c r="D81" s="14" t="str">
        <f t="shared" si="15"/>
        <v>vis</v>
      </c>
      <c r="E81" s="55">
        <f>VLOOKUP(C81,Active!C$21:E$972,3,FALSE)</f>
        <v>21797.000527183689</v>
      </c>
      <c r="F81" s="5" t="s">
        <v>125</v>
      </c>
      <c r="G81" s="14" t="str">
        <f t="shared" si="16"/>
        <v>47746.376</v>
      </c>
      <c r="H81" s="12">
        <f t="shared" si="17"/>
        <v>21797</v>
      </c>
      <c r="I81" s="56" t="s">
        <v>293</v>
      </c>
      <c r="J81" s="57" t="s">
        <v>294</v>
      </c>
      <c r="K81" s="56">
        <v>21797</v>
      </c>
      <c r="L81" s="56" t="s">
        <v>130</v>
      </c>
      <c r="M81" s="57" t="s">
        <v>131</v>
      </c>
      <c r="N81" s="57"/>
      <c r="O81" s="58" t="s">
        <v>132</v>
      </c>
      <c r="P81" s="58" t="s">
        <v>295</v>
      </c>
    </row>
    <row r="82" spans="1:16" ht="12.75" customHeight="1" thickBot="1" x14ac:dyDescent="0.25">
      <c r="A82" s="12" t="str">
        <f t="shared" si="12"/>
        <v> BBS 93 </v>
      </c>
      <c r="B82" s="5" t="str">
        <f t="shared" si="13"/>
        <v>I</v>
      </c>
      <c r="C82" s="12">
        <f t="shared" si="14"/>
        <v>47890.709000000003</v>
      </c>
      <c r="D82" s="14" t="str">
        <f t="shared" si="15"/>
        <v>vis</v>
      </c>
      <c r="E82" s="55">
        <f>VLOOKUP(C82,Active!C$21:E$972,3,FALSE)</f>
        <v>22708.007130938575</v>
      </c>
      <c r="F82" s="5" t="s">
        <v>125</v>
      </c>
      <c r="G82" s="14" t="str">
        <f t="shared" si="16"/>
        <v>47890.709</v>
      </c>
      <c r="H82" s="12">
        <f t="shared" si="17"/>
        <v>22708</v>
      </c>
      <c r="I82" s="56" t="s">
        <v>296</v>
      </c>
      <c r="J82" s="57" t="s">
        <v>297</v>
      </c>
      <c r="K82" s="56">
        <v>22708</v>
      </c>
      <c r="L82" s="56" t="s">
        <v>141</v>
      </c>
      <c r="M82" s="57" t="s">
        <v>131</v>
      </c>
      <c r="N82" s="57"/>
      <c r="O82" s="58" t="s">
        <v>132</v>
      </c>
      <c r="P82" s="58" t="s">
        <v>298</v>
      </c>
    </row>
    <row r="83" spans="1:16" ht="12.75" customHeight="1" thickBot="1" x14ac:dyDescent="0.25">
      <c r="A83" s="12" t="str">
        <f t="shared" si="12"/>
        <v> BBS 94 </v>
      </c>
      <c r="B83" s="5" t="str">
        <f t="shared" si="13"/>
        <v>I</v>
      </c>
      <c r="C83" s="12">
        <f t="shared" si="14"/>
        <v>47942.514999999999</v>
      </c>
      <c r="D83" s="14" t="str">
        <f t="shared" si="15"/>
        <v>vis</v>
      </c>
      <c r="E83" s="55">
        <f>VLOOKUP(C83,Active!C$21:E$972,3,FALSE)</f>
        <v>23034.998242563222</v>
      </c>
      <c r="F83" s="5" t="s">
        <v>125</v>
      </c>
      <c r="G83" s="14" t="str">
        <f t="shared" si="16"/>
        <v>47942.515</v>
      </c>
      <c r="H83" s="12">
        <f t="shared" si="17"/>
        <v>23035</v>
      </c>
      <c r="I83" s="56" t="s">
        <v>299</v>
      </c>
      <c r="J83" s="57" t="s">
        <v>300</v>
      </c>
      <c r="K83" s="56">
        <v>23035</v>
      </c>
      <c r="L83" s="56" t="s">
        <v>149</v>
      </c>
      <c r="M83" s="57" t="s">
        <v>131</v>
      </c>
      <c r="N83" s="57"/>
      <c r="O83" s="58" t="s">
        <v>132</v>
      </c>
      <c r="P83" s="58" t="s">
        <v>301</v>
      </c>
    </row>
    <row r="84" spans="1:16" ht="12.75" customHeight="1" thickBot="1" x14ac:dyDescent="0.25">
      <c r="A84" s="12" t="str">
        <f t="shared" si="12"/>
        <v> BBS 95 </v>
      </c>
      <c r="B84" s="5" t="str">
        <f t="shared" si="13"/>
        <v>I</v>
      </c>
      <c r="C84" s="12">
        <f t="shared" si="14"/>
        <v>48039.476000000002</v>
      </c>
      <c r="D84" s="14" t="str">
        <f t="shared" si="15"/>
        <v>vis</v>
      </c>
      <c r="E84" s="55">
        <f>VLOOKUP(C84,Active!C$21:E$972,3,FALSE)</f>
        <v>23647.000427141083</v>
      </c>
      <c r="F84" s="5" t="s">
        <v>125</v>
      </c>
      <c r="G84" s="14" t="str">
        <f t="shared" si="16"/>
        <v>48039.476</v>
      </c>
      <c r="H84" s="12">
        <f t="shared" si="17"/>
        <v>23647</v>
      </c>
      <c r="I84" s="56" t="s">
        <v>302</v>
      </c>
      <c r="J84" s="57" t="s">
        <v>303</v>
      </c>
      <c r="K84" s="56">
        <v>23647</v>
      </c>
      <c r="L84" s="56" t="s">
        <v>130</v>
      </c>
      <c r="M84" s="57" t="s">
        <v>131</v>
      </c>
      <c r="N84" s="57"/>
      <c r="O84" s="58" t="s">
        <v>132</v>
      </c>
      <c r="P84" s="58" t="s">
        <v>304</v>
      </c>
    </row>
    <row r="85" spans="1:16" ht="12.75" customHeight="1" thickBot="1" x14ac:dyDescent="0.25">
      <c r="A85" s="12" t="str">
        <f t="shared" si="12"/>
        <v> BBS 95 </v>
      </c>
      <c r="B85" s="5" t="str">
        <f t="shared" si="13"/>
        <v>I</v>
      </c>
      <c r="C85" s="12">
        <f t="shared" si="14"/>
        <v>48068.468000000001</v>
      </c>
      <c r="D85" s="14" t="str">
        <f t="shared" si="15"/>
        <v>vis</v>
      </c>
      <c r="E85" s="55">
        <f>VLOOKUP(C85,Active!C$21:E$972,3,FALSE)</f>
        <v>23829.993252455177</v>
      </c>
      <c r="F85" s="5" t="s">
        <v>125</v>
      </c>
      <c r="G85" s="14" t="str">
        <f t="shared" si="16"/>
        <v>48068.468</v>
      </c>
      <c r="H85" s="12">
        <f t="shared" si="17"/>
        <v>23830</v>
      </c>
      <c r="I85" s="56" t="s">
        <v>305</v>
      </c>
      <c r="J85" s="57" t="s">
        <v>306</v>
      </c>
      <c r="K85" s="56">
        <v>23830</v>
      </c>
      <c r="L85" s="56" t="s">
        <v>146</v>
      </c>
      <c r="M85" s="57" t="s">
        <v>307</v>
      </c>
      <c r="N85" s="57" t="s">
        <v>308</v>
      </c>
      <c r="O85" s="58" t="s">
        <v>309</v>
      </c>
      <c r="P85" s="58" t="s">
        <v>304</v>
      </c>
    </row>
    <row r="86" spans="1:16" ht="12.75" customHeight="1" thickBot="1" x14ac:dyDescent="0.25">
      <c r="A86" s="12" t="str">
        <f t="shared" si="12"/>
        <v> BBS 97 </v>
      </c>
      <c r="B86" s="5" t="str">
        <f t="shared" si="13"/>
        <v>I</v>
      </c>
      <c r="C86" s="12">
        <f t="shared" si="14"/>
        <v>48306.593000000001</v>
      </c>
      <c r="D86" s="14" t="str">
        <f t="shared" si="15"/>
        <v>vis</v>
      </c>
      <c r="E86" s="55">
        <f>VLOOKUP(C86,Active!C$21:E$972,3,FALSE)</f>
        <v>25332.999824196377</v>
      </c>
      <c r="F86" s="5" t="s">
        <v>125</v>
      </c>
      <c r="G86" s="14" t="str">
        <f t="shared" si="16"/>
        <v>48306.593</v>
      </c>
      <c r="H86" s="12">
        <f t="shared" si="17"/>
        <v>25333</v>
      </c>
      <c r="I86" s="56" t="s">
        <v>310</v>
      </c>
      <c r="J86" s="57" t="s">
        <v>311</v>
      </c>
      <c r="K86" s="56">
        <v>25333</v>
      </c>
      <c r="L86" s="56" t="s">
        <v>149</v>
      </c>
      <c r="M86" s="57" t="s">
        <v>131</v>
      </c>
      <c r="N86" s="57"/>
      <c r="O86" s="58" t="s">
        <v>132</v>
      </c>
      <c r="P86" s="58" t="s">
        <v>312</v>
      </c>
    </row>
    <row r="87" spans="1:16" ht="12.75" customHeight="1" thickBot="1" x14ac:dyDescent="0.25">
      <c r="A87" s="12" t="str">
        <f t="shared" si="12"/>
        <v> BBS 101 </v>
      </c>
      <c r="B87" s="5" t="str">
        <f t="shared" si="13"/>
        <v>I</v>
      </c>
      <c r="C87" s="12">
        <f t="shared" si="14"/>
        <v>48766.527000000002</v>
      </c>
      <c r="D87" s="14" t="str">
        <f t="shared" si="15"/>
        <v>vis</v>
      </c>
      <c r="E87" s="55">
        <f>VLOOKUP(C87,Active!C$21:E$972,3,FALSE)</f>
        <v>28236.029008730631</v>
      </c>
      <c r="F87" s="5" t="s">
        <v>125</v>
      </c>
      <c r="G87" s="14" t="str">
        <f t="shared" si="16"/>
        <v>48766.527</v>
      </c>
      <c r="H87" s="12">
        <f t="shared" si="17"/>
        <v>28236</v>
      </c>
      <c r="I87" s="56" t="s">
        <v>313</v>
      </c>
      <c r="J87" s="57" t="s">
        <v>314</v>
      </c>
      <c r="K87" s="56">
        <v>28236</v>
      </c>
      <c r="L87" s="56" t="s">
        <v>315</v>
      </c>
      <c r="M87" s="57" t="s">
        <v>131</v>
      </c>
      <c r="N87" s="57"/>
      <c r="O87" s="58" t="s">
        <v>132</v>
      </c>
      <c r="P87" s="58" t="s">
        <v>316</v>
      </c>
    </row>
    <row r="88" spans="1:16" ht="12.75" customHeight="1" thickBot="1" x14ac:dyDescent="0.25">
      <c r="A88" s="12" t="str">
        <f t="shared" si="12"/>
        <v> BBS 103 </v>
      </c>
      <c r="B88" s="5" t="str">
        <f t="shared" si="13"/>
        <v>I</v>
      </c>
      <c r="C88" s="12">
        <f t="shared" si="14"/>
        <v>49004.644999999997</v>
      </c>
      <c r="D88" s="14" t="str">
        <f t="shared" si="15"/>
        <v>vis</v>
      </c>
      <c r="E88" s="55">
        <f>VLOOKUP(C88,Active!C$21:E$972,3,FALSE)</f>
        <v>29738.991397601447</v>
      </c>
      <c r="F88" s="5" t="s">
        <v>125</v>
      </c>
      <c r="G88" s="14" t="str">
        <f t="shared" si="16"/>
        <v>49004.645</v>
      </c>
      <c r="H88" s="12">
        <f t="shared" si="17"/>
        <v>29739</v>
      </c>
      <c r="I88" s="56" t="s">
        <v>317</v>
      </c>
      <c r="J88" s="57" t="s">
        <v>318</v>
      </c>
      <c r="K88" s="56">
        <v>29739</v>
      </c>
      <c r="L88" s="56" t="s">
        <v>146</v>
      </c>
      <c r="M88" s="57" t="s">
        <v>131</v>
      </c>
      <c r="N88" s="57"/>
      <c r="O88" s="58" t="s">
        <v>132</v>
      </c>
      <c r="P88" s="58" t="s">
        <v>319</v>
      </c>
    </row>
    <row r="89" spans="1:16" ht="12.75" customHeight="1" thickBot="1" x14ac:dyDescent="0.25">
      <c r="A89" s="12" t="str">
        <f t="shared" si="12"/>
        <v> BBS 104 </v>
      </c>
      <c r="B89" s="5" t="str">
        <f t="shared" si="13"/>
        <v>I</v>
      </c>
      <c r="C89" s="12">
        <f t="shared" si="14"/>
        <v>49158.483</v>
      </c>
      <c r="D89" s="14" t="str">
        <f t="shared" si="15"/>
        <v>vis</v>
      </c>
      <c r="E89" s="55">
        <f>VLOOKUP(C89,Active!C$21:E$972,3,FALSE)</f>
        <v>30709.992027453533</v>
      </c>
      <c r="F89" s="5" t="s">
        <v>125</v>
      </c>
      <c r="G89" s="14" t="str">
        <f t="shared" si="16"/>
        <v>49158.483</v>
      </c>
      <c r="H89" s="12">
        <f t="shared" si="17"/>
        <v>30710</v>
      </c>
      <c r="I89" s="56" t="s">
        <v>320</v>
      </c>
      <c r="J89" s="57" t="s">
        <v>321</v>
      </c>
      <c r="K89" s="56">
        <v>30710</v>
      </c>
      <c r="L89" s="56" t="s">
        <v>146</v>
      </c>
      <c r="M89" s="57" t="s">
        <v>131</v>
      </c>
      <c r="N89" s="57"/>
      <c r="O89" s="58" t="s">
        <v>132</v>
      </c>
      <c r="P89" s="58" t="s">
        <v>322</v>
      </c>
    </row>
    <row r="90" spans="1:16" ht="12.75" customHeight="1" thickBot="1" x14ac:dyDescent="0.25">
      <c r="A90" s="12" t="str">
        <f t="shared" si="12"/>
        <v> BBS 106 </v>
      </c>
      <c r="B90" s="5" t="str">
        <f t="shared" si="13"/>
        <v>I</v>
      </c>
      <c r="C90" s="12">
        <f t="shared" si="14"/>
        <v>49475.506999999998</v>
      </c>
      <c r="D90" s="14" t="str">
        <f t="shared" si="15"/>
        <v>vis</v>
      </c>
      <c r="E90" s="55">
        <f>VLOOKUP(C90,Active!C$21:E$972,3,FALSE)</f>
        <v>32710.996354591291</v>
      </c>
      <c r="F90" s="5" t="s">
        <v>125</v>
      </c>
      <c r="G90" s="14" t="str">
        <f t="shared" si="16"/>
        <v>49475.507</v>
      </c>
      <c r="H90" s="12">
        <f t="shared" si="17"/>
        <v>32711</v>
      </c>
      <c r="I90" s="56" t="s">
        <v>323</v>
      </c>
      <c r="J90" s="57" t="s">
        <v>324</v>
      </c>
      <c r="K90" s="56">
        <v>32711</v>
      </c>
      <c r="L90" s="56" t="s">
        <v>146</v>
      </c>
      <c r="M90" s="57" t="s">
        <v>131</v>
      </c>
      <c r="N90" s="57"/>
      <c r="O90" s="58" t="s">
        <v>132</v>
      </c>
      <c r="P90" s="58" t="s">
        <v>325</v>
      </c>
    </row>
    <row r="91" spans="1:16" ht="12.75" customHeight="1" thickBot="1" x14ac:dyDescent="0.25">
      <c r="A91" s="12" t="str">
        <f t="shared" si="12"/>
        <v> BBS 107 </v>
      </c>
      <c r="B91" s="5" t="str">
        <f t="shared" si="13"/>
        <v>I</v>
      </c>
      <c r="C91" s="12">
        <f t="shared" si="14"/>
        <v>49561.375999999997</v>
      </c>
      <c r="D91" s="14" t="str">
        <f t="shared" si="15"/>
        <v>vis</v>
      </c>
      <c r="E91" s="55">
        <f>VLOOKUP(C91,Active!C$21:E$972,3,FALSE)</f>
        <v>33252.987625179609</v>
      </c>
      <c r="F91" s="5" t="s">
        <v>125</v>
      </c>
      <c r="G91" s="14" t="str">
        <f t="shared" si="16"/>
        <v>49561.376</v>
      </c>
      <c r="H91" s="12">
        <f t="shared" si="17"/>
        <v>33253</v>
      </c>
      <c r="I91" s="56" t="s">
        <v>326</v>
      </c>
      <c r="J91" s="57" t="s">
        <v>327</v>
      </c>
      <c r="K91" s="56">
        <v>33253</v>
      </c>
      <c r="L91" s="56" t="s">
        <v>191</v>
      </c>
      <c r="M91" s="57" t="s">
        <v>131</v>
      </c>
      <c r="N91" s="57"/>
      <c r="O91" s="58" t="s">
        <v>132</v>
      </c>
      <c r="P91" s="58" t="s">
        <v>328</v>
      </c>
    </row>
    <row r="92" spans="1:16" ht="12.75" customHeight="1" thickBot="1" x14ac:dyDescent="0.25">
      <c r="A92" s="12" t="str">
        <f t="shared" si="12"/>
        <v> BBS 108 </v>
      </c>
      <c r="B92" s="5" t="str">
        <f t="shared" si="13"/>
        <v>I</v>
      </c>
      <c r="C92" s="12">
        <f t="shared" si="14"/>
        <v>49799.504000000001</v>
      </c>
      <c r="D92" s="14" t="str">
        <f t="shared" si="15"/>
        <v>vis</v>
      </c>
      <c r="E92" s="55">
        <f>VLOOKUP(C92,Active!C$21:E$972,3,FALSE)</f>
        <v>34756.013132436703</v>
      </c>
      <c r="F92" s="5" t="s">
        <v>125</v>
      </c>
      <c r="G92" s="14" t="str">
        <f t="shared" si="16"/>
        <v>49799.504</v>
      </c>
      <c r="H92" s="12">
        <f t="shared" si="17"/>
        <v>34756</v>
      </c>
      <c r="I92" s="56" t="s">
        <v>329</v>
      </c>
      <c r="J92" s="57" t="s">
        <v>330</v>
      </c>
      <c r="K92" s="56">
        <v>34756</v>
      </c>
      <c r="L92" s="56" t="s">
        <v>138</v>
      </c>
      <c r="M92" s="57" t="s">
        <v>131</v>
      </c>
      <c r="N92" s="57"/>
      <c r="O92" s="58" t="s">
        <v>132</v>
      </c>
      <c r="P92" s="58" t="s">
        <v>331</v>
      </c>
    </row>
    <row r="93" spans="1:16" ht="12.75" customHeight="1" thickBot="1" x14ac:dyDescent="0.25">
      <c r="A93" s="12" t="str">
        <f t="shared" si="12"/>
        <v> BBS 109 </v>
      </c>
      <c r="B93" s="5" t="str">
        <f t="shared" si="13"/>
        <v>I</v>
      </c>
      <c r="C93" s="12">
        <f t="shared" si="14"/>
        <v>49836.576000000001</v>
      </c>
      <c r="D93" s="14" t="str">
        <f t="shared" si="15"/>
        <v>vis</v>
      </c>
      <c r="E93" s="55">
        <f>VLOOKUP(C93,Active!C$21:E$972,3,FALSE)</f>
        <v>34990.005613812405</v>
      </c>
      <c r="F93" s="5" t="s">
        <v>125</v>
      </c>
      <c r="G93" s="14" t="str">
        <f t="shared" si="16"/>
        <v>49836.576</v>
      </c>
      <c r="H93" s="12">
        <f t="shared" si="17"/>
        <v>34990</v>
      </c>
      <c r="I93" s="56" t="s">
        <v>332</v>
      </c>
      <c r="J93" s="57" t="s">
        <v>333</v>
      </c>
      <c r="K93" s="56">
        <v>34990</v>
      </c>
      <c r="L93" s="56" t="s">
        <v>141</v>
      </c>
      <c r="M93" s="57" t="s">
        <v>131</v>
      </c>
      <c r="N93" s="57"/>
      <c r="O93" s="58" t="s">
        <v>132</v>
      </c>
      <c r="P93" s="58" t="s">
        <v>334</v>
      </c>
    </row>
    <row r="94" spans="1:16" ht="12.75" customHeight="1" thickBot="1" x14ac:dyDescent="0.25">
      <c r="A94" s="12" t="str">
        <f t="shared" si="12"/>
        <v> BBS 111 </v>
      </c>
      <c r="B94" s="5" t="str">
        <f t="shared" si="13"/>
        <v>I</v>
      </c>
      <c r="C94" s="12">
        <f t="shared" si="14"/>
        <v>50139.656999999999</v>
      </c>
      <c r="D94" s="14" t="str">
        <f t="shared" si="15"/>
        <v>vis</v>
      </c>
      <c r="E94" s="55">
        <f>VLOOKUP(C94,Active!C$21:E$972,3,FALSE)</f>
        <v>36903.0039750508</v>
      </c>
      <c r="F94" s="5" t="s">
        <v>125</v>
      </c>
      <c r="G94" s="14" t="str">
        <f t="shared" si="16"/>
        <v>50139.657</v>
      </c>
      <c r="H94" s="12">
        <f t="shared" si="17"/>
        <v>36903</v>
      </c>
      <c r="I94" s="56" t="s">
        <v>335</v>
      </c>
      <c r="J94" s="57" t="s">
        <v>336</v>
      </c>
      <c r="K94" s="56">
        <v>36903</v>
      </c>
      <c r="L94" s="56" t="s">
        <v>141</v>
      </c>
      <c r="M94" s="57" t="s">
        <v>131</v>
      </c>
      <c r="N94" s="57"/>
      <c r="O94" s="58" t="s">
        <v>132</v>
      </c>
      <c r="P94" s="58" t="s">
        <v>337</v>
      </c>
    </row>
    <row r="95" spans="1:16" ht="12.75" customHeight="1" thickBot="1" x14ac:dyDescent="0.25">
      <c r="A95" s="12" t="str">
        <f t="shared" si="12"/>
        <v> BBS 114 </v>
      </c>
      <c r="B95" s="5" t="str">
        <f t="shared" si="13"/>
        <v>I</v>
      </c>
      <c r="C95" s="12">
        <f t="shared" si="14"/>
        <v>50539.540999999997</v>
      </c>
      <c r="D95" s="14" t="str">
        <f t="shared" si="15"/>
        <v>vis</v>
      </c>
      <c r="E95" s="55">
        <f>VLOOKUP(C95,Active!C$21:E$972,3,FALSE)</f>
        <v>39427.007250364841</v>
      </c>
      <c r="F95" s="5" t="s">
        <v>125</v>
      </c>
      <c r="G95" s="14" t="str">
        <f t="shared" si="16"/>
        <v>50539.541</v>
      </c>
      <c r="H95" s="12">
        <f t="shared" si="17"/>
        <v>39427</v>
      </c>
      <c r="I95" s="56" t="s">
        <v>338</v>
      </c>
      <c r="J95" s="57" t="s">
        <v>339</v>
      </c>
      <c r="K95" s="56">
        <v>39427</v>
      </c>
      <c r="L95" s="56" t="s">
        <v>141</v>
      </c>
      <c r="M95" s="57" t="s">
        <v>131</v>
      </c>
      <c r="N95" s="57"/>
      <c r="O95" s="58" t="s">
        <v>132</v>
      </c>
      <c r="P95" s="58" t="s">
        <v>340</v>
      </c>
    </row>
    <row r="96" spans="1:16" ht="12.75" customHeight="1" thickBot="1" x14ac:dyDescent="0.25">
      <c r="A96" s="12" t="str">
        <f t="shared" si="12"/>
        <v> BBS 117 </v>
      </c>
      <c r="B96" s="5" t="str">
        <f t="shared" si="13"/>
        <v>I</v>
      </c>
      <c r="C96" s="12">
        <f t="shared" si="14"/>
        <v>50864.485999999997</v>
      </c>
      <c r="D96" s="14" t="str">
        <f t="shared" si="15"/>
        <v>vis</v>
      </c>
      <c r="E96" s="55">
        <f>VLOOKUP(C96,Active!C$21:E$972,3,FALSE)</f>
        <v>41478.007651223394</v>
      </c>
      <c r="F96" s="5" t="s">
        <v>125</v>
      </c>
      <c r="G96" s="14" t="str">
        <f t="shared" si="16"/>
        <v>50864.486</v>
      </c>
      <c r="H96" s="12">
        <f t="shared" si="17"/>
        <v>41478</v>
      </c>
      <c r="I96" s="56" t="s">
        <v>341</v>
      </c>
      <c r="J96" s="57" t="s">
        <v>342</v>
      </c>
      <c r="K96" s="56">
        <v>41478</v>
      </c>
      <c r="L96" s="56" t="s">
        <v>141</v>
      </c>
      <c r="M96" s="57" t="s">
        <v>131</v>
      </c>
      <c r="N96" s="57"/>
      <c r="O96" s="58" t="s">
        <v>132</v>
      </c>
      <c r="P96" s="58" t="s">
        <v>343</v>
      </c>
    </row>
    <row r="97" spans="1:16" ht="12.75" customHeight="1" thickBot="1" x14ac:dyDescent="0.25">
      <c r="A97" s="12" t="str">
        <f t="shared" si="12"/>
        <v> BBS 118 </v>
      </c>
      <c r="B97" s="5" t="str">
        <f t="shared" si="13"/>
        <v>I</v>
      </c>
      <c r="C97" s="12">
        <f t="shared" si="14"/>
        <v>50988.379000000001</v>
      </c>
      <c r="D97" s="14" t="str">
        <f t="shared" si="15"/>
        <v>vis</v>
      </c>
      <c r="E97" s="55">
        <f>VLOOKUP(C97,Active!C$21:E$972,3,FALSE)</f>
        <v>42260.000273555102</v>
      </c>
      <c r="F97" s="5" t="s">
        <v>125</v>
      </c>
      <c r="G97" s="14" t="str">
        <f t="shared" si="16"/>
        <v>50988.379</v>
      </c>
      <c r="H97" s="12">
        <f t="shared" si="17"/>
        <v>42260</v>
      </c>
      <c r="I97" s="56" t="s">
        <v>344</v>
      </c>
      <c r="J97" s="57" t="s">
        <v>345</v>
      </c>
      <c r="K97" s="56">
        <v>42260</v>
      </c>
      <c r="L97" s="56" t="s">
        <v>130</v>
      </c>
      <c r="M97" s="57" t="s">
        <v>131</v>
      </c>
      <c r="N97" s="57"/>
      <c r="O97" s="58" t="s">
        <v>132</v>
      </c>
      <c r="P97" s="58" t="s">
        <v>346</v>
      </c>
    </row>
    <row r="98" spans="1:16" ht="12.75" customHeight="1" thickBot="1" x14ac:dyDescent="0.25">
      <c r="A98" s="12" t="str">
        <f t="shared" si="12"/>
        <v> BRNO 32 </v>
      </c>
      <c r="B98" s="5" t="str">
        <f t="shared" si="13"/>
        <v>I</v>
      </c>
      <c r="C98" s="12">
        <f t="shared" si="14"/>
        <v>51603.573100000001</v>
      </c>
      <c r="D98" s="14" t="str">
        <f t="shared" si="15"/>
        <v>vis</v>
      </c>
      <c r="E98" s="55">
        <f>VLOOKUP(C98,Active!C$21:E$972,3,FALSE)</f>
        <v>46143.00615364503</v>
      </c>
      <c r="F98" s="5" t="s">
        <v>125</v>
      </c>
      <c r="G98" s="14" t="str">
        <f t="shared" si="16"/>
        <v>51603.5731</v>
      </c>
      <c r="H98" s="12">
        <f t="shared" si="17"/>
        <v>46143</v>
      </c>
      <c r="I98" s="56" t="s">
        <v>347</v>
      </c>
      <c r="J98" s="57" t="s">
        <v>348</v>
      </c>
      <c r="K98" s="56">
        <v>46143</v>
      </c>
      <c r="L98" s="56" t="s">
        <v>349</v>
      </c>
      <c r="M98" s="57" t="s">
        <v>307</v>
      </c>
      <c r="N98" s="57" t="s">
        <v>308</v>
      </c>
      <c r="O98" s="58" t="s">
        <v>350</v>
      </c>
      <c r="P98" s="58" t="s">
        <v>351</v>
      </c>
    </row>
    <row r="99" spans="1:16" ht="12.75" customHeight="1" thickBot="1" x14ac:dyDescent="0.25">
      <c r="A99" s="12" t="str">
        <f t="shared" si="12"/>
        <v>OEJV 0074 </v>
      </c>
      <c r="B99" s="5" t="str">
        <f t="shared" si="13"/>
        <v>I</v>
      </c>
      <c r="C99" s="12">
        <f t="shared" si="14"/>
        <v>51641.438999999998</v>
      </c>
      <c r="D99" s="14" t="str">
        <f t="shared" si="15"/>
        <v>vis</v>
      </c>
      <c r="E99" s="55">
        <f>VLOOKUP(C99,Active!C$21:E$972,3,FALSE)</f>
        <v>46382.009603702318</v>
      </c>
      <c r="F99" s="5" t="s">
        <v>125</v>
      </c>
      <c r="G99" s="14" t="str">
        <f t="shared" si="16"/>
        <v>51641.43900</v>
      </c>
      <c r="H99" s="12">
        <f t="shared" si="17"/>
        <v>46382</v>
      </c>
      <c r="I99" s="56" t="s">
        <v>352</v>
      </c>
      <c r="J99" s="57" t="s">
        <v>353</v>
      </c>
      <c r="K99" s="56">
        <v>46382</v>
      </c>
      <c r="L99" s="56" t="s">
        <v>354</v>
      </c>
      <c r="M99" s="57" t="s">
        <v>355</v>
      </c>
      <c r="N99" s="57" t="s">
        <v>356</v>
      </c>
      <c r="O99" s="58" t="s">
        <v>357</v>
      </c>
      <c r="P99" s="59" t="s">
        <v>358</v>
      </c>
    </row>
    <row r="100" spans="1:16" ht="12.75" customHeight="1" thickBot="1" x14ac:dyDescent="0.25">
      <c r="A100" s="12" t="str">
        <f t="shared" si="12"/>
        <v> BBS 125 </v>
      </c>
      <c r="B100" s="5" t="str">
        <f t="shared" si="13"/>
        <v>I</v>
      </c>
      <c r="C100" s="12">
        <f t="shared" si="14"/>
        <v>52072.534</v>
      </c>
      <c r="D100" s="14" t="str">
        <f t="shared" si="15"/>
        <v>vis</v>
      </c>
      <c r="E100" s="55">
        <f>VLOOKUP(C100,Active!C$21:E$972,3,FALSE)</f>
        <v>49103.011674231551</v>
      </c>
      <c r="F100" s="5" t="s">
        <v>125</v>
      </c>
      <c r="G100" s="14" t="str">
        <f t="shared" si="16"/>
        <v>52072.534</v>
      </c>
      <c r="H100" s="12">
        <f t="shared" si="17"/>
        <v>49103</v>
      </c>
      <c r="I100" s="56" t="s">
        <v>359</v>
      </c>
      <c r="J100" s="57" t="s">
        <v>360</v>
      </c>
      <c r="K100" s="56">
        <v>49103</v>
      </c>
      <c r="L100" s="56" t="s">
        <v>138</v>
      </c>
      <c r="M100" s="57" t="s">
        <v>131</v>
      </c>
      <c r="N100" s="57"/>
      <c r="O100" s="58" t="s">
        <v>132</v>
      </c>
      <c r="P100" s="58" t="s">
        <v>361</v>
      </c>
    </row>
    <row r="101" spans="1:16" ht="12.75" customHeight="1" thickBot="1" x14ac:dyDescent="0.25">
      <c r="A101" s="12" t="str">
        <f t="shared" si="12"/>
        <v>OEJV 0074 </v>
      </c>
      <c r="B101" s="5" t="str">
        <f t="shared" si="13"/>
        <v>I</v>
      </c>
      <c r="C101" s="12">
        <f t="shared" si="14"/>
        <v>52320.639690000004</v>
      </c>
      <c r="D101" s="14" t="str">
        <f t="shared" si="15"/>
        <v>vis</v>
      </c>
      <c r="E101" s="55">
        <f>VLOOKUP(C101,Active!C$21:E$972,3,FALSE)</f>
        <v>50669.014750583854</v>
      </c>
      <c r="F101" s="5" t="s">
        <v>125</v>
      </c>
      <c r="G101" s="14" t="str">
        <f t="shared" si="16"/>
        <v>52320.63969</v>
      </c>
      <c r="H101" s="12">
        <f t="shared" si="17"/>
        <v>50669</v>
      </c>
      <c r="I101" s="56" t="s">
        <v>362</v>
      </c>
      <c r="J101" s="57" t="s">
        <v>363</v>
      </c>
      <c r="K101" s="56">
        <v>50669</v>
      </c>
      <c r="L101" s="56" t="s">
        <v>364</v>
      </c>
      <c r="M101" s="57" t="s">
        <v>355</v>
      </c>
      <c r="N101" s="57" t="s">
        <v>356</v>
      </c>
      <c r="O101" s="58" t="s">
        <v>357</v>
      </c>
      <c r="P101" s="59" t="s">
        <v>358</v>
      </c>
    </row>
    <row r="102" spans="1:16" ht="12.75" customHeight="1" thickBot="1" x14ac:dyDescent="0.25">
      <c r="A102" s="12" t="str">
        <f t="shared" si="12"/>
        <v> BBS 127 </v>
      </c>
      <c r="B102" s="5" t="str">
        <f t="shared" si="13"/>
        <v>I</v>
      </c>
      <c r="C102" s="12">
        <f t="shared" si="14"/>
        <v>52348.523999999998</v>
      </c>
      <c r="D102" s="14" t="str">
        <f t="shared" si="15"/>
        <v>vis</v>
      </c>
      <c r="E102" s="55">
        <f>VLOOKUP(C102,Active!C$21:E$972,3,FALSE)</f>
        <v>50845.01601537528</v>
      </c>
      <c r="F102" s="5" t="s">
        <v>125</v>
      </c>
      <c r="G102" s="14" t="str">
        <f t="shared" si="16"/>
        <v>52348.524</v>
      </c>
      <c r="H102" s="12">
        <f t="shared" si="17"/>
        <v>50845</v>
      </c>
      <c r="I102" s="56" t="s">
        <v>365</v>
      </c>
      <c r="J102" s="57" t="s">
        <v>366</v>
      </c>
      <c r="K102" s="56">
        <v>50845</v>
      </c>
      <c r="L102" s="56" t="s">
        <v>367</v>
      </c>
      <c r="M102" s="57" t="s">
        <v>131</v>
      </c>
      <c r="N102" s="57"/>
      <c r="O102" s="58" t="s">
        <v>132</v>
      </c>
      <c r="P102" s="58" t="s">
        <v>368</v>
      </c>
    </row>
    <row r="103" spans="1:16" ht="12.75" customHeight="1" thickBot="1" x14ac:dyDescent="0.25">
      <c r="A103" s="12" t="str">
        <f t="shared" si="12"/>
        <v>BAVM 158 </v>
      </c>
      <c r="B103" s="5" t="str">
        <f t="shared" si="13"/>
        <v>I</v>
      </c>
      <c r="C103" s="12">
        <f t="shared" si="14"/>
        <v>52410.470699999998</v>
      </c>
      <c r="D103" s="14" t="str">
        <f t="shared" si="15"/>
        <v>vis</v>
      </c>
      <c r="E103" s="55">
        <f>VLOOKUP(C103,Active!C$21:E$972,3,FALSE)</f>
        <v>51236.013588908856</v>
      </c>
      <c r="F103" s="5" t="s">
        <v>125</v>
      </c>
      <c r="G103" s="14" t="str">
        <f t="shared" si="16"/>
        <v>52410.4707</v>
      </c>
      <c r="H103" s="12">
        <f t="shared" si="17"/>
        <v>51236</v>
      </c>
      <c r="I103" s="56" t="s">
        <v>369</v>
      </c>
      <c r="J103" s="57" t="s">
        <v>370</v>
      </c>
      <c r="K103" s="56">
        <v>51236</v>
      </c>
      <c r="L103" s="56" t="s">
        <v>371</v>
      </c>
      <c r="M103" s="57" t="s">
        <v>307</v>
      </c>
      <c r="N103" s="57" t="s">
        <v>356</v>
      </c>
      <c r="O103" s="58" t="s">
        <v>372</v>
      </c>
      <c r="P103" s="59" t="s">
        <v>373</v>
      </c>
    </row>
    <row r="104" spans="1:16" ht="12.75" customHeight="1" thickBot="1" x14ac:dyDescent="0.25">
      <c r="A104" s="12" t="str">
        <f t="shared" si="12"/>
        <v> BBS 129 </v>
      </c>
      <c r="B104" s="5" t="str">
        <f t="shared" si="13"/>
        <v>I</v>
      </c>
      <c r="C104" s="12">
        <f t="shared" si="14"/>
        <v>52730.504000000001</v>
      </c>
      <c r="D104" s="14" t="str">
        <f t="shared" si="15"/>
        <v>vis</v>
      </c>
      <c r="E104" s="55">
        <f>VLOOKUP(C104,Active!C$21:E$972,3,FALSE)</f>
        <v>53256.012132010277</v>
      </c>
      <c r="F104" s="5" t="s">
        <v>125</v>
      </c>
      <c r="G104" s="14" t="str">
        <f t="shared" si="16"/>
        <v>52730.504</v>
      </c>
      <c r="H104" s="12">
        <f t="shared" si="17"/>
        <v>53256</v>
      </c>
      <c r="I104" s="56" t="s">
        <v>374</v>
      </c>
      <c r="J104" s="57" t="s">
        <v>375</v>
      </c>
      <c r="K104" s="56">
        <v>53256</v>
      </c>
      <c r="L104" s="56" t="s">
        <v>138</v>
      </c>
      <c r="M104" s="57" t="s">
        <v>131</v>
      </c>
      <c r="N104" s="57"/>
      <c r="O104" s="58" t="s">
        <v>132</v>
      </c>
      <c r="P104" s="58" t="s">
        <v>376</v>
      </c>
    </row>
    <row r="105" spans="1:16" ht="12.75" customHeight="1" thickBot="1" x14ac:dyDescent="0.25">
      <c r="A105" s="12" t="str">
        <f t="shared" si="12"/>
        <v>IBVS 5583 </v>
      </c>
      <c r="B105" s="5" t="str">
        <f t="shared" si="13"/>
        <v>I</v>
      </c>
      <c r="C105" s="12">
        <f t="shared" si="14"/>
        <v>52828.416499999999</v>
      </c>
      <c r="D105" s="14" t="str">
        <f t="shared" si="15"/>
        <v>vis</v>
      </c>
      <c r="E105" s="55">
        <f>VLOOKUP(C105,Active!C$21:E$972,3,FALSE)</f>
        <v>53874.020031036453</v>
      </c>
      <c r="F105" s="5" t="s">
        <v>125</v>
      </c>
      <c r="G105" s="14" t="str">
        <f t="shared" si="16"/>
        <v>52828.4165</v>
      </c>
      <c r="H105" s="12">
        <f t="shared" si="17"/>
        <v>53874</v>
      </c>
      <c r="I105" s="56" t="s">
        <v>377</v>
      </c>
      <c r="J105" s="57" t="s">
        <v>378</v>
      </c>
      <c r="K105" s="56">
        <v>53874</v>
      </c>
      <c r="L105" s="56" t="s">
        <v>379</v>
      </c>
      <c r="M105" s="57" t="s">
        <v>307</v>
      </c>
      <c r="N105" s="57" t="s">
        <v>308</v>
      </c>
      <c r="O105" s="58" t="s">
        <v>380</v>
      </c>
      <c r="P105" s="59" t="s">
        <v>381</v>
      </c>
    </row>
    <row r="106" spans="1:16" ht="12.75" customHeight="1" thickBot="1" x14ac:dyDescent="0.25">
      <c r="A106" s="12" t="str">
        <f t="shared" si="12"/>
        <v>IBVS 5592 </v>
      </c>
      <c r="B106" s="5" t="str">
        <f t="shared" si="13"/>
        <v>I</v>
      </c>
      <c r="C106" s="12">
        <f t="shared" si="14"/>
        <v>53146.231</v>
      </c>
      <c r="D106" s="14" t="str">
        <f t="shared" si="15"/>
        <v>vis</v>
      </c>
      <c r="E106" s="55">
        <f>VLOOKUP(C106,Active!C$21:E$972,3,FALSE)</f>
        <v>55880.013866604517</v>
      </c>
      <c r="F106" s="5" t="s">
        <v>125</v>
      </c>
      <c r="G106" s="14" t="str">
        <f t="shared" si="16"/>
        <v>53146.2310</v>
      </c>
      <c r="H106" s="12">
        <f t="shared" si="17"/>
        <v>55880</v>
      </c>
      <c r="I106" s="56" t="s">
        <v>382</v>
      </c>
      <c r="J106" s="57" t="s">
        <v>383</v>
      </c>
      <c r="K106" s="56">
        <v>55880</v>
      </c>
      <c r="L106" s="56" t="s">
        <v>371</v>
      </c>
      <c r="M106" s="57" t="s">
        <v>307</v>
      </c>
      <c r="N106" s="57" t="s">
        <v>308</v>
      </c>
      <c r="O106" s="58" t="s">
        <v>384</v>
      </c>
      <c r="P106" s="59" t="s">
        <v>385</v>
      </c>
    </row>
    <row r="107" spans="1:16" ht="12.75" customHeight="1" thickBot="1" x14ac:dyDescent="0.25">
      <c r="A107" s="12" t="str">
        <f t="shared" ref="A107:A125" si="18">P107</f>
        <v> BBS 130 </v>
      </c>
      <c r="B107" s="5" t="str">
        <f t="shared" ref="B107:B125" si="19">IF(H107=INT(H107),"I","II")</f>
        <v>I</v>
      </c>
      <c r="C107" s="12">
        <f t="shared" ref="C107:C125" si="20">1*G107</f>
        <v>53149.402000000002</v>
      </c>
      <c r="D107" s="14" t="str">
        <f t="shared" ref="D107:D125" si="21">VLOOKUP(F107,I$1:J$5,2,FALSE)</f>
        <v>vis</v>
      </c>
      <c r="E107" s="55">
        <f>VLOOKUP(C107,Active!C$21:E$972,3,FALSE)</f>
        <v>55900.028706873258</v>
      </c>
      <c r="F107" s="5" t="s">
        <v>125</v>
      </c>
      <c r="G107" s="14" t="str">
        <f t="shared" ref="G107:G125" si="22">MID(I107,3,LEN(I107)-3)</f>
        <v>53149.402</v>
      </c>
      <c r="H107" s="12">
        <f t="shared" ref="H107:H125" si="23">1*K107</f>
        <v>55900</v>
      </c>
      <c r="I107" s="56" t="s">
        <v>386</v>
      </c>
      <c r="J107" s="57" t="s">
        <v>387</v>
      </c>
      <c r="K107" s="56">
        <v>55900</v>
      </c>
      <c r="L107" s="56" t="s">
        <v>315</v>
      </c>
      <c r="M107" s="57" t="s">
        <v>131</v>
      </c>
      <c r="N107" s="57"/>
      <c r="O107" s="58" t="s">
        <v>132</v>
      </c>
      <c r="P107" s="58" t="s">
        <v>388</v>
      </c>
    </row>
    <row r="108" spans="1:16" ht="12.75" customHeight="1" thickBot="1" x14ac:dyDescent="0.25">
      <c r="A108" s="12" t="str">
        <f t="shared" si="18"/>
        <v>OEJV 0003 </v>
      </c>
      <c r="B108" s="5" t="str">
        <f t="shared" si="19"/>
        <v>I</v>
      </c>
      <c r="C108" s="12">
        <f t="shared" si="20"/>
        <v>53436.637999999999</v>
      </c>
      <c r="D108" s="14" t="str">
        <f t="shared" si="21"/>
        <v>vis</v>
      </c>
      <c r="E108" s="55">
        <f>VLOOKUP(C108,Active!C$21:E$972,3,FALSE)</f>
        <v>57713.015985154205</v>
      </c>
      <c r="F108" s="5" t="s">
        <v>125</v>
      </c>
      <c r="G108" s="14" t="str">
        <f t="shared" si="22"/>
        <v>53436.638</v>
      </c>
      <c r="H108" s="12">
        <f t="shared" si="23"/>
        <v>57713</v>
      </c>
      <c r="I108" s="56" t="s">
        <v>389</v>
      </c>
      <c r="J108" s="57" t="s">
        <v>390</v>
      </c>
      <c r="K108" s="56">
        <v>57713</v>
      </c>
      <c r="L108" s="56" t="s">
        <v>367</v>
      </c>
      <c r="M108" s="57" t="s">
        <v>131</v>
      </c>
      <c r="N108" s="57"/>
      <c r="O108" s="58" t="s">
        <v>132</v>
      </c>
      <c r="P108" s="59" t="s">
        <v>391</v>
      </c>
    </row>
    <row r="109" spans="1:16" ht="12.75" customHeight="1" thickBot="1" x14ac:dyDescent="0.25">
      <c r="A109" s="12" t="str">
        <f t="shared" si="18"/>
        <v>IBVS 5690 </v>
      </c>
      <c r="B109" s="5" t="str">
        <f t="shared" si="19"/>
        <v>I</v>
      </c>
      <c r="C109" s="12">
        <f t="shared" si="20"/>
        <v>53500.803</v>
      </c>
      <c r="D109" s="14" t="str">
        <f t="shared" si="21"/>
        <v>vis</v>
      </c>
      <c r="E109" s="55">
        <f>VLOOKUP(C109,Active!C$21:E$972,3,FALSE)</f>
        <v>58118.015110301822</v>
      </c>
      <c r="F109" s="5" t="s">
        <v>125</v>
      </c>
      <c r="G109" s="14" t="str">
        <f t="shared" si="22"/>
        <v>53500.8030</v>
      </c>
      <c r="H109" s="12">
        <f t="shared" si="23"/>
        <v>58118</v>
      </c>
      <c r="I109" s="56" t="s">
        <v>401</v>
      </c>
      <c r="J109" s="57" t="s">
        <v>402</v>
      </c>
      <c r="K109" s="56">
        <v>58118</v>
      </c>
      <c r="L109" s="56" t="s">
        <v>403</v>
      </c>
      <c r="M109" s="57" t="s">
        <v>307</v>
      </c>
      <c r="N109" s="57" t="s">
        <v>308</v>
      </c>
      <c r="O109" s="58" t="s">
        <v>384</v>
      </c>
      <c r="P109" s="59" t="s">
        <v>404</v>
      </c>
    </row>
    <row r="110" spans="1:16" ht="12.75" customHeight="1" thickBot="1" x14ac:dyDescent="0.25">
      <c r="A110" s="12" t="str">
        <f t="shared" si="18"/>
        <v>IBVS 5690 </v>
      </c>
      <c r="B110" s="5" t="str">
        <f t="shared" si="19"/>
        <v>I</v>
      </c>
      <c r="C110" s="12">
        <f t="shared" si="20"/>
        <v>53500.961300000003</v>
      </c>
      <c r="D110" s="14" t="str">
        <f t="shared" si="21"/>
        <v>vis</v>
      </c>
      <c r="E110" s="55">
        <f>VLOOKUP(C110,Active!C$21:E$972,3,FALSE)</f>
        <v>58119.014274355621</v>
      </c>
      <c r="F110" s="5" t="s">
        <v>125</v>
      </c>
      <c r="G110" s="14" t="str">
        <f t="shared" si="22"/>
        <v>53500.9613</v>
      </c>
      <c r="H110" s="12">
        <f t="shared" si="23"/>
        <v>58119</v>
      </c>
      <c r="I110" s="56" t="s">
        <v>405</v>
      </c>
      <c r="J110" s="57" t="s">
        <v>406</v>
      </c>
      <c r="K110" s="56">
        <v>58119</v>
      </c>
      <c r="L110" s="56" t="s">
        <v>407</v>
      </c>
      <c r="M110" s="57" t="s">
        <v>307</v>
      </c>
      <c r="N110" s="57" t="s">
        <v>308</v>
      </c>
      <c r="O110" s="58" t="s">
        <v>384</v>
      </c>
      <c r="P110" s="59" t="s">
        <v>404</v>
      </c>
    </row>
    <row r="111" spans="1:16" ht="12.75" customHeight="1" thickBot="1" x14ac:dyDescent="0.25">
      <c r="A111" s="12" t="str">
        <f t="shared" si="18"/>
        <v>IBVS 5690 </v>
      </c>
      <c r="B111" s="5" t="str">
        <f t="shared" si="19"/>
        <v>I</v>
      </c>
      <c r="C111" s="12">
        <f t="shared" si="20"/>
        <v>53501.754000000001</v>
      </c>
      <c r="D111" s="14" t="str">
        <f t="shared" si="21"/>
        <v>vis</v>
      </c>
      <c r="E111" s="55">
        <f>VLOOKUP(C111,Active!C$21:E$972,3,FALSE)</f>
        <v>58124.017668830857</v>
      </c>
      <c r="F111" s="5" t="s">
        <v>125</v>
      </c>
      <c r="G111" s="14" t="str">
        <f t="shared" si="22"/>
        <v>53501.7540</v>
      </c>
      <c r="H111" s="12">
        <f t="shared" si="23"/>
        <v>58124</v>
      </c>
      <c r="I111" s="56" t="s">
        <v>408</v>
      </c>
      <c r="J111" s="57" t="s">
        <v>409</v>
      </c>
      <c r="K111" s="56">
        <v>58124</v>
      </c>
      <c r="L111" s="56" t="s">
        <v>410</v>
      </c>
      <c r="M111" s="57" t="s">
        <v>307</v>
      </c>
      <c r="N111" s="57" t="s">
        <v>308</v>
      </c>
      <c r="O111" s="58" t="s">
        <v>384</v>
      </c>
      <c r="P111" s="59" t="s">
        <v>404</v>
      </c>
    </row>
    <row r="112" spans="1:16" ht="12.75" customHeight="1" thickBot="1" x14ac:dyDescent="0.25">
      <c r="A112" s="12" t="str">
        <f t="shared" si="18"/>
        <v>IBVS 5690 </v>
      </c>
      <c r="B112" s="5" t="str">
        <f t="shared" si="19"/>
        <v>I</v>
      </c>
      <c r="C112" s="12">
        <f t="shared" si="20"/>
        <v>53501.911599999999</v>
      </c>
      <c r="D112" s="14" t="str">
        <f t="shared" si="21"/>
        <v>vis</v>
      </c>
      <c r="E112" s="55">
        <f>VLOOKUP(C112,Active!C$21:E$972,3,FALSE)</f>
        <v>58125.012414597601</v>
      </c>
      <c r="F112" s="5" t="s">
        <v>125</v>
      </c>
      <c r="G112" s="14" t="str">
        <f t="shared" si="22"/>
        <v>53501.9116</v>
      </c>
      <c r="H112" s="12">
        <f t="shared" si="23"/>
        <v>58125</v>
      </c>
      <c r="I112" s="56" t="s">
        <v>411</v>
      </c>
      <c r="J112" s="57" t="s">
        <v>412</v>
      </c>
      <c r="K112" s="56">
        <v>58125</v>
      </c>
      <c r="L112" s="56" t="s">
        <v>413</v>
      </c>
      <c r="M112" s="57" t="s">
        <v>307</v>
      </c>
      <c r="N112" s="57" t="s">
        <v>308</v>
      </c>
      <c r="O112" s="58" t="s">
        <v>384</v>
      </c>
      <c r="P112" s="59" t="s">
        <v>404</v>
      </c>
    </row>
    <row r="113" spans="1:16" ht="12.75" customHeight="1" thickBot="1" x14ac:dyDescent="0.25">
      <c r="A113" s="12" t="str">
        <f t="shared" si="18"/>
        <v>IBVS 5690 </v>
      </c>
      <c r="B113" s="5" t="str">
        <f t="shared" si="19"/>
        <v>I</v>
      </c>
      <c r="C113" s="12">
        <f t="shared" si="20"/>
        <v>53504.763599999998</v>
      </c>
      <c r="D113" s="14" t="str">
        <f t="shared" si="21"/>
        <v>vis</v>
      </c>
      <c r="E113" s="55">
        <f>VLOOKUP(C113,Active!C$21:E$972,3,FALSE)</f>
        <v>58143.013778346067</v>
      </c>
      <c r="F113" s="5" t="s">
        <v>125</v>
      </c>
      <c r="G113" s="14" t="str">
        <f t="shared" si="22"/>
        <v>53504.7636</v>
      </c>
      <c r="H113" s="12">
        <f t="shared" si="23"/>
        <v>58143</v>
      </c>
      <c r="I113" s="56" t="s">
        <v>414</v>
      </c>
      <c r="J113" s="57" t="s">
        <v>415</v>
      </c>
      <c r="K113" s="56">
        <v>58143</v>
      </c>
      <c r="L113" s="56" t="s">
        <v>371</v>
      </c>
      <c r="M113" s="57" t="s">
        <v>307</v>
      </c>
      <c r="N113" s="57" t="s">
        <v>308</v>
      </c>
      <c r="O113" s="58" t="s">
        <v>384</v>
      </c>
      <c r="P113" s="59" t="s">
        <v>404</v>
      </c>
    </row>
    <row r="114" spans="1:16" ht="12.75" customHeight="1" thickBot="1" x14ac:dyDescent="0.25">
      <c r="A114" s="12" t="str">
        <f t="shared" si="18"/>
        <v>IBVS 5690 </v>
      </c>
      <c r="B114" s="5" t="str">
        <f t="shared" si="19"/>
        <v>I</v>
      </c>
      <c r="C114" s="12">
        <f t="shared" si="20"/>
        <v>53504.923799999997</v>
      </c>
      <c r="D114" s="14" t="str">
        <f t="shared" si="21"/>
        <v>vis</v>
      </c>
      <c r="E114" s="55">
        <f>VLOOKUP(C114,Active!C$21:E$972,3,FALSE)</f>
        <v>58144.024934893219</v>
      </c>
      <c r="F114" s="5" t="s">
        <v>125</v>
      </c>
      <c r="G114" s="14" t="str">
        <f t="shared" si="22"/>
        <v>53504.9238</v>
      </c>
      <c r="H114" s="12">
        <f t="shared" si="23"/>
        <v>58144</v>
      </c>
      <c r="I114" s="56" t="s">
        <v>416</v>
      </c>
      <c r="J114" s="57" t="s">
        <v>417</v>
      </c>
      <c r="K114" s="56">
        <v>58144</v>
      </c>
      <c r="L114" s="56" t="s">
        <v>418</v>
      </c>
      <c r="M114" s="57" t="s">
        <v>307</v>
      </c>
      <c r="N114" s="57" t="s">
        <v>308</v>
      </c>
      <c r="O114" s="58" t="s">
        <v>384</v>
      </c>
      <c r="P114" s="59" t="s">
        <v>404</v>
      </c>
    </row>
    <row r="115" spans="1:16" ht="12.75" customHeight="1" thickBot="1" x14ac:dyDescent="0.25">
      <c r="A115" s="12" t="str">
        <f t="shared" si="18"/>
        <v>BAVM 173 </v>
      </c>
      <c r="B115" s="5" t="str">
        <f t="shared" si="19"/>
        <v>I</v>
      </c>
      <c r="C115" s="12">
        <f t="shared" si="20"/>
        <v>53510.4683</v>
      </c>
      <c r="D115" s="14" t="str">
        <f t="shared" si="21"/>
        <v>vis</v>
      </c>
      <c r="E115" s="55">
        <f>VLOOKUP(C115,Active!C$21:E$972,3,FALSE)</f>
        <v>58179.020924130069</v>
      </c>
      <c r="F115" s="5" t="s">
        <v>125</v>
      </c>
      <c r="G115" s="14" t="str">
        <f t="shared" si="22"/>
        <v>53510.4683</v>
      </c>
      <c r="H115" s="12">
        <f t="shared" si="23"/>
        <v>58179</v>
      </c>
      <c r="I115" s="56" t="s">
        <v>419</v>
      </c>
      <c r="J115" s="57" t="s">
        <v>420</v>
      </c>
      <c r="K115" s="56">
        <v>58179</v>
      </c>
      <c r="L115" s="56" t="s">
        <v>421</v>
      </c>
      <c r="M115" s="57" t="s">
        <v>307</v>
      </c>
      <c r="N115" s="57" t="s">
        <v>422</v>
      </c>
      <c r="O115" s="58" t="s">
        <v>372</v>
      </c>
      <c r="P115" s="59" t="s">
        <v>423</v>
      </c>
    </row>
    <row r="116" spans="1:16" ht="12.75" customHeight="1" thickBot="1" x14ac:dyDescent="0.25">
      <c r="A116" s="12" t="str">
        <f t="shared" si="18"/>
        <v>OEJV 0147 </v>
      </c>
      <c r="B116" s="5" t="str">
        <f t="shared" si="19"/>
        <v>I</v>
      </c>
      <c r="C116" s="12">
        <f t="shared" si="20"/>
        <v>55988.669000000002</v>
      </c>
      <c r="D116" s="14" t="str">
        <f t="shared" si="21"/>
        <v>vis</v>
      </c>
      <c r="E116" s="55">
        <f>VLOOKUP(C116,Active!C$21:E$972,3,FALSE)</f>
        <v>73821.023814182117</v>
      </c>
      <c r="F116" s="5" t="s">
        <v>125</v>
      </c>
      <c r="G116" s="14" t="str">
        <f t="shared" si="22"/>
        <v>55988.669</v>
      </c>
      <c r="H116" s="12">
        <f t="shared" si="23"/>
        <v>73821</v>
      </c>
      <c r="I116" s="56" t="s">
        <v>431</v>
      </c>
      <c r="J116" s="57" t="s">
        <v>432</v>
      </c>
      <c r="K116" s="56" t="s">
        <v>433</v>
      </c>
      <c r="L116" s="56" t="s">
        <v>434</v>
      </c>
      <c r="M116" s="57" t="s">
        <v>355</v>
      </c>
      <c r="N116" s="57" t="s">
        <v>356</v>
      </c>
      <c r="O116" s="58" t="s">
        <v>309</v>
      </c>
      <c r="P116" s="59" t="s">
        <v>435</v>
      </c>
    </row>
    <row r="117" spans="1:16" ht="12.75" customHeight="1" thickBot="1" x14ac:dyDescent="0.25">
      <c r="A117" s="12" t="str">
        <f t="shared" si="18"/>
        <v> BBS 66 </v>
      </c>
      <c r="B117" s="5" t="str">
        <f t="shared" si="19"/>
        <v>I</v>
      </c>
      <c r="C117" s="12">
        <f t="shared" si="20"/>
        <v>45439.440999999999</v>
      </c>
      <c r="D117" s="14" t="str">
        <f t="shared" si="21"/>
        <v>vis</v>
      </c>
      <c r="E117" s="55">
        <f>VLOOKUP(C117,Active!C$21:E$972,3,FALSE)</f>
        <v>7235.9990969273849</v>
      </c>
      <c r="F117" s="5" t="s">
        <v>125</v>
      </c>
      <c r="G117" s="14" t="str">
        <f t="shared" si="22"/>
        <v>45439.441</v>
      </c>
      <c r="H117" s="12">
        <f t="shared" si="23"/>
        <v>7236</v>
      </c>
      <c r="I117" s="56" t="s">
        <v>207</v>
      </c>
      <c r="J117" s="57" t="s">
        <v>208</v>
      </c>
      <c r="K117" s="56">
        <v>7236</v>
      </c>
      <c r="L117" s="56" t="s">
        <v>149</v>
      </c>
      <c r="M117" s="57" t="s">
        <v>131</v>
      </c>
      <c r="N117" s="57"/>
      <c r="O117" s="58" t="s">
        <v>142</v>
      </c>
      <c r="P117" s="58" t="s">
        <v>203</v>
      </c>
    </row>
    <row r="118" spans="1:16" ht="12.75" customHeight="1" thickBot="1" x14ac:dyDescent="0.25">
      <c r="A118" s="12" t="str">
        <f t="shared" si="18"/>
        <v> BBS 66 </v>
      </c>
      <c r="B118" s="5" t="str">
        <f t="shared" si="19"/>
        <v>I</v>
      </c>
      <c r="C118" s="12">
        <f t="shared" si="20"/>
        <v>45439.440999999999</v>
      </c>
      <c r="D118" s="14" t="str">
        <f t="shared" si="21"/>
        <v>vis</v>
      </c>
      <c r="E118" s="55">
        <f>VLOOKUP(C118,Active!C$21:E$972,3,FALSE)</f>
        <v>7235.9990969273849</v>
      </c>
      <c r="F118" s="5" t="s">
        <v>125</v>
      </c>
      <c r="G118" s="14" t="str">
        <f t="shared" si="22"/>
        <v>45439.441</v>
      </c>
      <c r="H118" s="12">
        <f t="shared" si="23"/>
        <v>7236</v>
      </c>
      <c r="I118" s="56" t="s">
        <v>207</v>
      </c>
      <c r="J118" s="57" t="s">
        <v>208</v>
      </c>
      <c r="K118" s="56">
        <v>7236</v>
      </c>
      <c r="L118" s="56" t="s">
        <v>149</v>
      </c>
      <c r="M118" s="57" t="s">
        <v>131</v>
      </c>
      <c r="N118" s="57"/>
      <c r="O118" s="58" t="s">
        <v>132</v>
      </c>
      <c r="P118" s="58" t="s">
        <v>203</v>
      </c>
    </row>
    <row r="119" spans="1:16" ht="12.75" customHeight="1" thickBot="1" x14ac:dyDescent="0.25">
      <c r="A119" s="12" t="str">
        <f t="shared" si="18"/>
        <v> BBS 66 </v>
      </c>
      <c r="B119" s="5" t="str">
        <f t="shared" si="19"/>
        <v>I</v>
      </c>
      <c r="C119" s="12">
        <f t="shared" si="20"/>
        <v>45442.449000000001</v>
      </c>
      <c r="D119" s="14" t="str">
        <f t="shared" si="21"/>
        <v>vis</v>
      </c>
      <c r="E119" s="55">
        <f>VLOOKUP(C119,Active!C$21:E$972,3,FALSE)</f>
        <v>7254.9851075008237</v>
      </c>
      <c r="F119" s="5" t="s">
        <v>125</v>
      </c>
      <c r="G119" s="14" t="str">
        <f t="shared" si="22"/>
        <v>45442.449</v>
      </c>
      <c r="H119" s="12">
        <f t="shared" si="23"/>
        <v>7255</v>
      </c>
      <c r="I119" s="56" t="s">
        <v>209</v>
      </c>
      <c r="J119" s="57" t="s">
        <v>210</v>
      </c>
      <c r="K119" s="56">
        <v>7255</v>
      </c>
      <c r="L119" s="56" t="s">
        <v>191</v>
      </c>
      <c r="M119" s="57" t="s">
        <v>131</v>
      </c>
      <c r="N119" s="57"/>
      <c r="O119" s="58" t="s">
        <v>142</v>
      </c>
      <c r="P119" s="58" t="s">
        <v>203</v>
      </c>
    </row>
    <row r="120" spans="1:16" ht="12.75" customHeight="1" thickBot="1" x14ac:dyDescent="0.25">
      <c r="A120" s="12" t="str">
        <f t="shared" si="18"/>
        <v> BBS 66 </v>
      </c>
      <c r="B120" s="5" t="str">
        <f t="shared" si="19"/>
        <v>I</v>
      </c>
      <c r="C120" s="12">
        <f t="shared" si="20"/>
        <v>45459.404000000002</v>
      </c>
      <c r="D120" s="14" t="str">
        <f t="shared" si="21"/>
        <v>vis</v>
      </c>
      <c r="E120" s="55">
        <f>VLOOKUP(C120,Active!C$21:E$972,3,FALSE)</f>
        <v>7362.002331328119</v>
      </c>
      <c r="F120" s="5" t="s">
        <v>125</v>
      </c>
      <c r="G120" s="14" t="str">
        <f t="shared" si="22"/>
        <v>45459.404</v>
      </c>
      <c r="H120" s="12">
        <f t="shared" si="23"/>
        <v>7362</v>
      </c>
      <c r="I120" s="56" t="s">
        <v>211</v>
      </c>
      <c r="J120" s="57" t="s">
        <v>212</v>
      </c>
      <c r="K120" s="56">
        <v>7362</v>
      </c>
      <c r="L120" s="56" t="s">
        <v>130</v>
      </c>
      <c r="M120" s="57" t="s">
        <v>131</v>
      </c>
      <c r="N120" s="57"/>
      <c r="O120" s="58" t="s">
        <v>142</v>
      </c>
      <c r="P120" s="58" t="s">
        <v>203</v>
      </c>
    </row>
    <row r="121" spans="1:16" ht="12.75" customHeight="1" thickBot="1" x14ac:dyDescent="0.25">
      <c r="A121" s="12" t="str">
        <f t="shared" si="18"/>
        <v>IBVS 5741 </v>
      </c>
      <c r="B121" s="5" t="str">
        <f t="shared" si="19"/>
        <v>I</v>
      </c>
      <c r="C121" s="12">
        <f t="shared" si="20"/>
        <v>53465.631300000001</v>
      </c>
      <c r="D121" s="14" t="str">
        <f t="shared" si="21"/>
        <v>vis</v>
      </c>
      <c r="E121" s="55">
        <f>VLOOKUP(C121,Active!C$21:E$972,3,FALSE)</f>
        <v>57896.017015858532</v>
      </c>
      <c r="F121" s="5" t="s">
        <v>125</v>
      </c>
      <c r="G121" s="14" t="str">
        <f t="shared" si="22"/>
        <v>53465.6313</v>
      </c>
      <c r="H121" s="12">
        <f t="shared" si="23"/>
        <v>57896</v>
      </c>
      <c r="I121" s="56" t="s">
        <v>392</v>
      </c>
      <c r="J121" s="57" t="s">
        <v>393</v>
      </c>
      <c r="K121" s="56">
        <v>57896</v>
      </c>
      <c r="L121" s="56" t="s">
        <v>394</v>
      </c>
      <c r="M121" s="57" t="s">
        <v>307</v>
      </c>
      <c r="N121" s="57" t="s">
        <v>308</v>
      </c>
      <c r="O121" s="58" t="s">
        <v>395</v>
      </c>
      <c r="P121" s="59" t="s">
        <v>396</v>
      </c>
    </row>
    <row r="122" spans="1:16" ht="12.75" customHeight="1" thickBot="1" x14ac:dyDescent="0.25">
      <c r="A122" s="12" t="str">
        <f t="shared" si="18"/>
        <v>VSB 44 </v>
      </c>
      <c r="B122" s="5" t="str">
        <f t="shared" si="19"/>
        <v>I</v>
      </c>
      <c r="C122" s="12">
        <f t="shared" si="20"/>
        <v>53498.268400000001</v>
      </c>
      <c r="D122" s="14" t="str">
        <f t="shared" si="21"/>
        <v>vis</v>
      </c>
      <c r="E122" s="55">
        <f>VLOOKUP(C122,Active!C$21:E$972,3,FALSE)</f>
        <v>58102.017124131809</v>
      </c>
      <c r="F122" s="5" t="s">
        <v>125</v>
      </c>
      <c r="G122" s="14" t="str">
        <f t="shared" si="22"/>
        <v>53498.2684</v>
      </c>
      <c r="H122" s="12">
        <f t="shared" si="23"/>
        <v>58102</v>
      </c>
      <c r="I122" s="56" t="s">
        <v>397</v>
      </c>
      <c r="J122" s="57" t="s">
        <v>398</v>
      </c>
      <c r="K122" s="56">
        <v>58102</v>
      </c>
      <c r="L122" s="56" t="s">
        <v>394</v>
      </c>
      <c r="M122" s="57" t="s">
        <v>307</v>
      </c>
      <c r="N122" s="57" t="s">
        <v>308</v>
      </c>
      <c r="O122" s="58" t="s">
        <v>399</v>
      </c>
      <c r="P122" s="59" t="s">
        <v>400</v>
      </c>
    </row>
    <row r="123" spans="1:16" ht="12.75" customHeight="1" thickBot="1" x14ac:dyDescent="0.25">
      <c r="A123" s="12" t="str">
        <f t="shared" si="18"/>
        <v>OEJV 0107 </v>
      </c>
      <c r="B123" s="5" t="str">
        <f t="shared" si="19"/>
        <v>I</v>
      </c>
      <c r="C123" s="12">
        <f t="shared" si="20"/>
        <v>54218.3436</v>
      </c>
      <c r="D123" s="14" t="str">
        <f t="shared" si="21"/>
        <v>vis</v>
      </c>
      <c r="E123" s="55" t="e">
        <f>VLOOKUP(C123,Active!C$21:E$972,3,FALSE)</f>
        <v>#N/A</v>
      </c>
      <c r="F123" s="5" t="s">
        <v>125</v>
      </c>
      <c r="G123" s="14" t="str">
        <f t="shared" si="22"/>
        <v>54218.3436</v>
      </c>
      <c r="H123" s="12">
        <f t="shared" si="23"/>
        <v>62647</v>
      </c>
      <c r="I123" s="56" t="s">
        <v>424</v>
      </c>
      <c r="J123" s="57" t="s">
        <v>425</v>
      </c>
      <c r="K123" s="56" t="s">
        <v>426</v>
      </c>
      <c r="L123" s="56" t="s">
        <v>427</v>
      </c>
      <c r="M123" s="57" t="s">
        <v>355</v>
      </c>
      <c r="N123" s="57" t="s">
        <v>428</v>
      </c>
      <c r="O123" s="58" t="s">
        <v>429</v>
      </c>
      <c r="P123" s="59" t="s">
        <v>430</v>
      </c>
    </row>
    <row r="124" spans="1:16" ht="12.75" customHeight="1" thickBot="1" x14ac:dyDescent="0.25">
      <c r="A124" s="12" t="str">
        <f t="shared" si="18"/>
        <v>BAVM 241 (=IBVS 6157) </v>
      </c>
      <c r="B124" s="5" t="str">
        <f t="shared" si="19"/>
        <v>I</v>
      </c>
      <c r="C124" s="12">
        <f t="shared" si="20"/>
        <v>57132.391900000002</v>
      </c>
      <c r="D124" s="14" t="str">
        <f t="shared" si="21"/>
        <v>vis</v>
      </c>
      <c r="E124" s="55">
        <f>VLOOKUP(C124,Active!C$21:E$972,3,FALSE)</f>
        <v>81040.018186679357</v>
      </c>
      <c r="F124" s="5" t="s">
        <v>125</v>
      </c>
      <c r="G124" s="14" t="str">
        <f t="shared" si="22"/>
        <v>57132.3919</v>
      </c>
      <c r="H124" s="12">
        <f t="shared" si="23"/>
        <v>81040</v>
      </c>
      <c r="I124" s="56" t="s">
        <v>436</v>
      </c>
      <c r="J124" s="57" t="s">
        <v>437</v>
      </c>
      <c r="K124" s="56" t="s">
        <v>438</v>
      </c>
      <c r="L124" s="56" t="s">
        <v>439</v>
      </c>
      <c r="M124" s="57" t="s">
        <v>355</v>
      </c>
      <c r="N124" s="57" t="s">
        <v>125</v>
      </c>
      <c r="O124" s="58" t="s">
        <v>440</v>
      </c>
      <c r="P124" s="59" t="s">
        <v>441</v>
      </c>
    </row>
    <row r="125" spans="1:16" ht="12.75" customHeight="1" thickBot="1" x14ac:dyDescent="0.25">
      <c r="A125" s="12" t="str">
        <f t="shared" si="18"/>
        <v>BAVM 241 (=IBVS 6157) </v>
      </c>
      <c r="B125" s="5" t="str">
        <f t="shared" si="19"/>
        <v>I</v>
      </c>
      <c r="C125" s="12">
        <f t="shared" si="20"/>
        <v>57135.402300000002</v>
      </c>
      <c r="D125" s="14" t="str">
        <f t="shared" si="21"/>
        <v>vis</v>
      </c>
      <c r="E125" s="55">
        <f>VLOOKUP(C125,Active!C$21:E$972,3,FALSE)</f>
        <v>81059.019345665467</v>
      </c>
      <c r="F125" s="5" t="s">
        <v>125</v>
      </c>
      <c r="G125" s="14" t="str">
        <f t="shared" si="22"/>
        <v>57135.4023</v>
      </c>
      <c r="H125" s="12">
        <f t="shared" si="23"/>
        <v>81059</v>
      </c>
      <c r="I125" s="56" t="s">
        <v>442</v>
      </c>
      <c r="J125" s="57" t="s">
        <v>443</v>
      </c>
      <c r="K125" s="56" t="s">
        <v>444</v>
      </c>
      <c r="L125" s="56" t="s">
        <v>445</v>
      </c>
      <c r="M125" s="57" t="s">
        <v>355</v>
      </c>
      <c r="N125" s="57" t="s">
        <v>356</v>
      </c>
      <c r="O125" s="58" t="s">
        <v>440</v>
      </c>
      <c r="P125" s="59" t="s">
        <v>441</v>
      </c>
    </row>
    <row r="126" spans="1:16" x14ac:dyDescent="0.2">
      <c r="B126" s="5"/>
      <c r="F126" s="5"/>
    </row>
    <row r="127" spans="1:16" x14ac:dyDescent="0.2">
      <c r="B127" s="5"/>
      <c r="F127" s="5"/>
    </row>
    <row r="128" spans="1:1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</sheetData>
  <phoneticPr fontId="7" type="noConversion"/>
  <hyperlinks>
    <hyperlink ref="P99" r:id="rId1" display="http://var.astro.cz/oejv/issues/oejv0074.pdf" xr:uid="{00000000-0004-0000-0100-000000000000}"/>
    <hyperlink ref="P101" r:id="rId2" display="http://var.astro.cz/oejv/issues/oejv0074.pdf" xr:uid="{00000000-0004-0000-0100-000001000000}"/>
    <hyperlink ref="P103" r:id="rId3" display="http://www.bav-astro.de/sfs/BAVM_link.php?BAVMnr=158" xr:uid="{00000000-0004-0000-0100-000002000000}"/>
    <hyperlink ref="P105" r:id="rId4" display="http://www.konkoly.hu/cgi-bin/IBVS?5583" xr:uid="{00000000-0004-0000-0100-000003000000}"/>
    <hyperlink ref="P106" r:id="rId5" display="http://www.konkoly.hu/cgi-bin/IBVS?5592" xr:uid="{00000000-0004-0000-0100-000004000000}"/>
    <hyperlink ref="P108" r:id="rId6" display="http://var.astro.cz/oejv/issues/oejv0003.pdf" xr:uid="{00000000-0004-0000-0100-000005000000}"/>
    <hyperlink ref="P121" r:id="rId7" display="http://www.konkoly.hu/cgi-bin/IBVS?5741" xr:uid="{00000000-0004-0000-0100-000006000000}"/>
    <hyperlink ref="P122" r:id="rId8" display="http://vsolj.cetus-net.org/no44.pdf" xr:uid="{00000000-0004-0000-0100-000007000000}"/>
    <hyperlink ref="P109" r:id="rId9" display="http://www.konkoly.hu/cgi-bin/IBVS?5690" xr:uid="{00000000-0004-0000-0100-000008000000}"/>
    <hyperlink ref="P110" r:id="rId10" display="http://www.konkoly.hu/cgi-bin/IBVS?5690" xr:uid="{00000000-0004-0000-0100-000009000000}"/>
    <hyperlink ref="P111" r:id="rId11" display="http://www.konkoly.hu/cgi-bin/IBVS?5690" xr:uid="{00000000-0004-0000-0100-00000A000000}"/>
    <hyperlink ref="P112" r:id="rId12" display="http://www.konkoly.hu/cgi-bin/IBVS?5690" xr:uid="{00000000-0004-0000-0100-00000B000000}"/>
    <hyperlink ref="P113" r:id="rId13" display="http://www.konkoly.hu/cgi-bin/IBVS?5690" xr:uid="{00000000-0004-0000-0100-00000C000000}"/>
    <hyperlink ref="P114" r:id="rId14" display="http://www.konkoly.hu/cgi-bin/IBVS?5690" xr:uid="{00000000-0004-0000-0100-00000D000000}"/>
    <hyperlink ref="P115" r:id="rId15" display="http://www.bav-astro.de/sfs/BAVM_link.php?BAVMnr=173" xr:uid="{00000000-0004-0000-0100-00000E000000}"/>
    <hyperlink ref="P123" r:id="rId16" display="http://var.astro.cz/oejv/issues/oejv0107.pdf" xr:uid="{00000000-0004-0000-0100-00000F000000}"/>
    <hyperlink ref="P116" r:id="rId17" display="http://var.astro.cz/oejv/issues/oejv0147.pdf" xr:uid="{00000000-0004-0000-0100-000010000000}"/>
    <hyperlink ref="P124" r:id="rId18" display="http://www.bav-astro.de/sfs/BAVM_link.php?BAVMnr=241" xr:uid="{00000000-0004-0000-0100-000011000000}"/>
    <hyperlink ref="P125" r:id="rId19" display="http://www.bav-astro.de/sfs/BAVM_link.php?BAVMnr=241" xr:uid="{00000000-0004-0000-0100-000012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2024-03-05T06:53:17Z</dcterms:modified>
</cp:coreProperties>
</file>