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86AF451-DEDC-4FBB-85B3-3FCD58B71A2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/>
  <c r="C16" i="1" l="1"/>
  <c r="D18" i="1" s="1"/>
  <c r="O23" i="1"/>
  <c r="S23" i="1" s="1"/>
  <c r="O24" i="1"/>
  <c r="S24" i="1" s="1"/>
  <c r="O21" i="1"/>
  <c r="S21" i="1" s="1"/>
  <c r="C15" i="1"/>
  <c r="E16" i="1" s="1"/>
  <c r="O22" i="1"/>
  <c r="S22" i="1" s="1"/>
  <c r="S19" i="1" l="1"/>
  <c r="C18" i="1"/>
  <c r="E17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<sst xmlns="http://schemas.openxmlformats.org/spreadsheetml/2006/main" count="58" uniqueCount="53">
  <si>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</si>
  <si>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</si>
  <si>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</si>
  <si>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</si>
  <si>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</si>
  <si>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</si>
  <si>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</si>
  <si>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</si>
  <si>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</si>
  <si>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</si>
  <si>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</si>
  <si>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</si>
  <si>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</si>
  <si>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</si>
  <si>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</si>
  <si>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</si>
  <si>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</si>
  <si>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</si>
  <si>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</si>
  <si>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</si>
  <si>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</si>
  <si>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</si>
  <si>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</si>
  <si>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</si>
  <si>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</si>
  <si>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</si>
  <si>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</si>
  <si>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</si>
  <si>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</si>
  <si>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</si>
  <si>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</si>
  <si>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</si>
  <si>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</si>
  <si>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</si>
  <si>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</si>
  <si>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</si>
  <si>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</si>
  <si>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</si>
  <si>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</si>
  <si>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</si>
  <si>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</si>
  <si>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</si>
  <si>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G0370-0468</t>
  </si>
  <si>
    <t>Ser</t>
  </si>
  <si>
    <t>G0370-0468_Ser.xls</t>
  </si>
  <si>
    <t>EBEW</t>
  </si>
  <si>
    <t>VSX</t>
  </si>
  <si>
    <t>IBVS 5945</t>
  </si>
  <si>
    <t>II</t>
  </si>
  <si>
    <t>IBVS 5992</t>
  </si>
  <si>
    <t>IBVS 6029</t>
  </si>
  <si>
    <t>V0576 Ser / GSC 0370-0468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</si>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</sst>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V0576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1525.5</c:v>
                </c:pt>
                <c:pt idx="2">
                  <c:v>2469.5</c:v>
                </c:pt>
                <c:pt idx="3">
                  <c:v>3441.5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CA-4582-B0EA-B399F9B11F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1525.5</c:v>
                </c:pt>
                <c:pt idx="2">
                  <c:v>2469.5</c:v>
                </c:pt>
                <c:pt idx="3">
                  <c:v>3441.5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1.1561999781406485E-2</c:v>
                </c:pt>
                <c:pt idx="2">
                  <c:v>1.3417999783996493E-2</c:v>
                </c:pt>
                <c:pt idx="3">
                  <c:v>1.6145999783475418E-2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CA-4582-B0EA-B399F9B11F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1525.5</c:v>
                </c:pt>
                <c:pt idx="2">
                  <c:v>2469.5</c:v>
                </c:pt>
                <c:pt idx="3">
                  <c:v>3441.5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CA-4582-B0EA-B399F9B11F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1525.5</c:v>
                </c:pt>
                <c:pt idx="2">
                  <c:v>2469.5</c:v>
                </c:pt>
                <c:pt idx="3">
                  <c:v>3441.5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CA-4582-B0EA-B399F9B11F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1525.5</c:v>
                </c:pt>
                <c:pt idx="2">
                  <c:v>2469.5</c:v>
                </c:pt>
                <c:pt idx="3">
                  <c:v>3441.5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CA-4582-B0EA-B399F9B11F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1525.5</c:v>
                </c:pt>
                <c:pt idx="2">
                  <c:v>2469.5</c:v>
                </c:pt>
                <c:pt idx="3">
                  <c:v>3441.5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CA-4582-B0EA-B399F9B11F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1525.5</c:v>
                </c:pt>
                <c:pt idx="2">
                  <c:v>2469.5</c:v>
                </c:pt>
                <c:pt idx="3">
                  <c:v>3441.5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CA-4582-B0EA-B399F9B11F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1525.5</c:v>
                </c:pt>
                <c:pt idx="2">
                  <c:v>2469.5</c:v>
                </c:pt>
                <c:pt idx="3">
                  <c:v>3441.5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7.7730235232787489E-3</c:v>
                </c:pt>
                <c:pt idx="1">
                  <c:v>1.1425880358137727E-2</c:v>
                </c:pt>
                <c:pt idx="2">
                  <c:v>1.3686317494884286E-2</c:v>
                </c:pt>
                <c:pt idx="3">
                  <c:v>1.6013801495856378E-2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CA-4582-B0EA-B399F9B11F6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1525.5</c:v>
                </c:pt>
                <c:pt idx="2">
                  <c:v>2469.5</c:v>
                </c:pt>
                <c:pt idx="3">
                  <c:v>3441.5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CA-4582-B0EA-B399F9B11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147872"/>
        <c:axId val="1"/>
      </c:scatterChart>
      <c:valAx>
        <c:axId val="734147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147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102291-BCBB-F6EA-2CCE-44EEA4C9C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44</v>
      </c>
    </row>
    <row r="2" spans="1:7" s="6" customFormat="1" ht="12.95" customHeight="1" x14ac:dyDescent="0.2">
      <c r="A2" s="6" t="s">
        <v>24</v>
      </c>
      <c r="B2" s="6" t="s">
        <v>45</v>
      </c>
      <c r="C2" s="7" t="s">
        <v>41</v>
      </c>
      <c r="D2" s="8" t="s">
        <v>43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54703.56100000022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0.388876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7.7730235232787489E-3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2.3945308651976261E-6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60375.746967592589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56041.699328604445</v>
      </c>
      <c r="D15" s="19" t="s">
        <v>38</v>
      </c>
      <c r="E15" s="20">
        <f ca="1">ROUND(2*(E14-$C$7)/$C$8,0)/2+E13</f>
        <v>14587</v>
      </c>
    </row>
    <row r="16" spans="1:7" s="6" customFormat="1" ht="12.95" customHeight="1" x14ac:dyDescent="0.2">
      <c r="A16" s="9" t="s">
        <v>4</v>
      </c>
      <c r="C16" s="23">
        <f ca="1">+C8+C12</f>
        <v>0.3888783945308652</v>
      </c>
      <c r="D16" s="19" t="s">
        <v>39</v>
      </c>
      <c r="E16" s="17">
        <f ca="1">ROUND(2*(E14-$C$15)/$C$16,0)/2+E13</f>
        <v>11146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45358.033747378802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56041.699328604445</v>
      </c>
      <c r="D18" s="26">
        <f ca="1">+C16</f>
        <v>0.3888783945308652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4.4917663182042046E-3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54703.56100000022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7.7730235232787489E-3</v>
      </c>
      <c r="Q21" s="33">
        <f>+C21-15018.5</f>
        <v>39685.06100000022</v>
      </c>
      <c r="S21" s="6">
        <f ca="1">+(O21-G21)^2</f>
        <v>6.0419894693444777E-5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55296.802900000002</v>
      </c>
      <c r="D22" s="4">
        <v>2.9999999999999997E-4</v>
      </c>
      <c r="E22" s="6">
        <f>+(C22-C$7)/C$8</f>
        <v>1525.5297318419821</v>
      </c>
      <c r="F22" s="6">
        <f>ROUND(2*E22,0)/2</f>
        <v>1525.5</v>
      </c>
      <c r="G22" s="6">
        <f>+C22-(C$7+F22*C$8)</f>
        <v>1.1561999781406485E-2</v>
      </c>
      <c r="I22" s="6">
        <f>+G22</f>
        <v>1.1561999781406485E-2</v>
      </c>
      <c r="O22" s="6">
        <f ca="1">+C$11+C$12*$F22</f>
        <v>1.1425880358137727E-2</v>
      </c>
      <c r="Q22" s="33">
        <f>+C22-15018.5</f>
        <v>40278.302900000002</v>
      </c>
      <c r="S22" s="6">
        <f ca="1">+(O22-G22)^2</f>
        <v>1.8528497391019123E-8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55663.903700000003</v>
      </c>
      <c r="D23" s="4">
        <v>2.0000000000000001E-4</v>
      </c>
      <c r="E23" s="6">
        <f>+(C23-C$7)/C$8</f>
        <v>2469.5345045715931</v>
      </c>
      <c r="F23" s="6">
        <f>ROUND(2*E23,0)/2</f>
        <v>2469.5</v>
      </c>
      <c r="G23" s="6">
        <f>+C23-(C$7+F23*C$8)</f>
        <v>1.3417999783996493E-2</v>
      </c>
      <c r="I23" s="6">
        <f>+G23</f>
        <v>1.3417999783996493E-2</v>
      </c>
      <c r="O23" s="6">
        <f ca="1">+C$11+C$12*$F23</f>
        <v>1.3686317494884286E-2</v>
      </c>
      <c r="Q23" s="33">
        <f>+C23-15018.5</f>
        <v>40645.403700000003</v>
      </c>
      <c r="S23" s="6">
        <f ca="1">+(O23-G23)^2</f>
        <v>7.1994393976065604E-8</v>
      </c>
    </row>
    <row r="24" spans="1:19" s="6" customFormat="1" ht="12.95" customHeight="1" x14ac:dyDescent="0.2">
      <c r="A24" s="4" t="s">
        <v>50</v>
      </c>
      <c r="B24" s="5" t="s">
        <v>48</v>
      </c>
      <c r="C24" s="4">
        <v>56041.893900000003</v>
      </c>
      <c r="D24" s="4">
        <v>5.0000000000000001E-4</v>
      </c>
      <c r="E24" s="6">
        <f>+(C24-C$7)/C$8</f>
        <v>3441.5415196612362</v>
      </c>
      <c r="F24" s="6">
        <f>ROUND(2*E24,0)/2</f>
        <v>3441.5</v>
      </c>
      <c r="G24" s="6">
        <f>+C24-(C$7+F24*C$8)</f>
        <v>1.6145999783475418E-2</v>
      </c>
      <c r="I24" s="6">
        <f>+G24</f>
        <v>1.6145999783475418E-2</v>
      </c>
      <c r="O24" s="6">
        <f ca="1">+C$11+C$12*$F24</f>
        <v>1.6013801495856378E-2</v>
      </c>
      <c r="Q24" s="33">
        <f>+C24-15018.5</f>
        <v>41023.393900000003</v>
      </c>
      <c r="S24" s="6">
        <f ca="1">+(O24-G24)^2</f>
        <v>1.7476387249406355E-8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2024-03-06T04:55:38Z</dcterms:modified>
</cp:coreProperties>
</file>