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82A7156-011D-4CB2-AE82-36E1DAA589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2" i="1"/>
  <c r="C16" i="1" l="1"/>
  <c r="D18" i="1" s="1"/>
  <c r="C11" i="1"/>
  <c r="O23" i="1" l="1"/>
  <c r="S23" i="1" s="1"/>
  <c r="O21" i="1"/>
  <c r="S21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<sst xmlns="http://schemas.openxmlformats.org/spreadsheetml/2006/main" count="56" uniqueCount="52">
  <si>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</si>
  <si>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</si>
  <si>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</si>
  <si>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</si>
  <si>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</si>
  <si>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</si>
  <si>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</si>
  <si>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</si>
  <si>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</si>
  <si>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</si>
  <si>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</si>
  <si>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</si>
  <si>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</si>
  <si>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</si>
  <si>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</si>
  <si>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</si>
  <si>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</si>
  <si>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</si>
  <si>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</si>
  <si>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</si>
  <si>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</si>
  <si>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</si>
  <si>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</si>
  <si>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</si>
  <si>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</si>
  <si>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</si>
  <si>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</si>
  <si>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</si>
  <si>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</si>
  <si>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</si>
  <si>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</si>
  <si>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</si>
  <si>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</si>
  <si>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</si>
  <si>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</si>
  <si>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</si>
  <si>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</si>
  <si>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</si>
  <si>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</si>
  <si>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</si>
  <si>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</si>
  <si>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</si>
  <si>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G5108-0617</t>
  </si>
  <si>
    <t>G5108-0617_Ser.xls</t>
  </si>
  <si>
    <t>EC</t>
  </si>
  <si>
    <t>Ser</t>
  </si>
  <si>
    <t>VSX</t>
  </si>
  <si>
    <t>IBVS 5992</t>
  </si>
  <si>
    <t>I</t>
  </si>
  <si>
    <t>IBVS 6029</t>
  </si>
  <si>
    <t>V0659 Ser / GSC 5108-0617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</si>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</sst>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V0659 Ser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9C-44A6-B7F7-BDE1B2F84A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3.469999988010386E-2</c:v>
                </c:pt>
                <c:pt idx="2">
                  <c:v>4.3399999878602102E-2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9C-44A6-B7F7-BDE1B2F84A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9C-44A6-B7F7-BDE1B2F84A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9C-44A6-B7F7-BDE1B2F84A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9C-44A6-B7F7-BDE1B2F84A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9C-44A6-B7F7-BDE1B2F84A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9C-44A6-B7F7-BDE1B2F84A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-2.2788643634467573E-4</c:v>
                </c:pt>
                <c:pt idx="1">
                  <c:v>3.7481074352325325E-2</c:v>
                </c:pt>
                <c:pt idx="2">
                  <c:v>4.0846811842725317E-2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9C-44A6-B7F7-BDE1B2F84A2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9C-44A6-B7F7-BDE1B2F84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877216"/>
        <c:axId val="1"/>
      </c:scatterChart>
      <c:valAx>
        <c:axId val="643877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877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1283A1-E5BC-D404-38F3-860791126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50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51963.478000000119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0.63595000000000002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-2.2788643634467573E-4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6.3504480950943085E-6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60375.756295949075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56076.843446811967</v>
      </c>
      <c r="D15" s="19" t="s">
        <v>38</v>
      </c>
      <c r="E15" s="20">
        <f ca="1">ROUND(2*(E14-$C$7)/$C$8,0)/2+E13</f>
        <v>13229</v>
      </c>
    </row>
    <row r="16" spans="1:7" s="6" customFormat="1" ht="12.95" customHeight="1" x14ac:dyDescent="0.2">
      <c r="A16" s="9" t="s">
        <v>4</v>
      </c>
      <c r="C16" s="23">
        <f ca="1">+C8+C12</f>
        <v>0.63595635044809506</v>
      </c>
      <c r="D16" s="19" t="s">
        <v>39</v>
      </c>
      <c r="E16" s="17">
        <f ca="1">ROUND(2*(E14-$C$15)/$C$16,0)/2+E13</f>
        <v>6761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45358.440165524873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56076.843446811967</v>
      </c>
      <c r="D18" s="26">
        <f ca="1">+C16</f>
        <v>0.63595635044809506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2.6744229839776776E-3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51963.478000000119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-2.2788643634467573E-4</v>
      </c>
      <c r="Q21" s="33">
        <f>+C21-15018.5</f>
        <v>36944.978000000119</v>
      </c>
      <c r="S21" s="6">
        <f ca="1">+(O21-G21)^2</f>
        <v>5.1932227869875945E-8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55739.783799999997</v>
      </c>
      <c r="D22" s="4">
        <v>2.9999999999999997E-4</v>
      </c>
      <c r="E22" s="6">
        <f>+(C22-C$7)/C$8</f>
        <v>5938.0545640378614</v>
      </c>
      <c r="F22" s="6">
        <f>ROUND(2*E22,0)/2</f>
        <v>5938</v>
      </c>
      <c r="G22" s="6">
        <f>+C22-(C$7+F22*C$8)</f>
        <v>3.469999988010386E-2</v>
      </c>
      <c r="I22" s="6">
        <f>+G22</f>
        <v>3.469999988010386E-2</v>
      </c>
      <c r="O22" s="6">
        <f ca="1">+C$11+C$12*$F22</f>
        <v>3.7481074352325325E-2</v>
      </c>
      <c r="Q22" s="33">
        <f>+C22-15018.5</f>
        <v>40721.283799999997</v>
      </c>
      <c r="S22" s="6">
        <f ca="1">+(O22-G22)^2</f>
        <v>7.7343752200418988E-6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56076.845999999998</v>
      </c>
      <c r="D23" s="4">
        <v>1.1999999999999999E-3</v>
      </c>
      <c r="E23" s="6">
        <f>+(C23-C$7)/C$8</f>
        <v>6468.068244358642</v>
      </c>
      <c r="F23" s="6">
        <f>ROUND(2*E23,0)/2</f>
        <v>6468</v>
      </c>
      <c r="G23" s="6">
        <f>+C23-(C$7+F23*C$8)</f>
        <v>4.3399999878602102E-2</v>
      </c>
      <c r="I23" s="6">
        <f>+G23</f>
        <v>4.3399999878602102E-2</v>
      </c>
      <c r="O23" s="6">
        <f ca="1">+C$11+C$12*$F23</f>
        <v>4.0846811842725317E-2</v>
      </c>
      <c r="Q23" s="33">
        <f>+C23-15018.5</f>
        <v>41058.345999999998</v>
      </c>
      <c r="S23" s="6">
        <f ca="1">+(O23-G23)^2</f>
        <v>6.5187691465443583E-6</v>
      </c>
    </row>
    <row r="24" spans="1:19" s="6" customFormat="1" ht="12.95" customHeight="1" x14ac:dyDescent="0.2">
      <c r="C24" s="12"/>
      <c r="D24" s="12"/>
      <c r="Q24" s="33"/>
    </row>
    <row r="25" spans="1:19" x14ac:dyDescent="0.2">
      <c r="C25" s="2"/>
      <c r="D25" s="2"/>
      <c r="Q25" s="1"/>
    </row>
    <row r="26" spans="1:19" x14ac:dyDescent="0.2">
      <c r="C26" s="2"/>
      <c r="D26" s="2"/>
      <c r="Q26" s="1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2024-03-06T05:09:04Z</dcterms:modified>
</cp:coreProperties>
</file>