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52060DD-55AC-464F-9413-C7AF7E02150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<sst xmlns="http://schemas.openxmlformats.org/spreadsheetml/2006/main" count="44" uniqueCount="43">
  <si>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</si>
  <si>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</si>
  <si>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</si>
  <si>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</si>
  <si>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</si>
  <si>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</si>
  <si>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</si>
  <si>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</si>
  <si>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</si>
  <si>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</si>
  <si>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</si>
  <si>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</si>
  <si>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</si>
  <si>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</si>
  <si>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</si>
  <si>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</si>
  <si>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</si>
  <si>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</si>
  <si>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</si>
  <si>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</si>
  <si>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</si>
  <si>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</si>
  <si>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</si>
  <si>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</si>
  <si>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</si>
  <si>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</si>
  <si>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</si>
  <si>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</si>
  <si>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</si>
  <si>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</si>
  <si>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</si>
  <si>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</si>
  <si>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</si>
  <si>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</si>
  <si>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</si>
  <si>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</si>
  <si>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</si>
  <si>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</si>
  <si>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Sge</t>
  </si>
  <si>
    <t xml:space="preserve">EB </t>
  </si>
  <si>
    <t>IBVS 5699 Eph.</t>
  </si>
  <si>
    <t>IBVS 5699</t>
  </si>
  <si>
    <t>V0371 Sge / GSC 1622-1106 / NSV 12845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</si>
</sst>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V0371 Sge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63-492A-8D1D-FC9BA1E1D6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63-492A-8D1D-FC9BA1E1D6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63-492A-8D1D-FC9BA1E1D6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63-492A-8D1D-FC9BA1E1D6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63-492A-8D1D-FC9BA1E1D6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63-492A-8D1D-FC9BA1E1D6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63-492A-8D1D-FC9BA1E1D6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63-492A-8D1D-FC9BA1E1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643784"/>
        <c:axId val="1"/>
      </c:scatterChart>
      <c:valAx>
        <c:axId val="876643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64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E3F3E5-3700-CDCC-F591-784F7A65D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29" t="s">
        <v>42</v>
      </c>
    </row>
    <row r="2" spans="1:7" s="3" customFormat="1" ht="12.95" customHeight="1" x14ac:dyDescent="0.2">
      <c r="A2" s="3" t="s">
        <v>23</v>
      </c>
      <c r="B2" s="3" t="s">
        <v>39</v>
      </c>
      <c r="C2" s="4"/>
      <c r="D2" s="3" t="s">
        <v>38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40</v>
      </c>
      <c r="C4" s="6">
        <v>51426.62</v>
      </c>
      <c r="D4" s="7">
        <v>0.83333999999999997</v>
      </c>
    </row>
    <row r="5" spans="1:7" s="3" customFormat="1" ht="12.95" customHeight="1" x14ac:dyDescent="0.2"/>
    <row r="6" spans="1:7" s="3" customFormat="1" ht="12.95" customHeight="1" x14ac:dyDescent="0.2">
      <c r="A6" s="8" t="s">
        <v>0</v>
      </c>
    </row>
    <row r="7" spans="1:7" s="3" customFormat="1" ht="12.95" customHeight="1" x14ac:dyDescent="0.2">
      <c r="A7" s="3" t="s">
        <v>1</v>
      </c>
      <c r="C7" s="3">
        <f>+C4</f>
        <v>51426.62</v>
      </c>
    </row>
    <row r="8" spans="1:7" s="3" customFormat="1" ht="12.95" customHeight="1" x14ac:dyDescent="0.2">
      <c r="A8" s="3" t="s">
        <v>2</v>
      </c>
      <c r="C8" s="3">
        <f>+D4</f>
        <v>0.83333999999999997</v>
      </c>
    </row>
    <row r="9" spans="1:7" s="3" customFormat="1" ht="12.95" customHeight="1" x14ac:dyDescent="0.2">
      <c r="A9" s="5" t="s">
        <v>30</v>
      </c>
      <c r="C9" s="9">
        <v>-9.5</v>
      </c>
      <c r="D9" s="3" t="s">
        <v>31</v>
      </c>
    </row>
    <row r="10" spans="1:7" s="3" customFormat="1" ht="12.95" customHeight="1" thickBot="1" x14ac:dyDescent="0.25">
      <c r="C10" s="10" t="s">
        <v>19</v>
      </c>
      <c r="D10" s="10" t="s">
        <v>20</v>
      </c>
    </row>
    <row r="11" spans="1:7" s="3" customFormat="1" ht="12.95" customHeight="1" x14ac:dyDescent="0.2">
      <c r="A11" s="3" t="s">
        <v>14</v>
      </c>
      <c r="C11" s="11" t="e">
        <f ca="1">INTERCEPT(INDIRECT($G$11):G992,INDIRECT($F$11):F992)</f>
        <v>#DIV/0!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15</v>
      </c>
      <c r="C12" s="11" t="e">
        <f ca="1">SLOPE(INDIRECT($G$11):G992,INDIRECT($F$11):F992)</f>
        <v>#DIV/0!</v>
      </c>
      <c r="D12" s="4"/>
    </row>
    <row r="13" spans="1:7" s="3" customFormat="1" ht="12.95" customHeight="1" x14ac:dyDescent="0.2">
      <c r="A13" s="3" t="s">
        <v>18</v>
      </c>
      <c r="C13" s="4" t="s">
        <v>12</v>
      </c>
      <c r="D13" s="4"/>
    </row>
    <row r="14" spans="1:7" s="3" customFormat="1" ht="12.95" customHeight="1" x14ac:dyDescent="0.2"/>
    <row r="15" spans="1:7" s="3" customFormat="1" ht="12.95" customHeight="1" x14ac:dyDescent="0.2">
      <c r="A15" s="13" t="s">
        <v>16</v>
      </c>
      <c r="C15" s="14" t="e">
        <f ca="1">(C7+C11)+(C8+C12)*INT(MAX(F21:F3533))</f>
        <v>#DIV/0!</v>
      </c>
      <c r="D15" s="15" t="s">
        <v>32</v>
      </c>
      <c r="E15" s="16">
        <f ca="1">TODAY()+15018.5-B9/24</f>
        <v>60375.5</v>
      </c>
    </row>
    <row r="16" spans="1:7" s="3" customFormat="1" ht="12.95" customHeight="1" x14ac:dyDescent="0.2">
      <c r="A16" s="8" t="s">
        <v>3</v>
      </c>
      <c r="C16" s="17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s="3" customFormat="1" ht="12.95" customHeight="1" thickBot="1" x14ac:dyDescent="0.25">
      <c r="A17" s="15" t="s">
        <v>29</v>
      </c>
      <c r="C17" s="3">
        <f>COUNT(C21:C2191)</f>
        <v>1</v>
      </c>
      <c r="D17" s="15" t="s">
        <v>34</v>
      </c>
      <c r="E17" s="18" t="e">
        <f ca="1">+C15+C16*E16-15018.5-C9/24</f>
        <v>#DIV/0!</v>
      </c>
    </row>
    <row r="18" spans="1:18" s="3" customFormat="1" ht="12.95" customHeight="1" thickTop="1" thickBot="1" x14ac:dyDescent="0.25">
      <c r="A18" s="8" t="s">
        <v>4</v>
      </c>
      <c r="C18" s="19" t="e">
        <f ca="1">+C15</f>
        <v>#DIV/0!</v>
      </c>
      <c r="D18" s="20" t="e">
        <f ca="1">+C16</f>
        <v>#DIV/0!</v>
      </c>
      <c r="E18" s="21" t="s">
        <v>35</v>
      </c>
    </row>
    <row r="19" spans="1:18" s="3" customFormat="1" ht="12.95" customHeight="1" thickTop="1" x14ac:dyDescent="0.2">
      <c r="A19" s="22" t="s">
        <v>36</v>
      </c>
      <c r="E19" s="23">
        <v>21</v>
      </c>
    </row>
    <row r="20" spans="1:18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4" t="s">
        <v>28</v>
      </c>
      <c r="I20" s="24" t="s">
        <v>37</v>
      </c>
      <c r="J20" s="24" t="s">
        <v>17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0" t="s">
        <v>13</v>
      </c>
    </row>
    <row r="21" spans="1:18" s="3" customFormat="1" ht="12.95" customHeight="1" x14ac:dyDescent="0.2">
      <c r="A21" s="26" t="s">
        <v>41</v>
      </c>
      <c r="C21" s="27">
        <v>51426.62</v>
      </c>
      <c r="D21" s="27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36408.120000000003</v>
      </c>
    </row>
    <row r="22" spans="1:18" s="3" customFormat="1" ht="12.95" customHeight="1" x14ac:dyDescent="0.2">
      <c r="C22" s="27"/>
      <c r="D22" s="27"/>
      <c r="Q22" s="28"/>
      <c r="R22" s="3" t="str">
        <f>IF(ABS(C22-C21)&lt;0.00001,1,"")</f>
        <v/>
      </c>
    </row>
    <row r="23" spans="1:18" s="3" customFormat="1" ht="12.95" customHeight="1" x14ac:dyDescent="0.2">
      <c r="C23" s="27"/>
      <c r="D23" s="27"/>
      <c r="Q23" s="28"/>
    </row>
    <row r="24" spans="1:18" s="3" customFormat="1" ht="12.95" customHeight="1" x14ac:dyDescent="0.2">
      <c r="C24" s="27"/>
      <c r="D24" s="27"/>
      <c r="Q24" s="28"/>
    </row>
    <row r="25" spans="1:18" s="3" customFormat="1" ht="12.95" customHeight="1" x14ac:dyDescent="0.2">
      <c r="C25" s="27"/>
      <c r="D25" s="27"/>
      <c r="Q25" s="28"/>
    </row>
    <row r="26" spans="1:18" s="3" customFormat="1" ht="12.95" customHeight="1" x14ac:dyDescent="0.2">
      <c r="C26" s="27"/>
      <c r="D26" s="27"/>
      <c r="Q26" s="28"/>
    </row>
    <row r="27" spans="1:18" s="3" customFormat="1" ht="12.95" customHeight="1" x14ac:dyDescent="0.2">
      <c r="C27" s="27"/>
      <c r="D27" s="27"/>
      <c r="Q27" s="28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2024-03-06T06:38:59Z</dcterms:modified>
</cp:coreProperties>
</file>