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E8F3B61-3E59-43F3-9AD5-617A274D7F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E15" i="1" s="1"/>
  <c r="E23" i="1"/>
  <c r="F23" i="1"/>
  <c r="Q22" i="1"/>
  <c r="Q23" i="1"/>
  <c r="Q24" i="1"/>
  <c r="Q25" i="1"/>
  <c r="C21" i="1"/>
  <c r="C17" i="1"/>
  <c r="C7" i="1"/>
  <c r="G23" i="1"/>
  <c r="I23" i="1"/>
  <c r="C8" i="1"/>
  <c r="E21" i="1"/>
  <c r="F21" i="1"/>
  <c r="G21" i="1"/>
  <c r="H21" i="1"/>
  <c r="E25" i="1"/>
  <c r="F25" i="1"/>
  <c r="G25" i="1"/>
  <c r="I25" i="1"/>
  <c r="E22" i="1"/>
  <c r="F22" i="1"/>
  <c r="G22" i="1"/>
  <c r="Q21" i="1"/>
  <c r="E24" i="1"/>
  <c r="F24" i="1"/>
  <c r="G24" i="1"/>
  <c r="I24" i="1"/>
  <c r="I22" i="1"/>
  <c r="C11" i="1"/>
  <c r="C12" i="1"/>
  <c r="C16" i="1" l="1"/>
  <c r="D18" i="1" s="1"/>
  <c r="O22" i="1"/>
  <c r="O25" i="1"/>
  <c r="O21" i="1"/>
  <c r="O24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<sst xmlns="http://schemas.openxmlformats.org/spreadsheetml/2006/main" count="53" uniqueCount="46">
  <si>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</si>
  <si>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</si>
  <si>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</si>
  <si>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</si>
  <si>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</si>
  <si>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</si>
  <si>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</si>
  <si>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</si>
  <si>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</si>
  <si>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</si>
  <si>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</si>
  <si>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</si>
  <si>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</si>
  <si>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</si>
  <si>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</si>
  <si>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</si>
  <si>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</si>
  <si>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</si>
  <si>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</si>
  <si>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</si>
  <si>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</si>
  <si>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</si>
  <si>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</si>
  <si>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</si>
  <si>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</si>
  <si>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</si>
  <si>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</si>
  <si>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</si>
  <si>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</si>
  <si>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 5507</t>
  </si>
  <si>
    <t>I</t>
  </si>
  <si>
    <t>II</t>
  </si>
  <si>
    <t>IBVS</t>
  </si>
  <si>
    <t>EB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</si>
  <si>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</si>
  <si>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</si>
  <si>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</si>
  <si>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</si>
  <si>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</si>
  <si>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</si>
  <si>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</si>
  <si>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Add cycle</t>
  </si>
  <si>
    <t>Old Cycle</t>
  </si>
  <si>
    <t>Start of linear fit &gt;&gt;&gt;&gt;&gt;&gt;&gt;&gt;&gt;&gt;&gt;&gt;&gt;&gt;&gt;&gt;&gt;&gt;&gt;&gt;&gt;</t>
  </si>
  <si>
    <t>V0792 Sgr / gsc 6842-0235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</si>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</sst>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14" fontId="0" fillId="0" borderId="0" xfId="0" applyNumberForma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V0792 Sgr - O-C Diagr.</a:t>
            </a:r>
          </a:p>
        </c:rich>
      </c:tx>
      <c:layout>
        <c:manualLayout>
          <c:xMode val="edge"/>
          <c:yMode val="edge"/>
          <c:x val="0.3667208561773073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1421712046357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5721</c:v>
                </c:pt>
                <c:pt idx="2">
                  <c:v>5721.5</c:v>
                </c:pt>
                <c:pt idx="3">
                  <c:v>5755</c:v>
                </c:pt>
                <c:pt idx="4">
                  <c:v>5755.5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DB-42E7-B5D0-30618D3C4A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5721</c:v>
                </c:pt>
                <c:pt idx="2">
                  <c:v>5721.5</c:v>
                </c:pt>
                <c:pt idx="3">
                  <c:v>5755</c:v>
                </c:pt>
                <c:pt idx="4">
                  <c:v>5755.5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8.072400008677505E-2</c:v>
                </c:pt>
                <c:pt idx="2">
                  <c:v>6.6345999803161249E-2</c:v>
                </c:pt>
                <c:pt idx="3">
                  <c:v>8.1220000021858141E-2</c:v>
                </c:pt>
                <c:pt idx="4">
                  <c:v>7.3742000124184415E-2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DB-42E7-B5D0-30618D3C4A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5721</c:v>
                </c:pt>
                <c:pt idx="2">
                  <c:v>5721.5</c:v>
                </c:pt>
                <c:pt idx="3">
                  <c:v>5755</c:v>
                </c:pt>
                <c:pt idx="4">
                  <c:v>5755.5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DB-42E7-B5D0-30618D3C4A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5721</c:v>
                </c:pt>
                <c:pt idx="2">
                  <c:v>5721.5</c:v>
                </c:pt>
                <c:pt idx="3">
                  <c:v>5755</c:v>
                </c:pt>
                <c:pt idx="4">
                  <c:v>5755.5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DB-42E7-B5D0-30618D3C4A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5721</c:v>
                </c:pt>
                <c:pt idx="2">
                  <c:v>5721.5</c:v>
                </c:pt>
                <c:pt idx="3">
                  <c:v>5755</c:v>
                </c:pt>
                <c:pt idx="4">
                  <c:v>5755.5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DB-42E7-B5D0-30618D3C4A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5721</c:v>
                </c:pt>
                <c:pt idx="2">
                  <c:v>5721.5</c:v>
                </c:pt>
                <c:pt idx="3">
                  <c:v>5755</c:v>
                </c:pt>
                <c:pt idx="4">
                  <c:v>5755.5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DB-42E7-B5D0-30618D3C4A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5721</c:v>
                </c:pt>
                <c:pt idx="2">
                  <c:v>5721.5</c:v>
                </c:pt>
                <c:pt idx="3">
                  <c:v>5755</c:v>
                </c:pt>
                <c:pt idx="4">
                  <c:v>5755.5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DB-42E7-B5D0-30618D3C4A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5721</c:v>
                </c:pt>
                <c:pt idx="2">
                  <c:v>5721.5</c:v>
                </c:pt>
                <c:pt idx="3">
                  <c:v>5755</c:v>
                </c:pt>
                <c:pt idx="4">
                  <c:v>5755.5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-1.977610914068173E-5</c:v>
                </c:pt>
                <c:pt idx="1">
                  <c:v>7.5285881879261884E-2</c:v>
                </c:pt>
                <c:pt idx="2">
                  <c:v>7.5292463391059508E-2</c:v>
                </c:pt>
                <c:pt idx="3">
                  <c:v>7.5733424681500253E-2</c:v>
                </c:pt>
                <c:pt idx="4">
                  <c:v>7.5740006193297876E-2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DB-42E7-B5D0-30618D3C4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469808"/>
        <c:axId val="1"/>
      </c:scatterChart>
      <c:valAx>
        <c:axId val="582469808"/>
        <c:scaling>
          <c:orientation val="minMax"/>
          <c:min val="56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469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16818253130313"/>
          <c:y val="0.91925596256989606"/>
          <c:w val="0.7237484894355896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V0792 Sgr - O-C Diagr.</a:t>
            </a:r>
          </a:p>
        </c:rich>
      </c:tx>
      <c:layout>
        <c:manualLayout>
          <c:xMode val="edge"/>
          <c:yMode val="edge"/>
          <c:x val="0.3661290322580645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60681114551083"/>
          <c:w val="0.8145161290322581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5721</c:v>
                </c:pt>
                <c:pt idx="2">
                  <c:v>5721.5</c:v>
                </c:pt>
                <c:pt idx="3">
                  <c:v>5755</c:v>
                </c:pt>
                <c:pt idx="4">
                  <c:v>5755.5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62-4EF7-A8D4-C22F14AC24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5721</c:v>
                </c:pt>
                <c:pt idx="2">
                  <c:v>5721.5</c:v>
                </c:pt>
                <c:pt idx="3">
                  <c:v>5755</c:v>
                </c:pt>
                <c:pt idx="4">
                  <c:v>5755.5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8.072400008677505E-2</c:v>
                </c:pt>
                <c:pt idx="2">
                  <c:v>6.6345999803161249E-2</c:v>
                </c:pt>
                <c:pt idx="3">
                  <c:v>8.1220000021858141E-2</c:v>
                </c:pt>
                <c:pt idx="4">
                  <c:v>7.3742000124184415E-2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62-4EF7-A8D4-C22F14AC24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5721</c:v>
                </c:pt>
                <c:pt idx="2">
                  <c:v>5721.5</c:v>
                </c:pt>
                <c:pt idx="3">
                  <c:v>5755</c:v>
                </c:pt>
                <c:pt idx="4">
                  <c:v>5755.5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62-4EF7-A8D4-C22F14AC24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5721</c:v>
                </c:pt>
                <c:pt idx="2">
                  <c:v>5721.5</c:v>
                </c:pt>
                <c:pt idx="3">
                  <c:v>5755</c:v>
                </c:pt>
                <c:pt idx="4">
                  <c:v>5755.5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62-4EF7-A8D4-C22F14AC24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5721</c:v>
                </c:pt>
                <c:pt idx="2">
                  <c:v>5721.5</c:v>
                </c:pt>
                <c:pt idx="3">
                  <c:v>5755</c:v>
                </c:pt>
                <c:pt idx="4">
                  <c:v>5755.5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62-4EF7-A8D4-C22F14AC24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5721</c:v>
                </c:pt>
                <c:pt idx="2">
                  <c:v>5721.5</c:v>
                </c:pt>
                <c:pt idx="3">
                  <c:v>5755</c:v>
                </c:pt>
                <c:pt idx="4">
                  <c:v>5755.5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62-4EF7-A8D4-C22F14AC24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5.4999999999999997E-3</c:v>
                  </c:pt>
                  <c:pt idx="2">
                    <c:v>6.6E-3</c:v>
                  </c:pt>
                  <c:pt idx="3">
                    <c:v>2.3E-2</c:v>
                  </c:pt>
                  <c:pt idx="4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5721</c:v>
                </c:pt>
                <c:pt idx="2">
                  <c:v>5721.5</c:v>
                </c:pt>
                <c:pt idx="3">
                  <c:v>5755</c:v>
                </c:pt>
                <c:pt idx="4">
                  <c:v>5755.5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62-4EF7-A8D4-C22F14AC24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5721</c:v>
                </c:pt>
                <c:pt idx="2">
                  <c:v>5721.5</c:v>
                </c:pt>
                <c:pt idx="3">
                  <c:v>5755</c:v>
                </c:pt>
                <c:pt idx="4">
                  <c:v>5755.5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-1.977610914068173E-5</c:v>
                </c:pt>
                <c:pt idx="1">
                  <c:v>7.5285881879261884E-2</c:v>
                </c:pt>
                <c:pt idx="2">
                  <c:v>7.5292463391059508E-2</c:v>
                </c:pt>
                <c:pt idx="3">
                  <c:v>7.5733424681500253E-2</c:v>
                </c:pt>
                <c:pt idx="4">
                  <c:v>7.5740006193297876E-2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62-4EF7-A8D4-C22F14AC2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467648"/>
        <c:axId val="1"/>
      </c:scatterChart>
      <c:valAx>
        <c:axId val="582467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467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48387096774194"/>
          <c:y val="0.91950464396284826"/>
          <c:w val="0.7225806451612901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19049</xdr:rowOff>
    </xdr:from>
    <xdr:to>
      <xdr:col>17</xdr:col>
      <xdr:colOff>228600</xdr:colOff>
      <xdr:row>18</xdr:row>
      <xdr:rowOff>104774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DEC373A-34ED-1C9E-2AD8-F67078AD3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0</xdr:rowOff>
    </xdr:from>
    <xdr:to>
      <xdr:col>26</xdr:col>
      <xdr:colOff>657225</xdr:colOff>
      <xdr:row>18</xdr:row>
      <xdr:rowOff>85725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E5236AB-4609-96BE-7CF5-948173348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R34" sqref="R3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7" customFormat="1" ht="20.25" x14ac:dyDescent="0.2">
      <c r="A1" s="32" t="s">
        <v>44</v>
      </c>
    </row>
    <row r="2" spans="1:7" s="7" customFormat="1" ht="12.95" customHeight="1" x14ac:dyDescent="0.2">
      <c r="A2" s="7" t="s">
        <v>24</v>
      </c>
      <c r="B2" s="8" t="s">
        <v>33</v>
      </c>
    </row>
    <row r="3" spans="1:7" s="7" customFormat="1" ht="12.95" customHeight="1" x14ac:dyDescent="0.2"/>
    <row r="4" spans="1:7" s="7" customFormat="1" ht="12.95" customHeight="1" x14ac:dyDescent="0.2">
      <c r="A4" s="9" t="s">
        <v>0</v>
      </c>
      <c r="C4" s="10">
        <v>28807.27</v>
      </c>
      <c r="D4" s="11">
        <v>3.9309560000000001</v>
      </c>
    </row>
    <row r="5" spans="1:7" s="7" customFormat="1" ht="12.95" customHeight="1" x14ac:dyDescent="0.2"/>
    <row r="6" spans="1:7" s="7" customFormat="1" ht="12.95" customHeight="1" x14ac:dyDescent="0.2">
      <c r="A6" s="9" t="s">
        <v>1</v>
      </c>
    </row>
    <row r="7" spans="1:7" s="7" customFormat="1" ht="12.95" customHeight="1" x14ac:dyDescent="0.2">
      <c r="A7" s="7" t="s">
        <v>2</v>
      </c>
      <c r="C7" s="7">
        <f>+C4</f>
        <v>28807.27</v>
      </c>
    </row>
    <row r="8" spans="1:7" s="7" customFormat="1" ht="12.95" customHeight="1" x14ac:dyDescent="0.2">
      <c r="A8" s="7" t="s">
        <v>3</v>
      </c>
      <c r="C8" s="7">
        <f>+D4</f>
        <v>3.9309560000000001</v>
      </c>
    </row>
    <row r="9" spans="1:7" s="7" customFormat="1" ht="12.95" customHeight="1" x14ac:dyDescent="0.2">
      <c r="A9" s="12" t="s">
        <v>35</v>
      </c>
      <c r="C9" s="13">
        <v>-9.5</v>
      </c>
      <c r="D9" s="7" t="s">
        <v>36</v>
      </c>
    </row>
    <row r="10" spans="1:7" s="7" customFormat="1" ht="12.95" customHeight="1" thickBot="1" x14ac:dyDescent="0.25">
      <c r="C10" s="14" t="s">
        <v>20</v>
      </c>
      <c r="D10" s="14" t="s">
        <v>21</v>
      </c>
    </row>
    <row r="11" spans="1:7" s="7" customFormat="1" ht="12.95" customHeight="1" x14ac:dyDescent="0.2">
      <c r="A11" s="7" t="s">
        <v>16</v>
      </c>
      <c r="C11" s="15">
        <f ca="1">INTERCEPT(INDIRECT($G$11):G992,INDIRECT($F$11):F992)</f>
        <v>-1.977610914068173E-5</v>
      </c>
      <c r="D11" s="16"/>
      <c r="F11" s="17" t="str">
        <f>"F"&amp;E19</f>
        <v>F21</v>
      </c>
      <c r="G11" s="15" t="str">
        <f>"G"&amp;E19</f>
        <v>G21</v>
      </c>
    </row>
    <row r="12" spans="1:7" s="7" customFormat="1" ht="12.95" customHeight="1" x14ac:dyDescent="0.2">
      <c r="A12" s="7" t="s">
        <v>17</v>
      </c>
      <c r="C12" s="15">
        <f ca="1">SLOPE(INDIRECT($G$11):G992,INDIRECT($F$11):F992)</f>
        <v>1.3163023595246034E-5</v>
      </c>
      <c r="D12" s="16"/>
    </row>
    <row r="13" spans="1:7" s="7" customFormat="1" ht="12.95" customHeight="1" x14ac:dyDescent="0.2">
      <c r="A13" s="7" t="s">
        <v>19</v>
      </c>
      <c r="C13" s="16" t="s">
        <v>14</v>
      </c>
      <c r="D13" s="18" t="s">
        <v>41</v>
      </c>
      <c r="E13" s="13">
        <v>1</v>
      </c>
    </row>
    <row r="14" spans="1:7" s="7" customFormat="1" ht="12.95" customHeight="1" x14ac:dyDescent="0.2">
      <c r="D14" s="18" t="s">
        <v>37</v>
      </c>
      <c r="E14" s="19">
        <f ca="1">NOW()+15018.5+$C$9/24</f>
        <v>60376.667279745365</v>
      </c>
    </row>
    <row r="15" spans="1:7" s="7" customFormat="1" ht="12.95" customHeight="1" x14ac:dyDescent="0.2">
      <c r="A15" s="20" t="s">
        <v>18</v>
      </c>
      <c r="C15" s="21">
        <f ca="1">(C7+C11)+(C8+C12)*INT(MAX(F21:F3533))</f>
        <v>51429.997513424685</v>
      </c>
      <c r="D15" s="18" t="s">
        <v>42</v>
      </c>
      <c r="E15" s="19">
        <f ca="1">ROUND(2*(E14-$C$7)/$C$8,0)/2+E13</f>
        <v>8032</v>
      </c>
    </row>
    <row r="16" spans="1:7" s="7" customFormat="1" ht="12.95" customHeight="1" x14ac:dyDescent="0.2">
      <c r="A16" s="9" t="s">
        <v>4</v>
      </c>
      <c r="C16" s="22">
        <f ca="1">+C8+C12</f>
        <v>3.9309691630235952</v>
      </c>
      <c r="D16" s="18" t="s">
        <v>38</v>
      </c>
      <c r="E16" s="15">
        <f ca="1">ROUND(2*(E14-$C$15)/$C$16,0)/2+E13</f>
        <v>2277</v>
      </c>
    </row>
    <row r="17" spans="1:17" s="7" customFormat="1" ht="12.95" customHeight="1" thickBot="1" x14ac:dyDescent="0.25">
      <c r="A17" s="18" t="s">
        <v>34</v>
      </c>
      <c r="C17" s="7">
        <f>COUNT(C21:C2191)</f>
        <v>5</v>
      </c>
      <c r="D17" s="18" t="s">
        <v>39</v>
      </c>
      <c r="E17" s="23">
        <f ca="1">+$C$15+$C$16*E16-15018.5-$C$9/24</f>
        <v>45362.710130962747</v>
      </c>
    </row>
    <row r="18" spans="1:17" s="7" customFormat="1" ht="12.95" customHeight="1" x14ac:dyDescent="0.2">
      <c r="A18" s="9" t="s">
        <v>5</v>
      </c>
      <c r="C18" s="10">
        <f ca="1">+C15</f>
        <v>51429.997513424685</v>
      </c>
      <c r="D18" s="11">
        <f ca="1">+C16</f>
        <v>3.9309691630235952</v>
      </c>
      <c r="E18" s="24" t="s">
        <v>40</v>
      </c>
    </row>
    <row r="19" spans="1:17" s="7" customFormat="1" ht="12.95" customHeight="1" thickTop="1" x14ac:dyDescent="0.2">
      <c r="A19" s="25" t="s">
        <v>43</v>
      </c>
      <c r="E19" s="26">
        <v>21</v>
      </c>
    </row>
    <row r="20" spans="1:17" s="7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13</v>
      </c>
      <c r="E20" s="14" t="s">
        <v>9</v>
      </c>
      <c r="F20" s="14" t="s">
        <v>10</v>
      </c>
      <c r="G20" s="14" t="s">
        <v>11</v>
      </c>
      <c r="H20" s="27" t="s">
        <v>12</v>
      </c>
      <c r="I20" s="27" t="s">
        <v>32</v>
      </c>
      <c r="J20" s="27" t="s">
        <v>45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4" t="s">
        <v>15</v>
      </c>
    </row>
    <row r="21" spans="1:17" s="7" customFormat="1" ht="12.95" customHeight="1" x14ac:dyDescent="0.2">
      <c r="A21" s="7" t="s">
        <v>12</v>
      </c>
      <c r="C21" s="29">
        <f>+C4</f>
        <v>28807.27</v>
      </c>
      <c r="D21" s="29" t="s">
        <v>14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-1.977610914068173E-5</v>
      </c>
      <c r="Q21" s="30">
        <f>+C21-15018.5</f>
        <v>13788.77</v>
      </c>
    </row>
    <row r="22" spans="1:17" s="7" customFormat="1" ht="12.95" customHeight="1" x14ac:dyDescent="0.2">
      <c r="A22" s="2" t="s">
        <v>29</v>
      </c>
      <c r="B22" s="3" t="s">
        <v>30</v>
      </c>
      <c r="C22" s="2">
        <v>51296.350000000093</v>
      </c>
      <c r="D22" s="31">
        <v>5.4999999999999997E-3</v>
      </c>
      <c r="E22" s="7">
        <f>+(C22-C$7)/C$8</f>
        <v>5721.0205354626441</v>
      </c>
      <c r="F22" s="7">
        <f>ROUND(2*E22,0)/2</f>
        <v>5721</v>
      </c>
      <c r="G22" s="7">
        <f>+C22-(C$7+F22*C$8)</f>
        <v>8.072400008677505E-2</v>
      </c>
      <c r="I22" s="7">
        <f>+G22</f>
        <v>8.072400008677505E-2</v>
      </c>
      <c r="O22" s="7">
        <f ca="1">+C$11+C$12*$F22</f>
        <v>7.5285881879261884E-2</v>
      </c>
      <c r="Q22" s="30">
        <f>+C22-15018.5</f>
        <v>36277.850000000093</v>
      </c>
    </row>
    <row r="23" spans="1:17" s="7" customFormat="1" ht="12.95" customHeight="1" x14ac:dyDescent="0.2">
      <c r="A23" s="2" t="s">
        <v>29</v>
      </c>
      <c r="B23" s="3" t="s">
        <v>31</v>
      </c>
      <c r="C23" s="2">
        <v>51298.301099999808</v>
      </c>
      <c r="D23" s="31">
        <v>6.6E-3</v>
      </c>
      <c r="E23" s="7">
        <f>+(C23-C$7)/C$8</f>
        <v>5721.5168778281432</v>
      </c>
      <c r="F23" s="7">
        <f>ROUND(2*E23,0)/2</f>
        <v>5721.5</v>
      </c>
      <c r="G23" s="7">
        <f>+C23-(C$7+F23*C$8)</f>
        <v>6.6345999803161249E-2</v>
      </c>
      <c r="I23" s="7">
        <f>+G23</f>
        <v>6.6345999803161249E-2</v>
      </c>
      <c r="O23" s="7">
        <f ca="1">+C$11+C$12*$F23</f>
        <v>7.5292463391059508E-2</v>
      </c>
      <c r="Q23" s="30">
        <f>+C23-15018.5</f>
        <v>36279.801099999808</v>
      </c>
    </row>
    <row r="24" spans="1:17" s="7" customFormat="1" ht="12.95" customHeight="1" x14ac:dyDescent="0.2">
      <c r="A24" s="2" t="s">
        <v>29</v>
      </c>
      <c r="B24" s="3" t="s">
        <v>30</v>
      </c>
      <c r="C24" s="2">
        <v>51430.003000000026</v>
      </c>
      <c r="D24" s="31">
        <v>2.3E-2</v>
      </c>
      <c r="E24" s="7">
        <f>+(C24-C$7)/C$8</f>
        <v>5755.020661640584</v>
      </c>
      <c r="F24" s="7">
        <f>ROUND(2*E24,0)/2</f>
        <v>5755</v>
      </c>
      <c r="G24" s="7">
        <f>+C24-(C$7+F24*C$8)</f>
        <v>8.1220000021858141E-2</v>
      </c>
      <c r="I24" s="7">
        <f>+G24</f>
        <v>8.1220000021858141E-2</v>
      </c>
      <c r="O24" s="7">
        <f ca="1">+C$11+C$12*$F24</f>
        <v>7.5733424681500253E-2</v>
      </c>
      <c r="Q24" s="30">
        <f>+C24-15018.5</f>
        <v>36411.503000000026</v>
      </c>
    </row>
    <row r="25" spans="1:17" s="7" customFormat="1" ht="12.95" customHeight="1" x14ac:dyDescent="0.2">
      <c r="A25" s="2" t="s">
        <v>29</v>
      </c>
      <c r="B25" s="3" t="s">
        <v>31</v>
      </c>
      <c r="C25" s="2">
        <v>51431.961000000127</v>
      </c>
      <c r="D25" s="31">
        <v>1.4E-2</v>
      </c>
      <c r="E25" s="7">
        <f>+(C25-C$7)/C$8</f>
        <v>5755.5187593043847</v>
      </c>
      <c r="F25" s="7">
        <f>ROUND(2*E25,0)/2</f>
        <v>5755.5</v>
      </c>
      <c r="G25" s="7">
        <f>+C25-(C$7+F25*C$8)</f>
        <v>7.3742000124184415E-2</v>
      </c>
      <c r="I25" s="7">
        <f>+G25</f>
        <v>7.3742000124184415E-2</v>
      </c>
      <c r="O25" s="7">
        <f ca="1">+C$11+C$12*$F25</f>
        <v>7.5740006193297876E-2</v>
      </c>
      <c r="Q25" s="30">
        <f>+C25-15018.5</f>
        <v>36413.461000000127</v>
      </c>
    </row>
    <row r="26" spans="1:17" s="7" customFormat="1" ht="12.95" customHeight="1" x14ac:dyDescent="0.2">
      <c r="A26" s="5"/>
      <c r="B26" s="6"/>
      <c r="C26" s="5"/>
      <c r="D26" s="5"/>
      <c r="Q26" s="30"/>
    </row>
    <row r="27" spans="1:17" s="7" customFormat="1" ht="12.95" customHeight="1" x14ac:dyDescent="0.2">
      <c r="A27" s="5"/>
      <c r="B27" s="6"/>
      <c r="C27" s="5"/>
      <c r="D27" s="5"/>
      <c r="Q27" s="30"/>
    </row>
    <row r="28" spans="1:17" s="7" customFormat="1" ht="12.95" customHeight="1" x14ac:dyDescent="0.2">
      <c r="A28" s="5"/>
      <c r="B28" s="6"/>
      <c r="C28" s="5"/>
      <c r="D28" s="5"/>
      <c r="Q28" s="30"/>
    </row>
    <row r="29" spans="1:17" s="7" customFormat="1" ht="12.95" customHeight="1" x14ac:dyDescent="0.2">
      <c r="A29" s="5"/>
      <c r="B29" s="6"/>
      <c r="C29" s="5"/>
      <c r="D29" s="5"/>
      <c r="Q29" s="30"/>
    </row>
    <row r="30" spans="1:17" s="7" customFormat="1" ht="12.95" customHeight="1" x14ac:dyDescent="0.2">
      <c r="C30" s="29"/>
      <c r="D30" s="29"/>
      <c r="Q30" s="30"/>
    </row>
    <row r="31" spans="1:17" s="7" customFormat="1" ht="12.95" customHeight="1" x14ac:dyDescent="0.2">
      <c r="C31" s="29"/>
      <c r="D31" s="29"/>
      <c r="Q31" s="30"/>
    </row>
    <row r="32" spans="1:17" s="7" customFormat="1" ht="12.95" customHeight="1" x14ac:dyDescent="0.2">
      <c r="C32" s="29"/>
      <c r="D32" s="29"/>
      <c r="Q32" s="30"/>
    </row>
    <row r="33" spans="3:17" x14ac:dyDescent="0.2">
      <c r="C33" s="4"/>
      <c r="D33" s="4"/>
      <c r="Q33" s="1"/>
    </row>
    <row r="34" spans="3:17" x14ac:dyDescent="0.2">
      <c r="C34" s="4"/>
      <c r="D34" s="4"/>
    </row>
    <row r="35" spans="3:17" x14ac:dyDescent="0.2">
      <c r="C35" s="4"/>
      <c r="D35" s="4"/>
    </row>
    <row r="36" spans="3:17" x14ac:dyDescent="0.2">
      <c r="C36" s="4"/>
      <c r="D36" s="4"/>
    </row>
    <row r="37" spans="3:17" x14ac:dyDescent="0.2">
      <c r="C37" s="4"/>
      <c r="D37" s="4"/>
    </row>
    <row r="38" spans="3:17" x14ac:dyDescent="0.2">
      <c r="C38" s="4"/>
      <c r="D38" s="4"/>
    </row>
    <row r="39" spans="3:17" x14ac:dyDescent="0.2">
      <c r="C39" s="4"/>
      <c r="D39" s="4"/>
    </row>
    <row r="40" spans="3:17" x14ac:dyDescent="0.2">
      <c r="C40" s="4"/>
      <c r="D40" s="4"/>
    </row>
    <row r="41" spans="3:17" x14ac:dyDescent="0.2">
      <c r="C41" s="4"/>
      <c r="D41" s="4"/>
    </row>
    <row r="42" spans="3:17" x14ac:dyDescent="0.2">
      <c r="C42" s="4"/>
      <c r="D42" s="4"/>
    </row>
    <row r="43" spans="3:17" x14ac:dyDescent="0.2">
      <c r="C43" s="4"/>
      <c r="D43" s="4"/>
    </row>
    <row r="44" spans="3:17" x14ac:dyDescent="0.2">
      <c r="C44" s="4"/>
      <c r="D44" s="4"/>
    </row>
    <row r="45" spans="3:17" x14ac:dyDescent="0.2">
      <c r="C45" s="4"/>
      <c r="D45" s="4"/>
    </row>
    <row r="46" spans="3:17" x14ac:dyDescent="0.2">
      <c r="C46" s="4"/>
      <c r="D46" s="4"/>
    </row>
    <row r="47" spans="3:17" x14ac:dyDescent="0.2">
      <c r="C47" s="4"/>
      <c r="D47" s="4"/>
    </row>
    <row r="48" spans="3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2024-03-07T03:00:53Z</dcterms:modified>
</cp:coreProperties>
</file>