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C0BC528-75FC-4CDD-90A2-311BC44358E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E24" i="1"/>
  <c r="F24" i="1"/>
  <c r="G24" i="1"/>
  <c r="K24" i="1"/>
  <c r="Q22" i="1"/>
  <c r="Q23" i="1"/>
  <c r="Q24" i="1"/>
  <c r="D9" i="1"/>
  <c r="E21" i="1"/>
  <c r="F21" i="1"/>
  <c r="G21" i="1"/>
  <c r="I21" i="1"/>
  <c r="E9" i="1"/>
  <c r="F16" i="1"/>
  <c r="F17" i="1" s="1"/>
  <c r="C17" i="1"/>
  <c r="Q21" i="1"/>
  <c r="C11" i="1"/>
  <c r="C12" i="1"/>
  <c r="C16" i="1" l="1"/>
  <c r="D18" i="1" s="1"/>
  <c r="C15" i="1"/>
  <c r="F18" i="1" s="1"/>
  <c r="O23" i="1"/>
  <c r="O24" i="1"/>
  <c r="O21" i="1"/>
  <c r="O22" i="1"/>
  <c r="C18" i="1" l="1"/>
  <c r="F19" i="1"/>
</calcChain>
</file>

<file path=xl/sharedStrings.xml><?xml version="1.0" encoding="utf-8"?>
<sst xmlns="http://schemas.openxmlformats.org/spreadsheetml/2006/main" count="60" uniqueCount="52">
  <si>
    <t>OEJV 0198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</si>
  <si>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</si>
  <si>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</si>
  <si>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</si>
  <si>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</si>
  <si>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</si>
  <si>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</si>
  <si>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</si>
  <si>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</si>
  <si>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</si>
  <si>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</si>
  <si>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</si>
  <si>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</si>
  <si>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</si>
  <si>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</si>
  <si>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</si>
  <si>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</si>
  <si>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</si>
  <si>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</si>
  <si>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</si>
  <si>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</si>
  <si>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</si>
  <si>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</si>
  <si>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</si>
  <si>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</si>
  <si>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</si>
  <si>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</si>
  <si>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</si>
  <si>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</si>
  <si>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</si>
  <si>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</si>
  <si>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</si>
  <si>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</si>
  <si>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</si>
  <si>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</si>
  <si>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</si>
  <si>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</si>
  <si>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</si>
  <si>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</si>
  <si>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</si>
  <si>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</si>
  <si>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</si>
  <si>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</si>
  <si>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</si>
  <si>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V3792 Sgr</t>
  </si>
  <si>
    <t>G6847-3001</t>
  </si>
  <si>
    <t>EB</t>
  </si>
  <si>
    <t>pr_0</t>
  </si>
  <si>
    <t xml:space="preserve">B5               </t>
  </si>
  <si>
    <t>V3792 Sgr / GSC 6847-3001</t>
  </si>
  <si>
    <t>as of 2019-07-08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</si>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</sst>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6">
    <xf numFmtId="0" fontId="0" fillId="0" borderId="0" xfId="0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1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V3792 Sgr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7266.5</c:v>
                </c:pt>
                <c:pt idx="2">
                  <c:v>7267</c:v>
                </c:pt>
                <c:pt idx="3">
                  <c:v>7324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CA-47AC-8FC6-0CB6BE01FE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7266.5</c:v>
                </c:pt>
                <c:pt idx="2">
                  <c:v>7267</c:v>
                </c:pt>
                <c:pt idx="3">
                  <c:v>7324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CA-47AC-8FC6-0CB6BE01FE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7266.5</c:v>
                </c:pt>
                <c:pt idx="2">
                  <c:v>7267</c:v>
                </c:pt>
                <c:pt idx="3">
                  <c:v>7324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CA-47AC-8FC6-0CB6BE01FE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7266.5</c:v>
                </c:pt>
                <c:pt idx="2">
                  <c:v>7267</c:v>
                </c:pt>
                <c:pt idx="3">
                  <c:v>7324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5.6346999997913372E-2</c:v>
                </c:pt>
                <c:pt idx="2">
                  <c:v>-0.18112400000245543</c:v>
                </c:pt>
                <c:pt idx="3">
                  <c:v>-0.24017800000001444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CA-47AC-8FC6-0CB6BE01FE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7266.5</c:v>
                </c:pt>
                <c:pt idx="2">
                  <c:v>7267</c:v>
                </c:pt>
                <c:pt idx="3">
                  <c:v>7324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CA-47AC-8FC6-0CB6BE01FE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7266.5</c:v>
                </c:pt>
                <c:pt idx="2">
                  <c:v>7267</c:v>
                </c:pt>
                <c:pt idx="3">
                  <c:v>7324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CA-47AC-8FC6-0CB6BE01FE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2.5000000000000001E-4</c:v>
                  </c:pt>
                  <c:pt idx="3">
                    <c:v>6.7000000000000002E-4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7266.5</c:v>
                </c:pt>
                <c:pt idx="2">
                  <c:v>7267</c:v>
                </c:pt>
                <c:pt idx="3">
                  <c:v>7324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CA-47AC-8FC6-0CB6BE01FE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7266.5</c:v>
                </c:pt>
                <c:pt idx="2">
                  <c:v>7267</c:v>
                </c:pt>
                <c:pt idx="3">
                  <c:v>7324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9.3443544303983828E-4</c:v>
                </c:pt>
                <c:pt idx="1">
                  <c:v>-0.12163703010061822</c:v>
                </c:pt>
                <c:pt idx="2">
                  <c:v>-0.12164546411049529</c:v>
                </c:pt>
                <c:pt idx="3">
                  <c:v>-0.12260694123648284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CA-47AC-8FC6-0CB6BE01FE7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7266.5</c:v>
                </c:pt>
                <c:pt idx="2">
                  <c:v>7267</c:v>
                </c:pt>
                <c:pt idx="3">
                  <c:v>7324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3CA-47AC-8FC6-0CB6BE0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230720"/>
        <c:axId val="1"/>
      </c:scatterChart>
      <c:valAx>
        <c:axId val="903230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230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659E48B-3713-366E-B7FE-60BB0F8B1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s="13" customFormat="1" ht="20.25" x14ac:dyDescent="0.2">
      <c r="A1" s="44" t="s">
        <v>49</v>
      </c>
      <c r="F1" s="7" t="s">
        <v>44</v>
      </c>
      <c r="G1" s="2">
        <v>0</v>
      </c>
      <c r="H1" s="3"/>
      <c r="I1" s="8" t="s">
        <v>45</v>
      </c>
      <c r="J1" s="9" t="s">
        <v>44</v>
      </c>
      <c r="K1" s="10">
        <v>18.0854</v>
      </c>
      <c r="L1" s="5">
        <v>-25.282299999999999</v>
      </c>
      <c r="M1" s="6">
        <v>41879.349000000002</v>
      </c>
      <c r="N1" s="6">
        <v>2.2480820000000001</v>
      </c>
      <c r="O1" s="4" t="s">
        <v>46</v>
      </c>
      <c r="P1" s="11">
        <v>6.43</v>
      </c>
      <c r="Q1" s="11">
        <v>6.88</v>
      </c>
      <c r="R1" s="12" t="s">
        <v>47</v>
      </c>
      <c r="S1" s="4" t="s">
        <v>48</v>
      </c>
    </row>
    <row r="2" spans="1:19" s="13" customFormat="1" ht="12.95" customHeight="1" x14ac:dyDescent="0.2">
      <c r="A2" s="13" t="s">
        <v>26</v>
      </c>
      <c r="B2" s="13" t="s">
        <v>46</v>
      </c>
      <c r="C2" s="14"/>
      <c r="D2" s="15"/>
    </row>
    <row r="3" spans="1:19" s="13" customFormat="1" ht="12.95" customHeight="1" thickBot="1" x14ac:dyDescent="0.25"/>
    <row r="4" spans="1:19" s="13" customFormat="1" ht="12.95" customHeight="1" thickTop="1" thickBot="1" x14ac:dyDescent="0.25">
      <c r="A4" s="16" t="s">
        <v>3</v>
      </c>
      <c r="C4" s="17">
        <v>41879.349000000002</v>
      </c>
      <c r="D4" s="18">
        <v>2.2480820000000001</v>
      </c>
      <c r="E4" s="19" t="s">
        <v>50</v>
      </c>
    </row>
    <row r="5" spans="1:19" s="13" customFormat="1" ht="12.95" customHeight="1" thickTop="1" x14ac:dyDescent="0.2">
      <c r="A5" s="20" t="s">
        <v>31</v>
      </c>
      <c r="C5" s="21">
        <v>-9.5</v>
      </c>
      <c r="D5" s="13" t="s">
        <v>32</v>
      </c>
    </row>
    <row r="6" spans="1:19" s="13" customFormat="1" ht="12.95" customHeight="1" x14ac:dyDescent="0.2">
      <c r="A6" s="16" t="s">
        <v>4</v>
      </c>
    </row>
    <row r="7" spans="1:19" s="13" customFormat="1" ht="12.95" customHeight="1" x14ac:dyDescent="0.2">
      <c r="A7" s="13" t="s">
        <v>5</v>
      </c>
      <c r="C7" s="45">
        <v>41879.349000000002</v>
      </c>
      <c r="D7" s="23" t="s">
        <v>51</v>
      </c>
    </row>
    <row r="8" spans="1:19" s="13" customFormat="1" ht="12.95" customHeight="1" x14ac:dyDescent="0.2">
      <c r="A8" s="13" t="s">
        <v>6</v>
      </c>
      <c r="C8" s="45">
        <v>2.2480820000000001</v>
      </c>
      <c r="D8" s="23" t="s">
        <v>51</v>
      </c>
    </row>
    <row r="9" spans="1:19" s="13" customFormat="1" ht="12.95" customHeight="1" x14ac:dyDescent="0.2">
      <c r="A9" s="24" t="s">
        <v>35</v>
      </c>
      <c r="C9" s="25">
        <v>21</v>
      </c>
      <c r="D9" s="26" t="str">
        <f>"F"&amp;C9</f>
        <v>F21</v>
      </c>
      <c r="E9" s="27" t="str">
        <f>"G"&amp;C9</f>
        <v>G21</v>
      </c>
    </row>
    <row r="10" spans="1:19" s="13" customFormat="1" ht="12.95" customHeight="1" thickBot="1" x14ac:dyDescent="0.25">
      <c r="C10" s="28" t="s">
        <v>22</v>
      </c>
      <c r="D10" s="28" t="s">
        <v>23</v>
      </c>
    </row>
    <row r="11" spans="1:19" s="13" customFormat="1" ht="12.95" customHeight="1" x14ac:dyDescent="0.2">
      <c r="A11" s="13" t="s">
        <v>18</v>
      </c>
      <c r="C11" s="27">
        <f ca="1">INTERCEPT(INDIRECT($E$9):G992,INDIRECT($D$9):F992)</f>
        <v>9.3443544303983828E-4</v>
      </c>
      <c r="D11" s="15"/>
    </row>
    <row r="12" spans="1:19" s="13" customFormat="1" ht="12.95" customHeight="1" x14ac:dyDescent="0.2">
      <c r="A12" s="13" t="s">
        <v>19</v>
      </c>
      <c r="C12" s="27">
        <f ca="1">SLOPE(INDIRECT($E$9):G992,INDIRECT($D$9):F992)</f>
        <v>-1.6868019754167488E-5</v>
      </c>
      <c r="D12" s="15"/>
    </row>
    <row r="13" spans="1:19" s="13" customFormat="1" ht="12.95" customHeight="1" x14ac:dyDescent="0.2">
      <c r="A13" s="13" t="s">
        <v>21</v>
      </c>
      <c r="C13" s="15" t="s">
        <v>16</v>
      </c>
    </row>
    <row r="14" spans="1:19" s="13" customFormat="1" ht="12.95" customHeight="1" x14ac:dyDescent="0.2"/>
    <row r="15" spans="1:19" s="13" customFormat="1" ht="12.95" customHeight="1" x14ac:dyDescent="0.2">
      <c r="A15" s="29" t="s">
        <v>20</v>
      </c>
      <c r="C15" s="30">
        <f ca="1">(C7+C11)+(C8+C12)*INT(MAX(F21:F3533))</f>
        <v>58344.178961058758</v>
      </c>
      <c r="E15" s="31" t="s">
        <v>37</v>
      </c>
      <c r="F15" s="32">
        <v>1</v>
      </c>
    </row>
    <row r="16" spans="1:19" s="13" customFormat="1" ht="12.95" customHeight="1" x14ac:dyDescent="0.2">
      <c r="A16" s="16" t="s">
        <v>7</v>
      </c>
      <c r="C16" s="33">
        <f ca="1">+C8+C12</f>
        <v>2.2480651319802458</v>
      </c>
      <c r="E16" s="31" t="s">
        <v>33</v>
      </c>
      <c r="F16" s="33">
        <f ca="1">NOW()+15018.5+$C$5/24</f>
        <v>60376.69073657407</v>
      </c>
    </row>
    <row r="17" spans="1:21" s="13" customFormat="1" ht="12.95" customHeight="1" thickBot="1" x14ac:dyDescent="0.25">
      <c r="A17" s="31" t="s">
        <v>30</v>
      </c>
      <c r="C17" s="13">
        <f>COUNT(C21:C2191)</f>
        <v>4</v>
      </c>
      <c r="E17" s="31" t="s">
        <v>38</v>
      </c>
      <c r="F17" s="34">
        <f ca="1">ROUND(2*(F16-$C$7)/$C$8,0)/2+F15</f>
        <v>8229</v>
      </c>
    </row>
    <row r="18" spans="1:21" s="13" customFormat="1" ht="12.95" customHeight="1" thickTop="1" thickBot="1" x14ac:dyDescent="0.25">
      <c r="A18" s="16" t="s">
        <v>8</v>
      </c>
      <c r="C18" s="35">
        <f ca="1">+C15</f>
        <v>58344.178961058758</v>
      </c>
      <c r="D18" s="36">
        <f ca="1">+C16</f>
        <v>2.2480651319802458</v>
      </c>
      <c r="E18" s="31" t="s">
        <v>39</v>
      </c>
      <c r="F18" s="27">
        <f ca="1">ROUND(2*(F16-$C$15)/$C$16,0)/2+F15</f>
        <v>905</v>
      </c>
    </row>
    <row r="19" spans="1:21" s="13" customFormat="1" ht="12.95" customHeight="1" thickTop="1" x14ac:dyDescent="0.2">
      <c r="E19" s="31" t="s">
        <v>34</v>
      </c>
      <c r="F19" s="37">
        <f ca="1">+$C$15+$C$16*F18-15018.5-$C$5/24</f>
        <v>45360.573738834217</v>
      </c>
    </row>
    <row r="20" spans="1:21" s="13" customFormat="1" ht="12.95" customHeight="1" thickBot="1" x14ac:dyDescent="0.25">
      <c r="A20" s="28" t="s">
        <v>9</v>
      </c>
      <c r="B20" s="28" t="s">
        <v>10</v>
      </c>
      <c r="C20" s="28" t="s">
        <v>11</v>
      </c>
      <c r="D20" s="28" t="s">
        <v>15</v>
      </c>
      <c r="E20" s="28" t="s">
        <v>12</v>
      </c>
      <c r="F20" s="28" t="s">
        <v>13</v>
      </c>
      <c r="G20" s="28" t="s">
        <v>14</v>
      </c>
      <c r="H20" s="38" t="s">
        <v>40</v>
      </c>
      <c r="I20" s="38" t="s">
        <v>41</v>
      </c>
      <c r="J20" s="38" t="s">
        <v>42</v>
      </c>
      <c r="K20" s="38" t="s">
        <v>43</v>
      </c>
      <c r="L20" s="38" t="s">
        <v>27</v>
      </c>
      <c r="M20" s="38" t="s">
        <v>28</v>
      </c>
      <c r="N20" s="38" t="s">
        <v>29</v>
      </c>
      <c r="O20" s="38" t="s">
        <v>25</v>
      </c>
      <c r="P20" s="39" t="s">
        <v>24</v>
      </c>
      <c r="Q20" s="28" t="s">
        <v>17</v>
      </c>
      <c r="U20" s="40" t="s">
        <v>36</v>
      </c>
    </row>
    <row r="21" spans="1:21" s="13" customFormat="1" ht="12.95" customHeight="1" x14ac:dyDescent="0.2">
      <c r="A21" s="13" t="s">
        <v>51</v>
      </c>
      <c r="C21" s="22">
        <v>41879.349000000002</v>
      </c>
      <c r="D21" s="22" t="s">
        <v>16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I21" s="13">
        <f>+G21</f>
        <v>0</v>
      </c>
      <c r="O21" s="13">
        <f ca="1">+C$11+C$12*$F21</f>
        <v>9.3443544303983828E-4</v>
      </c>
      <c r="Q21" s="41">
        <f>+C21-15018.5</f>
        <v>26860.849000000002</v>
      </c>
    </row>
    <row r="22" spans="1:21" s="13" customFormat="1" ht="12.95" customHeight="1" x14ac:dyDescent="0.2">
      <c r="A22" s="42" t="s">
        <v>0</v>
      </c>
      <c r="B22" s="43" t="s">
        <v>1</v>
      </c>
      <c r="C22" s="42">
        <v>58215.093200000003</v>
      </c>
      <c r="D22" s="42">
        <v>2.9E-4</v>
      </c>
      <c r="E22" s="13">
        <f>+(C22-C$7)/C$8</f>
        <v>7266.5250644771859</v>
      </c>
      <c r="F22" s="13">
        <f>ROUND(2*E22,0)/2</f>
        <v>7266.5</v>
      </c>
      <c r="G22" s="13">
        <f>+C22-(C$7+F22*C$8)</f>
        <v>5.6346999997913372E-2</v>
      </c>
      <c r="K22" s="13">
        <f>+G22</f>
        <v>5.6346999997913372E-2</v>
      </c>
      <c r="O22" s="13">
        <f ca="1">+C$11+C$12*$F22</f>
        <v>-0.12163703010061822</v>
      </c>
      <c r="Q22" s="41">
        <f>+C22-15018.5</f>
        <v>43196.593200000003</v>
      </c>
    </row>
    <row r="23" spans="1:21" s="13" customFormat="1" ht="12.95" customHeight="1" x14ac:dyDescent="0.2">
      <c r="A23" s="42" t="s">
        <v>0</v>
      </c>
      <c r="B23" s="43" t="s">
        <v>1</v>
      </c>
      <c r="C23" s="42">
        <v>58215.979769999998</v>
      </c>
      <c r="D23" s="42">
        <v>2.5000000000000001E-4</v>
      </c>
      <c r="E23" s="13">
        <f>+(C23-C$7)/C$8</f>
        <v>7266.9194317644979</v>
      </c>
      <c r="F23" s="13">
        <f>ROUND(2*E23,0)/2</f>
        <v>7267</v>
      </c>
      <c r="G23" s="13">
        <f>+C23-(C$7+F23*C$8)</f>
        <v>-0.18112400000245543</v>
      </c>
      <c r="K23" s="13">
        <f>+G23</f>
        <v>-0.18112400000245543</v>
      </c>
      <c r="O23" s="13">
        <f ca="1">+C$11+C$12*$F23</f>
        <v>-0.12164546411049529</v>
      </c>
      <c r="Q23" s="41">
        <f>+C23-15018.5</f>
        <v>43197.479769999998</v>
      </c>
    </row>
    <row r="24" spans="1:21" s="13" customFormat="1" ht="12.95" customHeight="1" x14ac:dyDescent="0.2">
      <c r="A24" s="42" t="s">
        <v>0</v>
      </c>
      <c r="B24" s="43" t="s">
        <v>2</v>
      </c>
      <c r="C24" s="42">
        <v>58344.061390000003</v>
      </c>
      <c r="D24" s="42">
        <v>6.7000000000000002E-4</v>
      </c>
      <c r="E24" s="13">
        <f>+(C24-C$7)/C$8</f>
        <v>7323.8931631497426</v>
      </c>
      <c r="F24" s="13">
        <f>ROUND(2*E24,0)/2</f>
        <v>7324</v>
      </c>
      <c r="G24" s="13">
        <f>+C24-(C$7+F24*C$8)</f>
        <v>-0.24017800000001444</v>
      </c>
      <c r="K24" s="13">
        <f>+G24</f>
        <v>-0.24017800000001444</v>
      </c>
      <c r="O24" s="13">
        <f ca="1">+C$11+C$12*$F24</f>
        <v>-0.12260694123648284</v>
      </c>
      <c r="Q24" s="41">
        <f>+C24-15018.5</f>
        <v>43325.561390000003</v>
      </c>
    </row>
    <row r="25" spans="1:21" s="13" customFormat="1" ht="12.95" customHeight="1" x14ac:dyDescent="0.2">
      <c r="C25" s="22"/>
      <c r="D25" s="22"/>
      <c r="Q25" s="41"/>
    </row>
    <row r="26" spans="1:21" s="13" customFormat="1" ht="12.95" customHeight="1" x14ac:dyDescent="0.2">
      <c r="C26" s="22"/>
      <c r="D26" s="22"/>
      <c r="Q26" s="41"/>
    </row>
    <row r="27" spans="1:21" s="13" customFormat="1" ht="12.95" customHeight="1" x14ac:dyDescent="0.2">
      <c r="C27" s="22"/>
      <c r="D27" s="22"/>
      <c r="Q27" s="41"/>
    </row>
    <row r="28" spans="1:21" s="13" customFormat="1" ht="12.95" customHeight="1" x14ac:dyDescent="0.2">
      <c r="C28" s="22"/>
      <c r="D28" s="22"/>
      <c r="Q28" s="41"/>
    </row>
    <row r="29" spans="1:21" s="13" customFormat="1" ht="12.95" customHeight="1" x14ac:dyDescent="0.2">
      <c r="C29" s="22"/>
      <c r="D29" s="22"/>
      <c r="Q29" s="41"/>
    </row>
    <row r="30" spans="1:21" s="13" customFormat="1" ht="12.95" customHeight="1" x14ac:dyDescent="0.2">
      <c r="C30" s="22"/>
      <c r="D30" s="22"/>
      <c r="Q30" s="41"/>
    </row>
    <row r="31" spans="1:21" s="13" customFormat="1" ht="12.95" customHeight="1" x14ac:dyDescent="0.2">
      <c r="C31" s="22"/>
      <c r="D31" s="22"/>
      <c r="Q31" s="41"/>
    </row>
    <row r="32" spans="1:21" s="13" customFormat="1" ht="12.95" customHeight="1" x14ac:dyDescent="0.2">
      <c r="C32" s="22"/>
      <c r="D32" s="22"/>
      <c r="Q32" s="41"/>
    </row>
    <row r="33" spans="3:17" s="13" customFormat="1" ht="12.95" customHeight="1" x14ac:dyDescent="0.2">
      <c r="C33" s="22"/>
      <c r="D33" s="22"/>
      <c r="Q33" s="41"/>
    </row>
    <row r="34" spans="3:17" s="13" customFormat="1" ht="12.95" customHeight="1" x14ac:dyDescent="0.2">
      <c r="C34" s="22"/>
      <c r="D34" s="22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hyperlinks>
    <hyperlink ref="H62829" r:id="rId1" display="http://vsolj.cetus-net.org/bulletin.html"/>
    <hyperlink ref="H62822" r:id="rId2" display="https://www.aavso.org/ejaavso"/>
    <hyperlink ref="I62829" r:id="rId3" display="http://vsolj.cetus-net.org/bulletin.html"/>
    <hyperlink ref="AQ56480" r:id="rId4" display="http://cdsbib.u-strasbg.fr/cgi-bin/cdsbib?1990RMxAA..21..381G"/>
    <hyperlink ref="H62826" r:id="rId5" display="https://www.aavso.org/ejaavso"/>
    <hyperlink ref="AP3844" r:id="rId6" display="http://cdsbib.u-strasbg.fr/cgi-bin/cdsbib?1990RMxAA..21..381G"/>
    <hyperlink ref="AP3847" r:id="rId7" display="http://cdsbib.u-strasbg.fr/cgi-bin/cdsbib?1990RMxAA..21..381G"/>
    <hyperlink ref="AP3845" r:id="rId8" display="http://cdsbib.u-strasbg.fr/cgi-bin/cdsbib?1990RMxAA..21..381G"/>
    <hyperlink ref="AP3829" r:id="rId9" display="http://cdsbib.u-strasbg.fr/cgi-bin/cdsbib?1990RMxAA..21..381G"/>
    <hyperlink ref="AQ4058" r:id="rId10" display="http://cdsbib.u-strasbg.fr/cgi-bin/cdsbib?1990RMxAA..21..381G"/>
    <hyperlink ref="AQ4062" r:id="rId11" display="http://cdsbib.u-strasbg.fr/cgi-bin/cdsbib?1990RMxAA..21..381G"/>
    <hyperlink ref="AQ63742" r:id="rId12" display="http://cdsbib.u-strasbg.fr/cgi-bin/cdsbib?1990RMxAA..21..381G"/>
    <hyperlink ref="I950" r:id="rId13" display="http://vsolj.cetus-net.org/bulletin.html"/>
    <hyperlink ref="H950" r:id="rId14" display="http://vsolj.cetus-net.org/bulletin.html"/>
    <hyperlink ref="AQ64403" r:id="rId15" display="http://cdsbib.u-strasbg.fr/cgi-bin/cdsbib?1990RMxAA..21..381G"/>
    <hyperlink ref="AQ64402" r:id="rId16" display="http://cdsbib.u-strasbg.fr/cgi-bin/cdsbib?1990RMxAA..21..381G"/>
    <hyperlink ref="AP2120" r:id="rId17" display="http://cdsbib.u-strasbg.fr/cgi-bin/cdsbib?1990RMxAA..21..381G"/>
    <hyperlink ref="AP2138" r:id="rId18" display="http://cdsbib.u-strasbg.fr/cgi-bin/cdsbib?1990RMxAA..21..381G"/>
    <hyperlink ref="AP2139" r:id="rId19" display="http://cdsbib.u-strasbg.fr/cgi-bin/cdsbib?1990RMxAA..21..381G"/>
    <hyperlink ref="AP213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2024-03-07T03:34:39Z</dcterms:modified>
</cp:coreProperties>
</file>