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960EDE0-B6AD-4C09-B321-9CEBC6FD919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I21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I28" i="1"/>
  <c r="E29" i="1"/>
  <c r="F29" i="1"/>
  <c r="G29" i="1"/>
  <c r="I29" i="1"/>
  <c r="E30" i="1"/>
  <c r="F30" i="1"/>
  <c r="G30" i="1"/>
  <c r="I30" i="1"/>
  <c r="E31" i="1"/>
  <c r="F31" i="1"/>
  <c r="G31" i="1"/>
  <c r="I31" i="1"/>
  <c r="E32" i="1"/>
  <c r="F32" i="1"/>
  <c r="G32" i="1"/>
  <c r="H32" i="1"/>
  <c r="Q21" i="1"/>
  <c r="Q22" i="1"/>
  <c r="Q23" i="1"/>
  <c r="Q24" i="1"/>
  <c r="Q25" i="1"/>
  <c r="Q26" i="1"/>
  <c r="Q27" i="1"/>
  <c r="Q28" i="1"/>
  <c r="Q29" i="1"/>
  <c r="Q30" i="1"/>
  <c r="Q31" i="1"/>
  <c r="G11" i="1"/>
  <c r="F11" i="1"/>
  <c r="E14" i="1"/>
  <c r="E15" i="1" s="1"/>
  <c r="C17" i="1"/>
  <c r="Q32" i="1"/>
  <c r="C11" i="1"/>
  <c r="C12" i="1"/>
  <c r="C16" i="1" l="1"/>
  <c r="D18" i="1" s="1"/>
  <c r="O29" i="1"/>
  <c r="O27" i="1"/>
  <c r="O32" i="1"/>
  <c r="O25" i="1"/>
  <c r="O21" i="1"/>
  <c r="O26" i="1"/>
  <c r="C15" i="1"/>
  <c r="O30" i="1"/>
  <c r="O24" i="1"/>
  <c r="O22" i="1"/>
  <c r="O23" i="1"/>
  <c r="O28" i="1"/>
  <c r="O31" i="1"/>
  <c r="C18" i="1" l="1"/>
  <c r="E16" i="1"/>
  <c r="E17" i="1" s="1"/>
</calcChain>
</file>

<file path=xl/sharedStrings.xml><?xml version="1.0" encoding="utf-8"?>
<sst xmlns="http://schemas.openxmlformats.org/spreadsheetml/2006/main" count="73" uniqueCount="53">
  <si>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</si>
  <si>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</si>
  <si>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</si>
  <si>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</si>
  <si>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</si>
  <si>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</si>
  <si>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</si>
  <si>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</si>
  <si>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</si>
  <si>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</si>
  <si>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</si>
  <si>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</si>
  <si>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</si>
  <si>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</si>
  <si>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</si>
  <si>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</si>
  <si>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</si>
  <si>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</si>
  <si>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</si>
  <si>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</si>
  <si>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</si>
  <si>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</si>
  <si>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</si>
  <si>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</si>
  <si>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</si>
  <si>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</si>
  <si>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</si>
  <si>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</si>
  <si>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</si>
  <si>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</si>
  <si>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</si>
  <si>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</si>
  <si>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</si>
  <si>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</si>
  <si>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</si>
  <si>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</si>
  <si>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</si>
  <si>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</si>
  <si>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</si>
  <si>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</si>
  <si>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V3903 Sgr</t>
  </si>
  <si>
    <t>J.M. Kreiner, 2004, Acta Astronomica, vol. 54, pp 207-210.</t>
  </si>
  <si>
    <t>V3903 Sgr / GSC 6843-0543</t>
  </si>
  <si>
    <t>G6843-0543</t>
  </si>
  <si>
    <t>E</t>
  </si>
  <si>
    <t>Kreiner</t>
  </si>
  <si>
    <t>IBVS 3463</t>
  </si>
  <si>
    <t>II</t>
  </si>
  <si>
    <t>I</t>
  </si>
  <si>
    <t>IBVS 3436</t>
  </si>
  <si>
    <t>??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</si>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</sst>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3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9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V3903 Sgr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0.05</c:v>
                  </c:pt>
                  <c:pt idx="1">
                    <c:v>0.05</c:v>
                  </c:pt>
                  <c:pt idx="2">
                    <c:v>0</c:v>
                  </c:pt>
                  <c:pt idx="3">
                    <c:v>0</c:v>
                  </c:pt>
                  <c:pt idx="4">
                    <c:v>5.1000000000000004E-3</c:v>
                  </c:pt>
                  <c:pt idx="5">
                    <c:v>5.0000000000000001E-3</c:v>
                  </c:pt>
                  <c:pt idx="6">
                    <c:v>6.9999999999999999E-4</c:v>
                  </c:pt>
                  <c:pt idx="7">
                    <c:v>8.0000000000000004E-4</c:v>
                  </c:pt>
                  <c:pt idx="8">
                    <c:v>1.9E-3</c:v>
                  </c:pt>
                  <c:pt idx="9">
                    <c:v>1.9E-3</c:v>
                  </c:pt>
                  <c:pt idx="10">
                    <c:v>1.6999999999999999E-3</c:v>
                  </c:pt>
                  <c:pt idx="11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0.05</c:v>
                  </c:pt>
                  <c:pt idx="1">
                    <c:v>0.05</c:v>
                  </c:pt>
                  <c:pt idx="2">
                    <c:v>0</c:v>
                  </c:pt>
                  <c:pt idx="3">
                    <c:v>0</c:v>
                  </c:pt>
                  <c:pt idx="4">
                    <c:v>5.1000000000000004E-3</c:v>
                  </c:pt>
                  <c:pt idx="5">
                    <c:v>5.0000000000000001E-3</c:v>
                  </c:pt>
                  <c:pt idx="6">
                    <c:v>6.9999999999999999E-4</c:v>
                  </c:pt>
                  <c:pt idx="7">
                    <c:v>8.0000000000000004E-4</c:v>
                  </c:pt>
                  <c:pt idx="8">
                    <c:v>1.9E-3</c:v>
                  </c:pt>
                  <c:pt idx="9">
                    <c:v>1.9E-3</c:v>
                  </c:pt>
                  <c:pt idx="10">
                    <c:v>1.6999999999999999E-3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-4193</c:v>
                </c:pt>
                <c:pt idx="1">
                  <c:v>-4190.5</c:v>
                </c:pt>
                <c:pt idx="2">
                  <c:v>-2757</c:v>
                </c:pt>
                <c:pt idx="3">
                  <c:v>-2757</c:v>
                </c:pt>
                <c:pt idx="4">
                  <c:v>-2725</c:v>
                </c:pt>
                <c:pt idx="5">
                  <c:v>-2722</c:v>
                </c:pt>
                <c:pt idx="6">
                  <c:v>-2721.5</c:v>
                </c:pt>
                <c:pt idx="7">
                  <c:v>-2721.5</c:v>
                </c:pt>
                <c:pt idx="8">
                  <c:v>-2721.5</c:v>
                </c:pt>
                <c:pt idx="9">
                  <c:v>-2721.5</c:v>
                </c:pt>
                <c:pt idx="10">
                  <c:v>-2721.5</c:v>
                </c:pt>
                <c:pt idx="11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83-4582-BB94-FD4DF9C07F0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0.05</c:v>
                  </c:pt>
                  <c:pt idx="1">
                    <c:v>0.05</c:v>
                  </c:pt>
                  <c:pt idx="2">
                    <c:v>0</c:v>
                  </c:pt>
                  <c:pt idx="3">
                    <c:v>0</c:v>
                  </c:pt>
                  <c:pt idx="4">
                    <c:v>5.1000000000000004E-3</c:v>
                  </c:pt>
                  <c:pt idx="5">
                    <c:v>5.0000000000000001E-3</c:v>
                  </c:pt>
                  <c:pt idx="6">
                    <c:v>6.9999999999999999E-4</c:v>
                  </c:pt>
                  <c:pt idx="7">
                    <c:v>8.0000000000000004E-4</c:v>
                  </c:pt>
                  <c:pt idx="8">
                    <c:v>1.9E-3</c:v>
                  </c:pt>
                  <c:pt idx="9">
                    <c:v>1.9E-3</c:v>
                  </c:pt>
                  <c:pt idx="10">
                    <c:v>1.6999999999999999E-3</c:v>
                  </c:pt>
                  <c:pt idx="1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0.05</c:v>
                  </c:pt>
                  <c:pt idx="1">
                    <c:v>0.05</c:v>
                  </c:pt>
                  <c:pt idx="2">
                    <c:v>0</c:v>
                  </c:pt>
                  <c:pt idx="3">
                    <c:v>0</c:v>
                  </c:pt>
                  <c:pt idx="4">
                    <c:v>5.1000000000000004E-3</c:v>
                  </c:pt>
                  <c:pt idx="5">
                    <c:v>5.0000000000000001E-3</c:v>
                  </c:pt>
                  <c:pt idx="6">
                    <c:v>6.9999999999999999E-4</c:v>
                  </c:pt>
                  <c:pt idx="7">
                    <c:v>8.0000000000000004E-4</c:v>
                  </c:pt>
                  <c:pt idx="8">
                    <c:v>1.9E-3</c:v>
                  </c:pt>
                  <c:pt idx="9">
                    <c:v>1.9E-3</c:v>
                  </c:pt>
                  <c:pt idx="10">
                    <c:v>1.6999999999999999E-3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-4193</c:v>
                </c:pt>
                <c:pt idx="1">
                  <c:v>-4190.5</c:v>
                </c:pt>
                <c:pt idx="2">
                  <c:v>-2757</c:v>
                </c:pt>
                <c:pt idx="3">
                  <c:v>-2757</c:v>
                </c:pt>
                <c:pt idx="4">
                  <c:v>-2725</c:v>
                </c:pt>
                <c:pt idx="5">
                  <c:v>-2722</c:v>
                </c:pt>
                <c:pt idx="6">
                  <c:v>-2721.5</c:v>
                </c:pt>
                <c:pt idx="7">
                  <c:v>-2721.5</c:v>
                </c:pt>
                <c:pt idx="8">
                  <c:v>-2721.5</c:v>
                </c:pt>
                <c:pt idx="9">
                  <c:v>-2721.5</c:v>
                </c:pt>
                <c:pt idx="10">
                  <c:v>-2721.5</c:v>
                </c:pt>
                <c:pt idx="11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-4.0140000055544078E-3</c:v>
                </c:pt>
                <c:pt idx="1">
                  <c:v>-3.3519000004162081E-2</c:v>
                </c:pt>
                <c:pt idx="2">
                  <c:v>1.9139999931212515E-3</c:v>
                </c:pt>
                <c:pt idx="3">
                  <c:v>6.3128999994660262E-2</c:v>
                </c:pt>
                <c:pt idx="4">
                  <c:v>3.554999999323627E-2</c:v>
                </c:pt>
                <c:pt idx="5">
                  <c:v>3.3043999996152706E-2</c:v>
                </c:pt>
                <c:pt idx="6">
                  <c:v>1.6142999993462581E-2</c:v>
                </c:pt>
                <c:pt idx="7">
                  <c:v>1.8042999996396247E-2</c:v>
                </c:pt>
                <c:pt idx="8">
                  <c:v>2.0142999994277488E-2</c:v>
                </c:pt>
                <c:pt idx="9">
                  <c:v>2.0542999991448596E-2</c:v>
                </c:pt>
                <c:pt idx="10">
                  <c:v>2.1042999993369449E-2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83-4582-BB94-FD4DF9C07F0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0.05</c:v>
                  </c:pt>
                  <c:pt idx="1">
                    <c:v>0.05</c:v>
                  </c:pt>
                  <c:pt idx="2">
                    <c:v>0</c:v>
                  </c:pt>
                  <c:pt idx="3">
                    <c:v>0</c:v>
                  </c:pt>
                  <c:pt idx="4">
                    <c:v>5.1000000000000004E-3</c:v>
                  </c:pt>
                  <c:pt idx="5">
                    <c:v>5.0000000000000001E-3</c:v>
                  </c:pt>
                  <c:pt idx="6">
                    <c:v>6.9999999999999999E-4</c:v>
                  </c:pt>
                  <c:pt idx="7">
                    <c:v>8.0000000000000004E-4</c:v>
                  </c:pt>
                  <c:pt idx="8">
                    <c:v>1.9E-3</c:v>
                  </c:pt>
                  <c:pt idx="9">
                    <c:v>1.9E-3</c:v>
                  </c:pt>
                  <c:pt idx="10">
                    <c:v>1.6999999999999999E-3</c:v>
                  </c:pt>
                  <c:pt idx="1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0.05</c:v>
                  </c:pt>
                  <c:pt idx="1">
                    <c:v>0.05</c:v>
                  </c:pt>
                  <c:pt idx="2">
                    <c:v>0</c:v>
                  </c:pt>
                  <c:pt idx="3">
                    <c:v>0</c:v>
                  </c:pt>
                  <c:pt idx="4">
                    <c:v>5.1000000000000004E-3</c:v>
                  </c:pt>
                  <c:pt idx="5">
                    <c:v>5.0000000000000001E-3</c:v>
                  </c:pt>
                  <c:pt idx="6">
                    <c:v>6.9999999999999999E-4</c:v>
                  </c:pt>
                  <c:pt idx="7">
                    <c:v>8.0000000000000004E-4</c:v>
                  </c:pt>
                  <c:pt idx="8">
                    <c:v>1.9E-3</c:v>
                  </c:pt>
                  <c:pt idx="9">
                    <c:v>1.9E-3</c:v>
                  </c:pt>
                  <c:pt idx="10">
                    <c:v>1.6999999999999999E-3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-4193</c:v>
                </c:pt>
                <c:pt idx="1">
                  <c:v>-4190.5</c:v>
                </c:pt>
                <c:pt idx="2">
                  <c:v>-2757</c:v>
                </c:pt>
                <c:pt idx="3">
                  <c:v>-2757</c:v>
                </c:pt>
                <c:pt idx="4">
                  <c:v>-2725</c:v>
                </c:pt>
                <c:pt idx="5">
                  <c:v>-2722</c:v>
                </c:pt>
                <c:pt idx="6">
                  <c:v>-2721.5</c:v>
                </c:pt>
                <c:pt idx="7">
                  <c:v>-2721.5</c:v>
                </c:pt>
                <c:pt idx="8">
                  <c:v>-2721.5</c:v>
                </c:pt>
                <c:pt idx="9">
                  <c:v>-2721.5</c:v>
                </c:pt>
                <c:pt idx="10">
                  <c:v>-2721.5</c:v>
                </c:pt>
                <c:pt idx="11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A83-4582-BB94-FD4DF9C07F0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0.05</c:v>
                  </c:pt>
                  <c:pt idx="1">
                    <c:v>0.05</c:v>
                  </c:pt>
                  <c:pt idx="2">
                    <c:v>0</c:v>
                  </c:pt>
                  <c:pt idx="3">
                    <c:v>0</c:v>
                  </c:pt>
                  <c:pt idx="4">
                    <c:v>5.1000000000000004E-3</c:v>
                  </c:pt>
                  <c:pt idx="5">
                    <c:v>5.0000000000000001E-3</c:v>
                  </c:pt>
                  <c:pt idx="6">
                    <c:v>6.9999999999999999E-4</c:v>
                  </c:pt>
                  <c:pt idx="7">
                    <c:v>8.0000000000000004E-4</c:v>
                  </c:pt>
                  <c:pt idx="8">
                    <c:v>1.9E-3</c:v>
                  </c:pt>
                  <c:pt idx="9">
                    <c:v>1.9E-3</c:v>
                  </c:pt>
                  <c:pt idx="10">
                    <c:v>1.6999999999999999E-3</c:v>
                  </c:pt>
                  <c:pt idx="1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0.05</c:v>
                  </c:pt>
                  <c:pt idx="1">
                    <c:v>0.05</c:v>
                  </c:pt>
                  <c:pt idx="2">
                    <c:v>0</c:v>
                  </c:pt>
                  <c:pt idx="3">
                    <c:v>0</c:v>
                  </c:pt>
                  <c:pt idx="4">
                    <c:v>5.1000000000000004E-3</c:v>
                  </c:pt>
                  <c:pt idx="5">
                    <c:v>5.0000000000000001E-3</c:v>
                  </c:pt>
                  <c:pt idx="6">
                    <c:v>6.9999999999999999E-4</c:v>
                  </c:pt>
                  <c:pt idx="7">
                    <c:v>8.0000000000000004E-4</c:v>
                  </c:pt>
                  <c:pt idx="8">
                    <c:v>1.9E-3</c:v>
                  </c:pt>
                  <c:pt idx="9">
                    <c:v>1.9E-3</c:v>
                  </c:pt>
                  <c:pt idx="10">
                    <c:v>1.6999999999999999E-3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-4193</c:v>
                </c:pt>
                <c:pt idx="1">
                  <c:v>-4190.5</c:v>
                </c:pt>
                <c:pt idx="2">
                  <c:v>-2757</c:v>
                </c:pt>
                <c:pt idx="3">
                  <c:v>-2757</c:v>
                </c:pt>
                <c:pt idx="4">
                  <c:v>-2725</c:v>
                </c:pt>
                <c:pt idx="5">
                  <c:v>-2722</c:v>
                </c:pt>
                <c:pt idx="6">
                  <c:v>-2721.5</c:v>
                </c:pt>
                <c:pt idx="7">
                  <c:v>-2721.5</c:v>
                </c:pt>
                <c:pt idx="8">
                  <c:v>-2721.5</c:v>
                </c:pt>
                <c:pt idx="9">
                  <c:v>-2721.5</c:v>
                </c:pt>
                <c:pt idx="10">
                  <c:v>-2721.5</c:v>
                </c:pt>
                <c:pt idx="11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A83-4582-BB94-FD4DF9C07F0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0.05</c:v>
                  </c:pt>
                  <c:pt idx="1">
                    <c:v>0.05</c:v>
                  </c:pt>
                  <c:pt idx="2">
                    <c:v>0</c:v>
                  </c:pt>
                  <c:pt idx="3">
                    <c:v>0</c:v>
                  </c:pt>
                  <c:pt idx="4">
                    <c:v>5.1000000000000004E-3</c:v>
                  </c:pt>
                  <c:pt idx="5">
                    <c:v>5.0000000000000001E-3</c:v>
                  </c:pt>
                  <c:pt idx="6">
                    <c:v>6.9999999999999999E-4</c:v>
                  </c:pt>
                  <c:pt idx="7">
                    <c:v>8.0000000000000004E-4</c:v>
                  </c:pt>
                  <c:pt idx="8">
                    <c:v>1.9E-3</c:v>
                  </c:pt>
                  <c:pt idx="9">
                    <c:v>1.9E-3</c:v>
                  </c:pt>
                  <c:pt idx="10">
                    <c:v>1.6999999999999999E-3</c:v>
                  </c:pt>
                  <c:pt idx="1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0.05</c:v>
                  </c:pt>
                  <c:pt idx="1">
                    <c:v>0.05</c:v>
                  </c:pt>
                  <c:pt idx="2">
                    <c:v>0</c:v>
                  </c:pt>
                  <c:pt idx="3">
                    <c:v>0</c:v>
                  </c:pt>
                  <c:pt idx="4">
                    <c:v>5.1000000000000004E-3</c:v>
                  </c:pt>
                  <c:pt idx="5">
                    <c:v>5.0000000000000001E-3</c:v>
                  </c:pt>
                  <c:pt idx="6">
                    <c:v>6.9999999999999999E-4</c:v>
                  </c:pt>
                  <c:pt idx="7">
                    <c:v>8.0000000000000004E-4</c:v>
                  </c:pt>
                  <c:pt idx="8">
                    <c:v>1.9E-3</c:v>
                  </c:pt>
                  <c:pt idx="9">
                    <c:v>1.9E-3</c:v>
                  </c:pt>
                  <c:pt idx="10">
                    <c:v>1.6999999999999999E-3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-4193</c:v>
                </c:pt>
                <c:pt idx="1">
                  <c:v>-4190.5</c:v>
                </c:pt>
                <c:pt idx="2">
                  <c:v>-2757</c:v>
                </c:pt>
                <c:pt idx="3">
                  <c:v>-2757</c:v>
                </c:pt>
                <c:pt idx="4">
                  <c:v>-2725</c:v>
                </c:pt>
                <c:pt idx="5">
                  <c:v>-2722</c:v>
                </c:pt>
                <c:pt idx="6">
                  <c:v>-2721.5</c:v>
                </c:pt>
                <c:pt idx="7">
                  <c:v>-2721.5</c:v>
                </c:pt>
                <c:pt idx="8">
                  <c:v>-2721.5</c:v>
                </c:pt>
                <c:pt idx="9">
                  <c:v>-2721.5</c:v>
                </c:pt>
                <c:pt idx="10">
                  <c:v>-2721.5</c:v>
                </c:pt>
                <c:pt idx="11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A83-4582-BB94-FD4DF9C07F0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0.05</c:v>
                  </c:pt>
                  <c:pt idx="1">
                    <c:v>0.05</c:v>
                  </c:pt>
                  <c:pt idx="2">
                    <c:v>0</c:v>
                  </c:pt>
                  <c:pt idx="3">
                    <c:v>0</c:v>
                  </c:pt>
                  <c:pt idx="4">
                    <c:v>5.1000000000000004E-3</c:v>
                  </c:pt>
                  <c:pt idx="5">
                    <c:v>5.0000000000000001E-3</c:v>
                  </c:pt>
                  <c:pt idx="6">
                    <c:v>6.9999999999999999E-4</c:v>
                  </c:pt>
                  <c:pt idx="7">
                    <c:v>8.0000000000000004E-4</c:v>
                  </c:pt>
                  <c:pt idx="8">
                    <c:v>1.9E-3</c:v>
                  </c:pt>
                  <c:pt idx="9">
                    <c:v>1.9E-3</c:v>
                  </c:pt>
                  <c:pt idx="10">
                    <c:v>1.6999999999999999E-3</c:v>
                  </c:pt>
                  <c:pt idx="1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0.05</c:v>
                  </c:pt>
                  <c:pt idx="1">
                    <c:v>0.05</c:v>
                  </c:pt>
                  <c:pt idx="2">
                    <c:v>0</c:v>
                  </c:pt>
                  <c:pt idx="3">
                    <c:v>0</c:v>
                  </c:pt>
                  <c:pt idx="4">
                    <c:v>5.1000000000000004E-3</c:v>
                  </c:pt>
                  <c:pt idx="5">
                    <c:v>5.0000000000000001E-3</c:v>
                  </c:pt>
                  <c:pt idx="6">
                    <c:v>6.9999999999999999E-4</c:v>
                  </c:pt>
                  <c:pt idx="7">
                    <c:v>8.0000000000000004E-4</c:v>
                  </c:pt>
                  <c:pt idx="8">
                    <c:v>1.9E-3</c:v>
                  </c:pt>
                  <c:pt idx="9">
                    <c:v>1.9E-3</c:v>
                  </c:pt>
                  <c:pt idx="10">
                    <c:v>1.6999999999999999E-3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-4193</c:v>
                </c:pt>
                <c:pt idx="1">
                  <c:v>-4190.5</c:v>
                </c:pt>
                <c:pt idx="2">
                  <c:v>-2757</c:v>
                </c:pt>
                <c:pt idx="3">
                  <c:v>-2757</c:v>
                </c:pt>
                <c:pt idx="4">
                  <c:v>-2725</c:v>
                </c:pt>
                <c:pt idx="5">
                  <c:v>-2722</c:v>
                </c:pt>
                <c:pt idx="6">
                  <c:v>-2721.5</c:v>
                </c:pt>
                <c:pt idx="7">
                  <c:v>-2721.5</c:v>
                </c:pt>
                <c:pt idx="8">
                  <c:v>-2721.5</c:v>
                </c:pt>
                <c:pt idx="9">
                  <c:v>-2721.5</c:v>
                </c:pt>
                <c:pt idx="10">
                  <c:v>-2721.5</c:v>
                </c:pt>
                <c:pt idx="11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A83-4582-BB94-FD4DF9C07F0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0.05</c:v>
                  </c:pt>
                  <c:pt idx="1">
                    <c:v>0.05</c:v>
                  </c:pt>
                  <c:pt idx="2">
                    <c:v>0</c:v>
                  </c:pt>
                  <c:pt idx="3">
                    <c:v>0</c:v>
                  </c:pt>
                  <c:pt idx="4">
                    <c:v>5.1000000000000004E-3</c:v>
                  </c:pt>
                  <c:pt idx="5">
                    <c:v>5.0000000000000001E-3</c:v>
                  </c:pt>
                  <c:pt idx="6">
                    <c:v>6.9999999999999999E-4</c:v>
                  </c:pt>
                  <c:pt idx="7">
                    <c:v>8.0000000000000004E-4</c:v>
                  </c:pt>
                  <c:pt idx="8">
                    <c:v>1.9E-3</c:v>
                  </c:pt>
                  <c:pt idx="9">
                    <c:v>1.9E-3</c:v>
                  </c:pt>
                  <c:pt idx="10">
                    <c:v>1.6999999999999999E-3</c:v>
                  </c:pt>
                  <c:pt idx="1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0.05</c:v>
                  </c:pt>
                  <c:pt idx="1">
                    <c:v>0.05</c:v>
                  </c:pt>
                  <c:pt idx="2">
                    <c:v>0</c:v>
                  </c:pt>
                  <c:pt idx="3">
                    <c:v>0</c:v>
                  </c:pt>
                  <c:pt idx="4">
                    <c:v>5.1000000000000004E-3</c:v>
                  </c:pt>
                  <c:pt idx="5">
                    <c:v>5.0000000000000001E-3</c:v>
                  </c:pt>
                  <c:pt idx="6">
                    <c:v>6.9999999999999999E-4</c:v>
                  </c:pt>
                  <c:pt idx="7">
                    <c:v>8.0000000000000004E-4</c:v>
                  </c:pt>
                  <c:pt idx="8">
                    <c:v>1.9E-3</c:v>
                  </c:pt>
                  <c:pt idx="9">
                    <c:v>1.9E-3</c:v>
                  </c:pt>
                  <c:pt idx="10">
                    <c:v>1.6999999999999999E-3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-4193</c:v>
                </c:pt>
                <c:pt idx="1">
                  <c:v>-4190.5</c:v>
                </c:pt>
                <c:pt idx="2">
                  <c:v>-2757</c:v>
                </c:pt>
                <c:pt idx="3">
                  <c:v>-2757</c:v>
                </c:pt>
                <c:pt idx="4">
                  <c:v>-2725</c:v>
                </c:pt>
                <c:pt idx="5">
                  <c:v>-2722</c:v>
                </c:pt>
                <c:pt idx="6">
                  <c:v>-2721.5</c:v>
                </c:pt>
                <c:pt idx="7">
                  <c:v>-2721.5</c:v>
                </c:pt>
                <c:pt idx="8">
                  <c:v>-2721.5</c:v>
                </c:pt>
                <c:pt idx="9">
                  <c:v>-2721.5</c:v>
                </c:pt>
                <c:pt idx="10">
                  <c:v>-2721.5</c:v>
                </c:pt>
                <c:pt idx="11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A83-4582-BB94-FD4DF9C07F0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-4193</c:v>
                </c:pt>
                <c:pt idx="1">
                  <c:v>-4190.5</c:v>
                </c:pt>
                <c:pt idx="2">
                  <c:v>-2757</c:v>
                </c:pt>
                <c:pt idx="3">
                  <c:v>-2757</c:v>
                </c:pt>
                <c:pt idx="4">
                  <c:v>-2725</c:v>
                </c:pt>
                <c:pt idx="5">
                  <c:v>-2722</c:v>
                </c:pt>
                <c:pt idx="6">
                  <c:v>-2721.5</c:v>
                </c:pt>
                <c:pt idx="7">
                  <c:v>-2721.5</c:v>
                </c:pt>
                <c:pt idx="8">
                  <c:v>-2721.5</c:v>
                </c:pt>
                <c:pt idx="9">
                  <c:v>-2721.5</c:v>
                </c:pt>
                <c:pt idx="10">
                  <c:v>-2721.5</c:v>
                </c:pt>
                <c:pt idx="11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8.9178002200613407E-3</c:v>
                </c:pt>
                <c:pt idx="1">
                  <c:v>8.9300389607454671E-3</c:v>
                </c:pt>
                <c:pt idx="2">
                  <c:v>1.5947732869023873E-2</c:v>
                </c:pt>
                <c:pt idx="3">
                  <c:v>1.5947732869023873E-2</c:v>
                </c:pt>
                <c:pt idx="4">
                  <c:v>1.6104388749780697E-2</c:v>
                </c:pt>
                <c:pt idx="5">
                  <c:v>1.6119075238601649E-2</c:v>
                </c:pt>
                <c:pt idx="6">
                  <c:v>1.6121522986738475E-2</c:v>
                </c:pt>
                <c:pt idx="7">
                  <c:v>1.6121522986738475E-2</c:v>
                </c:pt>
                <c:pt idx="8">
                  <c:v>1.6121522986738475E-2</c:v>
                </c:pt>
                <c:pt idx="9">
                  <c:v>1.6121522986738475E-2</c:v>
                </c:pt>
                <c:pt idx="10">
                  <c:v>1.6121522986738475E-2</c:v>
                </c:pt>
                <c:pt idx="11">
                  <c:v>2.944461609547909E-2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A83-4582-BB94-FD4DF9C07F0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-4193</c:v>
                </c:pt>
                <c:pt idx="1">
                  <c:v>-4190.5</c:v>
                </c:pt>
                <c:pt idx="2">
                  <c:v>-2757</c:v>
                </c:pt>
                <c:pt idx="3">
                  <c:v>-2757</c:v>
                </c:pt>
                <c:pt idx="4">
                  <c:v>-2725</c:v>
                </c:pt>
                <c:pt idx="5">
                  <c:v>-2722</c:v>
                </c:pt>
                <c:pt idx="6">
                  <c:v>-2721.5</c:v>
                </c:pt>
                <c:pt idx="7">
                  <c:v>-2721.5</c:v>
                </c:pt>
                <c:pt idx="8">
                  <c:v>-2721.5</c:v>
                </c:pt>
                <c:pt idx="9">
                  <c:v>-2721.5</c:v>
                </c:pt>
                <c:pt idx="10">
                  <c:v>-2721.5</c:v>
                </c:pt>
                <c:pt idx="11">
                  <c:v>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A83-4582-BB94-FD4DF9C07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7556368"/>
        <c:axId val="1"/>
      </c:scatterChart>
      <c:valAx>
        <c:axId val="777556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75563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9398496240601504"/>
          <c:y val="0.92375366568914952"/>
          <c:w val="0.7458646616541353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16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6C02952-C54F-F4E9-723E-397F9D190B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" sqref="E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6" customFormat="1" ht="20.25" x14ac:dyDescent="0.2">
      <c r="A1" s="31" t="s">
        <v>42</v>
      </c>
      <c r="E1" s="3" t="s">
        <v>40</v>
      </c>
      <c r="F1" s="6" t="s">
        <v>43</v>
      </c>
    </row>
    <row r="2" spans="1:7" s="6" customFormat="1" ht="12.95" customHeight="1" x14ac:dyDescent="0.2">
      <c r="A2" s="6" t="s">
        <v>23</v>
      </c>
      <c r="B2" s="6" t="s">
        <v>44</v>
      </c>
      <c r="C2" s="7"/>
      <c r="D2" s="7"/>
      <c r="E2" s="6">
        <v>0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8" t="s">
        <v>0</v>
      </c>
      <c r="C4" s="9">
        <v>52500.446000000004</v>
      </c>
      <c r="D4" s="10">
        <v>1.744202</v>
      </c>
    </row>
    <row r="5" spans="1:7" s="6" customFormat="1" ht="12.95" customHeight="1" x14ac:dyDescent="0.2"/>
    <row r="6" spans="1:7" s="6" customFormat="1" ht="12.95" customHeight="1" x14ac:dyDescent="0.2">
      <c r="A6" s="8" t="s">
        <v>1</v>
      </c>
      <c r="D6" s="11" t="s">
        <v>41</v>
      </c>
    </row>
    <row r="7" spans="1:7" s="6" customFormat="1" ht="12.95" customHeight="1" x14ac:dyDescent="0.2">
      <c r="A7" s="6" t="s">
        <v>2</v>
      </c>
      <c r="C7" s="32">
        <v>52500.446000000004</v>
      </c>
    </row>
    <row r="8" spans="1:7" s="6" customFormat="1" ht="12.95" customHeight="1" x14ac:dyDescent="0.2">
      <c r="A8" s="6" t="s">
        <v>3</v>
      </c>
      <c r="C8" s="32">
        <v>1.744202</v>
      </c>
    </row>
    <row r="9" spans="1:7" s="6" customFormat="1" ht="12.95" customHeight="1" x14ac:dyDescent="0.2">
      <c r="A9" s="12" t="s">
        <v>29</v>
      </c>
      <c r="C9" s="13">
        <v>-9.5</v>
      </c>
      <c r="D9" s="6" t="s">
        <v>30</v>
      </c>
    </row>
    <row r="10" spans="1:7" s="6" customFormat="1" ht="12.95" customHeight="1" thickBot="1" x14ac:dyDescent="0.25">
      <c r="C10" s="14" t="s">
        <v>19</v>
      </c>
      <c r="D10" s="14" t="s">
        <v>20</v>
      </c>
    </row>
    <row r="11" spans="1:7" s="6" customFormat="1" ht="12.95" customHeight="1" x14ac:dyDescent="0.2">
      <c r="A11" s="6" t="s">
        <v>15</v>
      </c>
      <c r="C11" s="15">
        <f ca="1">INTERCEPT(INDIRECT($G$11):G992,INDIRECT($F$11):F992)</f>
        <v>2.944461609547909E-2</v>
      </c>
      <c r="D11" s="7"/>
      <c r="F11" s="16" t="str">
        <f>"F"&amp;E19</f>
        <v>F21</v>
      </c>
      <c r="G11" s="15" t="str">
        <f>"G"&amp;E19</f>
        <v>G21</v>
      </c>
    </row>
    <row r="12" spans="1:7" s="6" customFormat="1" ht="12.95" customHeight="1" x14ac:dyDescent="0.2">
      <c r="A12" s="6" t="s">
        <v>16</v>
      </c>
      <c r="C12" s="15">
        <f ca="1">SLOPE(INDIRECT($G$11):G992,INDIRECT($F$11):F992)</f>
        <v>4.8954962736507867E-6</v>
      </c>
      <c r="D12" s="7"/>
    </row>
    <row r="13" spans="1:7" s="6" customFormat="1" ht="12.95" customHeight="1" x14ac:dyDescent="0.2">
      <c r="A13" s="6" t="s">
        <v>18</v>
      </c>
      <c r="C13" s="7" t="s">
        <v>13</v>
      </c>
      <c r="D13" s="3" t="s">
        <v>38</v>
      </c>
      <c r="E13" s="13">
        <v>1</v>
      </c>
    </row>
    <row r="14" spans="1:7" s="6" customFormat="1" ht="12.95" customHeight="1" x14ac:dyDescent="0.2">
      <c r="D14" s="3" t="s">
        <v>31</v>
      </c>
      <c r="E14" s="17">
        <f ca="1">NOW()+15018.5+$C$9/24</f>
        <v>60376.692101967594</v>
      </c>
    </row>
    <row r="15" spans="1:7" s="6" customFormat="1" ht="12.95" customHeight="1" x14ac:dyDescent="0.2">
      <c r="A15" s="18" t="s">
        <v>17</v>
      </c>
      <c r="C15" s="19">
        <f ca="1">(C7+C11)+(C8+C12)*INT(MAX(F21:F3533))</f>
        <v>52500.475444616102</v>
      </c>
      <c r="D15" s="3" t="s">
        <v>39</v>
      </c>
      <c r="E15" s="17">
        <f ca="1">ROUND(2*(E14-$C$7)/$C$8,0)/2+E13</f>
        <v>4516.5</v>
      </c>
    </row>
    <row r="16" spans="1:7" s="6" customFormat="1" ht="12.95" customHeight="1" x14ac:dyDescent="0.2">
      <c r="A16" s="8" t="s">
        <v>4</v>
      </c>
      <c r="C16" s="20">
        <f ca="1">+C8+C12</f>
        <v>1.7442068954962737</v>
      </c>
      <c r="D16" s="3" t="s">
        <v>32</v>
      </c>
      <c r="E16" s="15">
        <f ca="1">ROUND(2*(E14-$C$15)/$C$16,0)/2+E13</f>
        <v>4516.5</v>
      </c>
    </row>
    <row r="17" spans="1:18" s="6" customFormat="1" ht="12.95" customHeight="1" thickBot="1" x14ac:dyDescent="0.25">
      <c r="A17" s="3" t="s">
        <v>28</v>
      </c>
      <c r="C17" s="6">
        <f>COUNT(C21:C2191)</f>
        <v>12</v>
      </c>
      <c r="D17" s="3" t="s">
        <v>33</v>
      </c>
      <c r="E17" s="21">
        <f ca="1">+$C$15+$C$16*E16-15018.5-$C$9/24</f>
        <v>45360.081721458359</v>
      </c>
    </row>
    <row r="18" spans="1:18" s="6" customFormat="1" ht="12.95" customHeight="1" thickTop="1" thickBot="1" x14ac:dyDescent="0.25">
      <c r="A18" s="8" t="s">
        <v>5</v>
      </c>
      <c r="C18" s="22">
        <f ca="1">+C15</f>
        <v>52500.475444616102</v>
      </c>
      <c r="D18" s="23">
        <f ca="1">+C16</f>
        <v>1.7442068954962737</v>
      </c>
      <c r="E18" s="24" t="s">
        <v>34</v>
      </c>
    </row>
    <row r="19" spans="1:18" s="6" customFormat="1" ht="12.95" customHeight="1" thickTop="1" x14ac:dyDescent="0.2">
      <c r="A19" s="25" t="s">
        <v>35</v>
      </c>
      <c r="E19" s="26">
        <v>21</v>
      </c>
    </row>
    <row r="20" spans="1:18" s="6" customFormat="1" ht="12.95" customHeight="1" thickBot="1" x14ac:dyDescent="0.25">
      <c r="A20" s="14" t="s">
        <v>6</v>
      </c>
      <c r="B20" s="14" t="s">
        <v>7</v>
      </c>
      <c r="C20" s="14" t="s">
        <v>8</v>
      </c>
      <c r="D20" s="14" t="s">
        <v>12</v>
      </c>
      <c r="E20" s="14" t="s">
        <v>9</v>
      </c>
      <c r="F20" s="14" t="s">
        <v>10</v>
      </c>
      <c r="G20" s="14" t="s">
        <v>11</v>
      </c>
      <c r="H20" s="27" t="s">
        <v>36</v>
      </c>
      <c r="I20" s="27" t="s">
        <v>51</v>
      </c>
      <c r="J20" s="27" t="s">
        <v>52</v>
      </c>
      <c r="K20" s="27" t="s">
        <v>24</v>
      </c>
      <c r="L20" s="27" t="s">
        <v>25</v>
      </c>
      <c r="M20" s="27" t="s">
        <v>26</v>
      </c>
      <c r="N20" s="27" t="s">
        <v>27</v>
      </c>
      <c r="O20" s="27" t="s">
        <v>22</v>
      </c>
      <c r="P20" s="28" t="s">
        <v>21</v>
      </c>
      <c r="Q20" s="14" t="s">
        <v>14</v>
      </c>
      <c r="R20" s="29" t="s">
        <v>37</v>
      </c>
    </row>
    <row r="21" spans="1:18" s="6" customFormat="1" ht="12.95" customHeight="1" x14ac:dyDescent="0.2">
      <c r="A21" s="4" t="s">
        <v>46</v>
      </c>
      <c r="B21" s="5" t="s">
        <v>47</v>
      </c>
      <c r="C21" s="4">
        <v>45187.002999999997</v>
      </c>
      <c r="D21" s="4">
        <v>0.05</v>
      </c>
      <c r="E21" s="6">
        <f t="shared" ref="E21:E32" si="0">+(C21-C$7)/C$8</f>
        <v>-4193.0023013389546</v>
      </c>
      <c r="F21" s="6">
        <f t="shared" ref="F21:F32" si="1">ROUND(2*E21,0)/2</f>
        <v>-4193</v>
      </c>
      <c r="G21" s="6">
        <f t="shared" ref="G21:G32" si="2">+C21-(C$7+F21*C$8)</f>
        <v>-4.0140000055544078E-3</v>
      </c>
      <c r="I21" s="6">
        <f t="shared" ref="I21:I31" si="3">+G21</f>
        <v>-4.0140000055544078E-3</v>
      </c>
      <c r="O21" s="6">
        <f t="shared" ref="O21:O32" ca="1" si="4">+C$11+C$12*$F21</f>
        <v>8.9178002200613407E-3</v>
      </c>
      <c r="Q21" s="30">
        <f t="shared" ref="Q21:Q32" si="5">+C21-15018.5</f>
        <v>30168.502999999997</v>
      </c>
    </row>
    <row r="22" spans="1:18" s="6" customFormat="1" ht="12.95" customHeight="1" x14ac:dyDescent="0.2">
      <c r="A22" s="4" t="s">
        <v>46</v>
      </c>
      <c r="B22" s="5" t="s">
        <v>48</v>
      </c>
      <c r="C22" s="4">
        <v>45191.334000000003</v>
      </c>
      <c r="D22" s="4">
        <v>0.05</v>
      </c>
      <c r="E22" s="6">
        <f t="shared" si="0"/>
        <v>-4190.5192173842252</v>
      </c>
      <c r="F22" s="6">
        <f t="shared" si="1"/>
        <v>-4190.5</v>
      </c>
      <c r="G22" s="6">
        <f t="shared" si="2"/>
        <v>-3.3519000004162081E-2</v>
      </c>
      <c r="I22" s="6">
        <f t="shared" si="3"/>
        <v>-3.3519000004162081E-2</v>
      </c>
      <c r="O22" s="6">
        <f t="shared" ca="1" si="4"/>
        <v>8.9300389607454671E-3</v>
      </c>
      <c r="Q22" s="30">
        <f t="shared" si="5"/>
        <v>30172.834000000003</v>
      </c>
    </row>
    <row r="23" spans="1:18" s="6" customFormat="1" ht="12.95" customHeight="1" x14ac:dyDescent="0.2">
      <c r="A23" s="4" t="s">
        <v>49</v>
      </c>
      <c r="B23" s="5" t="s">
        <v>50</v>
      </c>
      <c r="C23" s="4">
        <v>47691.682999999997</v>
      </c>
      <c r="D23" s="4" t="s">
        <v>51</v>
      </c>
      <c r="E23" s="6">
        <f t="shared" si="0"/>
        <v>-2756.9989026500407</v>
      </c>
      <c r="F23" s="6">
        <f t="shared" si="1"/>
        <v>-2757</v>
      </c>
      <c r="G23" s="6">
        <f t="shared" si="2"/>
        <v>1.9139999931212515E-3</v>
      </c>
      <c r="I23" s="6">
        <f t="shared" si="3"/>
        <v>1.9139999931212515E-3</v>
      </c>
      <c r="O23" s="6">
        <f t="shared" ca="1" si="4"/>
        <v>1.5947732869023873E-2</v>
      </c>
      <c r="Q23" s="30">
        <f t="shared" si="5"/>
        <v>32673.182999999997</v>
      </c>
    </row>
    <row r="24" spans="1:18" s="6" customFormat="1" ht="12.95" customHeight="1" x14ac:dyDescent="0.2">
      <c r="A24" s="4" t="s">
        <v>49</v>
      </c>
      <c r="B24" s="5" t="s">
        <v>50</v>
      </c>
      <c r="C24" s="4">
        <v>47691.744214999999</v>
      </c>
      <c r="D24" s="4" t="s">
        <v>51</v>
      </c>
      <c r="E24" s="6">
        <f t="shared" si="0"/>
        <v>-2756.9638063710536</v>
      </c>
      <c r="F24" s="6">
        <f t="shared" si="1"/>
        <v>-2757</v>
      </c>
      <c r="G24" s="6">
        <f t="shared" si="2"/>
        <v>6.3128999994660262E-2</v>
      </c>
      <c r="I24" s="6">
        <f t="shared" si="3"/>
        <v>6.3128999994660262E-2</v>
      </c>
      <c r="O24" s="6">
        <f t="shared" ca="1" si="4"/>
        <v>1.5947732869023873E-2</v>
      </c>
      <c r="Q24" s="30">
        <f t="shared" si="5"/>
        <v>32673.244214999999</v>
      </c>
    </row>
    <row r="25" spans="1:18" s="6" customFormat="1" ht="12.95" customHeight="1" x14ac:dyDescent="0.2">
      <c r="A25" s="4" t="s">
        <v>46</v>
      </c>
      <c r="B25" s="5" t="s">
        <v>47</v>
      </c>
      <c r="C25" s="4">
        <v>47747.5311</v>
      </c>
      <c r="D25" s="4">
        <v>5.1000000000000004E-3</v>
      </c>
      <c r="E25" s="6">
        <f t="shared" si="0"/>
        <v>-2724.9796181864276</v>
      </c>
      <c r="F25" s="6">
        <f t="shared" si="1"/>
        <v>-2725</v>
      </c>
      <c r="G25" s="6">
        <f t="shared" si="2"/>
        <v>3.554999999323627E-2</v>
      </c>
      <c r="I25" s="6">
        <f t="shared" si="3"/>
        <v>3.554999999323627E-2</v>
      </c>
      <c r="O25" s="6">
        <f t="shared" ca="1" si="4"/>
        <v>1.6104388749780697E-2</v>
      </c>
      <c r="Q25" s="30">
        <f t="shared" si="5"/>
        <v>32729.0311</v>
      </c>
    </row>
    <row r="26" spans="1:18" s="6" customFormat="1" ht="12.95" customHeight="1" x14ac:dyDescent="0.2">
      <c r="A26" s="4" t="s">
        <v>46</v>
      </c>
      <c r="B26" s="5" t="s">
        <v>47</v>
      </c>
      <c r="C26" s="4">
        <v>47752.761200000001</v>
      </c>
      <c r="D26" s="4">
        <v>5.0000000000000001E-3</v>
      </c>
      <c r="E26" s="6">
        <f t="shared" si="0"/>
        <v>-2721.9810549466188</v>
      </c>
      <c r="F26" s="6">
        <f t="shared" si="1"/>
        <v>-2722</v>
      </c>
      <c r="G26" s="6">
        <f t="shared" si="2"/>
        <v>3.3043999996152706E-2</v>
      </c>
      <c r="I26" s="6">
        <f t="shared" si="3"/>
        <v>3.3043999996152706E-2</v>
      </c>
      <c r="O26" s="6">
        <f t="shared" ca="1" si="4"/>
        <v>1.6119075238601649E-2</v>
      </c>
      <c r="Q26" s="30">
        <f t="shared" si="5"/>
        <v>32734.261200000001</v>
      </c>
    </row>
    <row r="27" spans="1:18" s="6" customFormat="1" ht="12.95" customHeight="1" x14ac:dyDescent="0.2">
      <c r="A27" s="4" t="s">
        <v>46</v>
      </c>
      <c r="B27" s="5" t="s">
        <v>48</v>
      </c>
      <c r="C27" s="4">
        <v>47753.616399999999</v>
      </c>
      <c r="D27" s="4">
        <v>6.9999999999999999E-4</v>
      </c>
      <c r="E27" s="6">
        <f t="shared" si="0"/>
        <v>-2721.4907447646569</v>
      </c>
      <c r="F27" s="6">
        <f t="shared" si="1"/>
        <v>-2721.5</v>
      </c>
      <c r="G27" s="6">
        <f t="shared" si="2"/>
        <v>1.6142999993462581E-2</v>
      </c>
      <c r="I27" s="6">
        <f t="shared" si="3"/>
        <v>1.6142999993462581E-2</v>
      </c>
      <c r="O27" s="6">
        <f t="shared" ca="1" si="4"/>
        <v>1.6121522986738475E-2</v>
      </c>
      <c r="Q27" s="30">
        <f t="shared" si="5"/>
        <v>32735.116399999999</v>
      </c>
    </row>
    <row r="28" spans="1:18" s="6" customFormat="1" ht="12.95" customHeight="1" x14ac:dyDescent="0.2">
      <c r="A28" s="4" t="s">
        <v>46</v>
      </c>
      <c r="B28" s="5" t="s">
        <v>48</v>
      </c>
      <c r="C28" s="4">
        <v>47753.618300000002</v>
      </c>
      <c r="D28" s="4">
        <v>8.0000000000000004E-4</v>
      </c>
      <c r="E28" s="6">
        <f t="shared" si="0"/>
        <v>-2721.4896554412858</v>
      </c>
      <c r="F28" s="6">
        <f t="shared" si="1"/>
        <v>-2721.5</v>
      </c>
      <c r="G28" s="6">
        <f t="shared" si="2"/>
        <v>1.8042999996396247E-2</v>
      </c>
      <c r="I28" s="6">
        <f t="shared" si="3"/>
        <v>1.8042999996396247E-2</v>
      </c>
      <c r="O28" s="6">
        <f t="shared" ca="1" si="4"/>
        <v>1.6121522986738475E-2</v>
      </c>
      <c r="Q28" s="30">
        <f t="shared" si="5"/>
        <v>32735.118300000002</v>
      </c>
    </row>
    <row r="29" spans="1:18" s="6" customFormat="1" ht="12.95" customHeight="1" x14ac:dyDescent="0.2">
      <c r="A29" s="4" t="s">
        <v>46</v>
      </c>
      <c r="B29" s="5" t="s">
        <v>48</v>
      </c>
      <c r="C29" s="4">
        <v>47753.6204</v>
      </c>
      <c r="D29" s="4">
        <v>1.9E-3</v>
      </c>
      <c r="E29" s="6">
        <f t="shared" si="0"/>
        <v>-2721.4884514522996</v>
      </c>
      <c r="F29" s="6">
        <f t="shared" si="1"/>
        <v>-2721.5</v>
      </c>
      <c r="G29" s="6">
        <f t="shared" si="2"/>
        <v>2.0142999994277488E-2</v>
      </c>
      <c r="I29" s="6">
        <f t="shared" si="3"/>
        <v>2.0142999994277488E-2</v>
      </c>
      <c r="O29" s="6">
        <f t="shared" ca="1" si="4"/>
        <v>1.6121522986738475E-2</v>
      </c>
      <c r="Q29" s="30">
        <f t="shared" si="5"/>
        <v>32735.1204</v>
      </c>
    </row>
    <row r="30" spans="1:18" s="6" customFormat="1" ht="12.95" customHeight="1" x14ac:dyDescent="0.2">
      <c r="A30" s="4" t="s">
        <v>46</v>
      </c>
      <c r="B30" s="5" t="s">
        <v>48</v>
      </c>
      <c r="C30" s="4">
        <v>47753.620799999997</v>
      </c>
      <c r="D30" s="4">
        <v>1.9E-3</v>
      </c>
      <c r="E30" s="6">
        <f t="shared" si="0"/>
        <v>-2721.4882221210655</v>
      </c>
      <c r="F30" s="6">
        <f t="shared" si="1"/>
        <v>-2721.5</v>
      </c>
      <c r="G30" s="6">
        <f t="shared" si="2"/>
        <v>2.0542999991448596E-2</v>
      </c>
      <c r="I30" s="6">
        <f t="shared" si="3"/>
        <v>2.0542999991448596E-2</v>
      </c>
      <c r="O30" s="6">
        <f t="shared" ca="1" si="4"/>
        <v>1.6121522986738475E-2</v>
      </c>
      <c r="Q30" s="30">
        <f t="shared" si="5"/>
        <v>32735.120799999997</v>
      </c>
    </row>
    <row r="31" spans="1:18" x14ac:dyDescent="0.2">
      <c r="A31" s="4" t="s">
        <v>46</v>
      </c>
      <c r="B31" s="5" t="s">
        <v>48</v>
      </c>
      <c r="C31" s="4">
        <v>47753.621299999999</v>
      </c>
      <c r="D31" s="4">
        <v>1.6999999999999999E-3</v>
      </c>
      <c r="E31">
        <f t="shared" si="0"/>
        <v>-2721.4879354570198</v>
      </c>
      <c r="F31">
        <f t="shared" si="1"/>
        <v>-2721.5</v>
      </c>
      <c r="G31">
        <f t="shared" si="2"/>
        <v>2.1042999993369449E-2</v>
      </c>
      <c r="I31">
        <f t="shared" si="3"/>
        <v>2.1042999993369449E-2</v>
      </c>
      <c r="O31">
        <f t="shared" ca="1" si="4"/>
        <v>1.6121522986738475E-2</v>
      </c>
      <c r="Q31" s="1">
        <f t="shared" si="5"/>
        <v>32735.121299999999</v>
      </c>
    </row>
    <row r="32" spans="1:18" x14ac:dyDescent="0.2">
      <c r="A32" t="s">
        <v>45</v>
      </c>
      <c r="C32" s="2">
        <v>52500.446000000004</v>
      </c>
      <c r="D32" s="2" t="s">
        <v>13</v>
      </c>
      <c r="E32">
        <f t="shared" si="0"/>
        <v>0</v>
      </c>
      <c r="F32">
        <f t="shared" si="1"/>
        <v>0</v>
      </c>
      <c r="G32">
        <f t="shared" si="2"/>
        <v>0</v>
      </c>
      <c r="H32">
        <f>+G32</f>
        <v>0</v>
      </c>
      <c r="O32">
        <f t="shared" ca="1" si="4"/>
        <v>2.944461609547909E-2</v>
      </c>
      <c r="Q32" s="1">
        <f t="shared" si="5"/>
        <v>37481.946000000004</v>
      </c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2024-03-07T03:36:37Z</dcterms:modified>
</cp:coreProperties>
</file>