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DA063BC-86F5-45EB-86CF-821D8D4770B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9" i="1" l="1"/>
  <c r="D9" i="1"/>
  <c r="F16" i="1"/>
  <c r="F17" i="1" s="1"/>
  <c r="C17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H26" i="1"/>
  <c r="Q26" i="1"/>
  <c r="E27" i="1"/>
  <c r="F27" i="1"/>
  <c r="G27" i="1"/>
  <c r="H27" i="1"/>
  <c r="Q27" i="1"/>
  <c r="E28" i="1"/>
  <c r="F28" i="1"/>
  <c r="G28" i="1"/>
  <c r="H28" i="1"/>
  <c r="Q28" i="1"/>
  <c r="E29" i="1"/>
  <c r="F29" i="1"/>
  <c r="G29" i="1"/>
  <c r="H29" i="1"/>
  <c r="Q29" i="1"/>
  <c r="E30" i="1"/>
  <c r="F30" i="1"/>
  <c r="G30" i="1"/>
  <c r="H30" i="1"/>
  <c r="Q30" i="1"/>
  <c r="E31" i="1"/>
  <c r="F31" i="1"/>
  <c r="G31" i="1"/>
  <c r="H31" i="1"/>
  <c r="Q31" i="1"/>
  <c r="E32" i="1"/>
  <c r="F32" i="1"/>
  <c r="G32" i="1"/>
  <c r="H32" i="1"/>
  <c r="Q32" i="1"/>
  <c r="E33" i="1"/>
  <c r="F33" i="1"/>
  <c r="G33" i="1"/>
  <c r="H33" i="1"/>
  <c r="Q33" i="1"/>
  <c r="E34" i="1"/>
  <c r="F34" i="1"/>
  <c r="G34" i="1"/>
  <c r="H34" i="1"/>
  <c r="Q34" i="1"/>
  <c r="E35" i="1"/>
  <c r="F35" i="1"/>
  <c r="G35" i="1"/>
  <c r="H35" i="1"/>
  <c r="Q35" i="1"/>
  <c r="E36" i="1"/>
  <c r="F36" i="1"/>
  <c r="G36" i="1"/>
  <c r="H36" i="1"/>
  <c r="Q36" i="1"/>
  <c r="E37" i="1"/>
  <c r="F37" i="1"/>
  <c r="G37" i="1"/>
  <c r="H37" i="1"/>
  <c r="Q37" i="1"/>
  <c r="E38" i="1"/>
  <c r="F38" i="1"/>
  <c r="G38" i="1"/>
  <c r="H38" i="1"/>
  <c r="Q38" i="1"/>
  <c r="E39" i="1"/>
  <c r="F39" i="1"/>
  <c r="G39" i="1"/>
  <c r="H39" i="1"/>
  <c r="Q39" i="1"/>
  <c r="E40" i="1"/>
  <c r="F40" i="1"/>
  <c r="G40" i="1"/>
  <c r="H40" i="1"/>
  <c r="Q40" i="1"/>
  <c r="E41" i="1"/>
  <c r="F41" i="1"/>
  <c r="G41" i="1"/>
  <c r="H41" i="1"/>
  <c r="Q41" i="1"/>
  <c r="E42" i="1"/>
  <c r="F42" i="1"/>
  <c r="G42" i="1"/>
  <c r="H42" i="1"/>
  <c r="Q42" i="1"/>
  <c r="E43" i="1"/>
  <c r="F43" i="1"/>
  <c r="G43" i="1"/>
  <c r="H43" i="1"/>
  <c r="Q43" i="1"/>
  <c r="E44" i="1"/>
  <c r="F44" i="1"/>
  <c r="G44" i="1"/>
  <c r="H44" i="1"/>
  <c r="Q44" i="1"/>
  <c r="E45" i="1"/>
  <c r="F45" i="1"/>
  <c r="G45" i="1"/>
  <c r="H45" i="1"/>
  <c r="Q45" i="1"/>
  <c r="E46" i="1"/>
  <c r="F46" i="1"/>
  <c r="G46" i="1"/>
  <c r="H46" i="1"/>
  <c r="Q46" i="1"/>
  <c r="E47" i="1"/>
  <c r="F47" i="1"/>
  <c r="G47" i="1"/>
  <c r="H47" i="1"/>
  <c r="Q47" i="1"/>
  <c r="E48" i="1"/>
  <c r="F48" i="1"/>
  <c r="G48" i="1"/>
  <c r="H48" i="1"/>
  <c r="Q48" i="1"/>
  <c r="E49" i="1"/>
  <c r="F49" i="1"/>
  <c r="G49" i="1"/>
  <c r="H49" i="1"/>
  <c r="Q49" i="1"/>
  <c r="E50" i="1"/>
  <c r="F50" i="1"/>
  <c r="G50" i="1"/>
  <c r="H50" i="1"/>
  <c r="Q50" i="1"/>
  <c r="E51" i="1"/>
  <c r="F51" i="1"/>
  <c r="G51" i="1"/>
  <c r="H51" i="1"/>
  <c r="Q51" i="1"/>
  <c r="E52" i="1"/>
  <c r="F52" i="1"/>
  <c r="G52" i="1"/>
  <c r="H52" i="1"/>
  <c r="Q52" i="1"/>
  <c r="E53" i="1"/>
  <c r="F53" i="1"/>
  <c r="G53" i="1"/>
  <c r="H53" i="1"/>
  <c r="Q53" i="1"/>
  <c r="E54" i="1"/>
  <c r="F54" i="1"/>
  <c r="G54" i="1"/>
  <c r="J54" i="1"/>
  <c r="Q54" i="1"/>
  <c r="E55" i="1"/>
  <c r="F55" i="1"/>
  <c r="G55" i="1"/>
  <c r="J55" i="1"/>
  <c r="Q55" i="1"/>
  <c r="E56" i="1"/>
  <c r="F56" i="1"/>
  <c r="G56" i="1"/>
  <c r="I56" i="1"/>
  <c r="Q56" i="1"/>
  <c r="E57" i="1"/>
  <c r="F57" i="1"/>
  <c r="G57" i="1"/>
  <c r="I57" i="1"/>
  <c r="Q57" i="1"/>
  <c r="E58" i="1"/>
  <c r="F58" i="1"/>
  <c r="G58" i="1"/>
  <c r="I58" i="1"/>
  <c r="Q58" i="1"/>
  <c r="E59" i="1"/>
  <c r="F59" i="1"/>
  <c r="G59" i="1"/>
  <c r="I59" i="1"/>
  <c r="Q59" i="1"/>
  <c r="E60" i="1"/>
  <c r="F60" i="1"/>
  <c r="G60" i="1"/>
  <c r="J60" i="1"/>
  <c r="Q60" i="1"/>
  <c r="E61" i="1"/>
  <c r="F61" i="1"/>
  <c r="G61" i="1"/>
  <c r="J61" i="1"/>
  <c r="Q61" i="1"/>
  <c r="E62" i="1"/>
  <c r="F62" i="1"/>
  <c r="G62" i="1"/>
  <c r="J62" i="1"/>
  <c r="Q62" i="1"/>
  <c r="E63" i="1"/>
  <c r="F63" i="1"/>
  <c r="G63" i="1"/>
  <c r="J63" i="1"/>
  <c r="Q63" i="1"/>
  <c r="E64" i="1"/>
  <c r="F64" i="1"/>
  <c r="G64" i="1"/>
  <c r="J64" i="1"/>
  <c r="Q64" i="1"/>
  <c r="E65" i="1"/>
  <c r="F65" i="1"/>
  <c r="G65" i="1"/>
  <c r="J65" i="1"/>
  <c r="Q65" i="1"/>
  <c r="E66" i="1"/>
  <c r="F66" i="1"/>
  <c r="G66" i="1"/>
  <c r="J66" i="1"/>
  <c r="Q66" i="1"/>
  <c r="E67" i="1"/>
  <c r="F67" i="1"/>
  <c r="G67" i="1"/>
  <c r="J67" i="1"/>
  <c r="Q67" i="1"/>
  <c r="E68" i="1"/>
  <c r="F68" i="1"/>
  <c r="G68" i="1"/>
  <c r="I68" i="1"/>
  <c r="Q68" i="1"/>
  <c r="E69" i="1"/>
  <c r="F69" i="1"/>
  <c r="G69" i="1"/>
  <c r="I69" i="1"/>
  <c r="Q69" i="1"/>
  <c r="E70" i="1"/>
  <c r="F70" i="1"/>
  <c r="G70" i="1"/>
  <c r="I70" i="1"/>
  <c r="Q70" i="1"/>
  <c r="E71" i="1"/>
  <c r="F71" i="1"/>
  <c r="G71" i="1"/>
  <c r="I71" i="1"/>
  <c r="Q71" i="1"/>
  <c r="E72" i="1"/>
  <c r="F72" i="1"/>
  <c r="G72" i="1"/>
  <c r="I72" i="1"/>
  <c r="Q72" i="1"/>
  <c r="E73" i="1"/>
  <c r="F73" i="1"/>
  <c r="G73" i="1"/>
  <c r="I73" i="1"/>
  <c r="Q73" i="1"/>
  <c r="E74" i="1"/>
  <c r="F74" i="1"/>
  <c r="G74" i="1"/>
  <c r="I74" i="1"/>
  <c r="Q74" i="1"/>
  <c r="E75" i="1"/>
  <c r="F75" i="1"/>
  <c r="G75" i="1"/>
  <c r="I75" i="1"/>
  <c r="Q75" i="1"/>
  <c r="E76" i="1"/>
  <c r="F76" i="1"/>
  <c r="G76" i="1"/>
  <c r="I76" i="1"/>
  <c r="Q76" i="1"/>
  <c r="E77" i="1"/>
  <c r="F77" i="1"/>
  <c r="G77" i="1"/>
  <c r="I77" i="1"/>
  <c r="Q77" i="1"/>
  <c r="E78" i="1"/>
  <c r="F78" i="1"/>
  <c r="G78" i="1"/>
  <c r="I78" i="1"/>
  <c r="Q78" i="1"/>
  <c r="E79" i="1"/>
  <c r="F79" i="1"/>
  <c r="G79" i="1"/>
  <c r="I79" i="1"/>
  <c r="Q79" i="1"/>
  <c r="E80" i="1"/>
  <c r="F80" i="1"/>
  <c r="G80" i="1"/>
  <c r="I80" i="1"/>
  <c r="Q80" i="1"/>
  <c r="E81" i="1"/>
  <c r="F81" i="1"/>
  <c r="G81" i="1"/>
  <c r="I81" i="1"/>
  <c r="Q81" i="1"/>
  <c r="E82" i="1"/>
  <c r="F82" i="1"/>
  <c r="G82" i="1"/>
  <c r="I82" i="1"/>
  <c r="Q82" i="1"/>
  <c r="E83" i="1"/>
  <c r="F83" i="1"/>
  <c r="G83" i="1"/>
  <c r="I83" i="1"/>
  <c r="Q83" i="1"/>
  <c r="E84" i="1"/>
  <c r="F84" i="1"/>
  <c r="G84" i="1"/>
  <c r="Q84" i="1"/>
  <c r="E85" i="1"/>
  <c r="F85" i="1"/>
  <c r="G85" i="1"/>
  <c r="I85" i="1"/>
  <c r="Q85" i="1"/>
  <c r="E86" i="1"/>
  <c r="F86" i="1"/>
  <c r="G86" i="1"/>
  <c r="I86" i="1"/>
  <c r="Q86" i="1"/>
  <c r="E87" i="1"/>
  <c r="F87" i="1"/>
  <c r="G87" i="1"/>
  <c r="I87" i="1"/>
  <c r="Q87" i="1"/>
  <c r="E88" i="1"/>
  <c r="F88" i="1"/>
  <c r="G88" i="1"/>
  <c r="I88" i="1"/>
  <c r="Q88" i="1"/>
  <c r="E89" i="1"/>
  <c r="F89" i="1"/>
  <c r="G89" i="1"/>
  <c r="I89" i="1"/>
  <c r="Q89" i="1"/>
  <c r="E90" i="1"/>
  <c r="F90" i="1"/>
  <c r="G90" i="1"/>
  <c r="J90" i="1"/>
  <c r="Q90" i="1"/>
  <c r="E91" i="1"/>
  <c r="F91" i="1"/>
  <c r="G91" i="1"/>
  <c r="I91" i="1"/>
  <c r="Q91" i="1"/>
  <c r="E92" i="1"/>
  <c r="F92" i="1"/>
  <c r="G92" i="1"/>
  <c r="J92" i="1"/>
  <c r="Q92" i="1"/>
  <c r="E93" i="1"/>
  <c r="F93" i="1"/>
  <c r="G93" i="1"/>
  <c r="I93" i="1"/>
  <c r="Q93" i="1"/>
  <c r="E94" i="1"/>
  <c r="F94" i="1"/>
  <c r="G94" i="1"/>
  <c r="J94" i="1"/>
  <c r="Q94" i="1"/>
  <c r="E95" i="1"/>
  <c r="F95" i="1"/>
  <c r="G95" i="1"/>
  <c r="J95" i="1"/>
  <c r="Q95" i="1"/>
  <c r="E96" i="1"/>
  <c r="F96" i="1"/>
  <c r="G96" i="1"/>
  <c r="J96" i="1"/>
  <c r="Q96" i="1"/>
  <c r="E97" i="1"/>
  <c r="F97" i="1"/>
  <c r="G97" i="1"/>
  <c r="I97" i="1"/>
  <c r="Q97" i="1"/>
  <c r="E98" i="1"/>
  <c r="F98" i="1"/>
  <c r="G98" i="1"/>
  <c r="I98" i="1"/>
  <c r="Q98" i="1"/>
  <c r="E99" i="1"/>
  <c r="F99" i="1"/>
  <c r="G99" i="1"/>
  <c r="J99" i="1"/>
  <c r="Q99" i="1"/>
  <c r="E100" i="1"/>
  <c r="F100" i="1"/>
  <c r="G100" i="1"/>
  <c r="I100" i="1"/>
  <c r="Q100" i="1"/>
  <c r="E101" i="1"/>
  <c r="F101" i="1"/>
  <c r="G101" i="1"/>
  <c r="J101" i="1"/>
  <c r="Q101" i="1"/>
  <c r="E102" i="1"/>
  <c r="F102" i="1"/>
  <c r="G102" i="1"/>
  <c r="I102" i="1"/>
  <c r="Q102" i="1"/>
  <c r="E103" i="1"/>
  <c r="F103" i="1"/>
  <c r="G103" i="1"/>
  <c r="I103" i="1"/>
  <c r="Q103" i="1"/>
  <c r="E104" i="1"/>
  <c r="F104" i="1"/>
  <c r="G104" i="1"/>
  <c r="I104" i="1"/>
  <c r="Q104" i="1"/>
  <c r="E105" i="1"/>
  <c r="F105" i="1"/>
  <c r="G105" i="1"/>
  <c r="J105" i="1"/>
  <c r="Q105" i="1"/>
  <c r="E106" i="1"/>
  <c r="F106" i="1"/>
  <c r="G106" i="1"/>
  <c r="I106" i="1"/>
  <c r="Q106" i="1"/>
  <c r="E107" i="1"/>
  <c r="F107" i="1"/>
  <c r="G107" i="1"/>
  <c r="J107" i="1"/>
  <c r="Q107" i="1"/>
  <c r="E108" i="1"/>
  <c r="F108" i="1"/>
  <c r="G108" i="1"/>
  <c r="I108" i="1"/>
  <c r="Q108" i="1"/>
  <c r="E109" i="1"/>
  <c r="F109" i="1"/>
  <c r="G109" i="1"/>
  <c r="I109" i="1"/>
  <c r="Q109" i="1"/>
  <c r="E110" i="1"/>
  <c r="F110" i="1"/>
  <c r="G110" i="1"/>
  <c r="J110" i="1"/>
  <c r="Q110" i="1"/>
  <c r="E111" i="1"/>
  <c r="F111" i="1"/>
  <c r="G111" i="1"/>
  <c r="J111" i="1"/>
  <c r="Q111" i="1"/>
  <c r="E112" i="1"/>
  <c r="F112" i="1"/>
  <c r="G112" i="1"/>
  <c r="J112" i="1"/>
  <c r="Q112" i="1"/>
  <c r="E113" i="1"/>
  <c r="F113" i="1"/>
  <c r="G113" i="1"/>
  <c r="J113" i="1"/>
  <c r="Q113" i="1"/>
  <c r="E114" i="1"/>
  <c r="F114" i="1"/>
  <c r="G114" i="1"/>
  <c r="J114" i="1"/>
  <c r="Q114" i="1"/>
  <c r="E115" i="1"/>
  <c r="F115" i="1"/>
  <c r="G115" i="1"/>
  <c r="J115" i="1"/>
  <c r="Q115" i="1"/>
  <c r="E116" i="1"/>
  <c r="F116" i="1"/>
  <c r="G116" i="1"/>
  <c r="J116" i="1"/>
  <c r="Q116" i="1"/>
  <c r="E117" i="1"/>
  <c r="F117" i="1"/>
  <c r="G117" i="1"/>
  <c r="I117" i="1"/>
  <c r="Q117" i="1"/>
  <c r="E118" i="1"/>
  <c r="F118" i="1"/>
  <c r="G118" i="1"/>
  <c r="I118" i="1"/>
  <c r="Q118" i="1"/>
  <c r="E119" i="1"/>
  <c r="F119" i="1"/>
  <c r="G119" i="1"/>
  <c r="J119" i="1"/>
  <c r="Q119" i="1"/>
  <c r="E120" i="1"/>
  <c r="F120" i="1"/>
  <c r="G120" i="1"/>
  <c r="J120" i="1"/>
  <c r="Q120" i="1"/>
  <c r="E121" i="1"/>
  <c r="F121" i="1"/>
  <c r="G121" i="1"/>
  <c r="J121" i="1"/>
  <c r="Q121" i="1"/>
  <c r="E122" i="1"/>
  <c r="F122" i="1"/>
  <c r="G122" i="1"/>
  <c r="J122" i="1"/>
  <c r="Q122" i="1"/>
  <c r="E123" i="1"/>
  <c r="F123" i="1"/>
  <c r="G123" i="1"/>
  <c r="J123" i="1"/>
  <c r="Q123" i="1"/>
  <c r="E124" i="1"/>
  <c r="F124" i="1"/>
  <c r="G124" i="1"/>
  <c r="J124" i="1"/>
  <c r="Q124" i="1"/>
  <c r="E125" i="1"/>
  <c r="F125" i="1"/>
  <c r="G125" i="1"/>
  <c r="I125" i="1"/>
  <c r="Q125" i="1"/>
  <c r="E126" i="1"/>
  <c r="F126" i="1"/>
  <c r="G126" i="1"/>
  <c r="J126" i="1"/>
  <c r="Q126" i="1"/>
  <c r="E127" i="1"/>
  <c r="F127" i="1"/>
  <c r="G127" i="1"/>
  <c r="I127" i="1"/>
  <c r="Q127" i="1"/>
  <c r="E128" i="1"/>
  <c r="F128" i="1"/>
  <c r="G128" i="1"/>
  <c r="I128" i="1"/>
  <c r="Q128" i="1"/>
  <c r="E129" i="1"/>
  <c r="F129" i="1"/>
  <c r="G129" i="1"/>
  <c r="J129" i="1"/>
  <c r="Q129" i="1"/>
  <c r="E130" i="1"/>
  <c r="F130" i="1"/>
  <c r="G130" i="1"/>
  <c r="J130" i="1"/>
  <c r="Q130" i="1"/>
  <c r="E131" i="1"/>
  <c r="F131" i="1"/>
  <c r="G131" i="1"/>
  <c r="J131" i="1"/>
  <c r="Q131" i="1"/>
  <c r="E132" i="1"/>
  <c r="F132" i="1"/>
  <c r="G132" i="1"/>
  <c r="I132" i="1"/>
  <c r="Q132" i="1"/>
  <c r="E133" i="1"/>
  <c r="F133" i="1"/>
  <c r="G133" i="1"/>
  <c r="J133" i="1"/>
  <c r="Q133" i="1"/>
  <c r="E134" i="1"/>
  <c r="F134" i="1"/>
  <c r="G134" i="1"/>
  <c r="J134" i="1"/>
  <c r="Q134" i="1"/>
  <c r="E135" i="1"/>
  <c r="F135" i="1"/>
  <c r="G135" i="1"/>
  <c r="I135" i="1"/>
  <c r="Q135" i="1"/>
  <c r="E136" i="1"/>
  <c r="F136" i="1"/>
  <c r="G136" i="1"/>
  <c r="I136" i="1"/>
  <c r="Q136" i="1"/>
  <c r="E137" i="1"/>
  <c r="F137" i="1"/>
  <c r="G137" i="1"/>
  <c r="I137" i="1"/>
  <c r="Q137" i="1"/>
  <c r="E138" i="1"/>
  <c r="F138" i="1"/>
  <c r="G138" i="1"/>
  <c r="I138" i="1"/>
  <c r="Q138" i="1"/>
  <c r="E139" i="1"/>
  <c r="F139" i="1"/>
  <c r="G139" i="1"/>
  <c r="I139" i="1"/>
  <c r="Q139" i="1"/>
  <c r="E140" i="1"/>
  <c r="F140" i="1"/>
  <c r="G140" i="1"/>
  <c r="I140" i="1"/>
  <c r="Q140" i="1"/>
  <c r="E141" i="1"/>
  <c r="F141" i="1"/>
  <c r="G141" i="1"/>
  <c r="I141" i="1"/>
  <c r="Q141" i="1"/>
  <c r="E142" i="1"/>
  <c r="F142" i="1"/>
  <c r="G142" i="1"/>
  <c r="I142" i="1"/>
  <c r="Q142" i="1"/>
  <c r="E143" i="1"/>
  <c r="F143" i="1"/>
  <c r="G143" i="1"/>
  <c r="J143" i="1"/>
  <c r="Q143" i="1"/>
  <c r="E144" i="1"/>
  <c r="F144" i="1"/>
  <c r="G144" i="1"/>
  <c r="J144" i="1"/>
  <c r="Q144" i="1"/>
  <c r="E145" i="1"/>
  <c r="F145" i="1"/>
  <c r="G145" i="1"/>
  <c r="J145" i="1"/>
  <c r="Q145" i="1"/>
  <c r="E146" i="1"/>
  <c r="F146" i="1"/>
  <c r="G146" i="1"/>
  <c r="I146" i="1"/>
  <c r="Q146" i="1"/>
  <c r="E147" i="1"/>
  <c r="F147" i="1"/>
  <c r="G147" i="1"/>
  <c r="I147" i="1"/>
  <c r="Q147" i="1"/>
  <c r="E148" i="1"/>
  <c r="F148" i="1"/>
  <c r="G148" i="1"/>
  <c r="I148" i="1"/>
  <c r="Q148" i="1"/>
  <c r="E149" i="1"/>
  <c r="F149" i="1"/>
  <c r="G149" i="1"/>
  <c r="I149" i="1"/>
  <c r="Q149" i="1"/>
  <c r="E150" i="1"/>
  <c r="F150" i="1"/>
  <c r="G150" i="1"/>
  <c r="I150" i="1"/>
  <c r="Q150" i="1"/>
  <c r="E151" i="1"/>
  <c r="F151" i="1"/>
  <c r="G151" i="1"/>
  <c r="I151" i="1"/>
  <c r="Q151" i="1"/>
  <c r="E152" i="1"/>
  <c r="F152" i="1"/>
  <c r="G152" i="1"/>
  <c r="I152" i="1"/>
  <c r="Q152" i="1"/>
  <c r="E153" i="1"/>
  <c r="F153" i="1"/>
  <c r="G153" i="1"/>
  <c r="I153" i="1"/>
  <c r="Q153" i="1"/>
  <c r="E154" i="1"/>
  <c r="F154" i="1"/>
  <c r="G154" i="1"/>
  <c r="J154" i="1"/>
  <c r="Q154" i="1"/>
  <c r="E155" i="1"/>
  <c r="F155" i="1"/>
  <c r="G155" i="1"/>
  <c r="J155" i="1"/>
  <c r="Q155" i="1"/>
  <c r="E156" i="1"/>
  <c r="F156" i="1"/>
  <c r="G156" i="1"/>
  <c r="I156" i="1"/>
  <c r="Q156" i="1"/>
  <c r="E157" i="1"/>
  <c r="F157" i="1"/>
  <c r="G157" i="1"/>
  <c r="I157" i="1"/>
  <c r="Q157" i="1"/>
  <c r="E158" i="1"/>
  <c r="F158" i="1"/>
  <c r="G158" i="1"/>
  <c r="I158" i="1"/>
  <c r="Q158" i="1"/>
  <c r="E159" i="1"/>
  <c r="F159" i="1"/>
  <c r="G159" i="1"/>
  <c r="I159" i="1"/>
  <c r="Q159" i="1"/>
  <c r="E160" i="1"/>
  <c r="F160" i="1"/>
  <c r="G160" i="1"/>
  <c r="J160" i="1"/>
  <c r="Q160" i="1"/>
  <c r="E161" i="1"/>
  <c r="F161" i="1"/>
  <c r="G161" i="1"/>
  <c r="I161" i="1"/>
  <c r="Q161" i="1"/>
  <c r="E162" i="1"/>
  <c r="F162" i="1"/>
  <c r="G162" i="1"/>
  <c r="I162" i="1"/>
  <c r="Q162" i="1"/>
  <c r="E163" i="1"/>
  <c r="F163" i="1"/>
  <c r="G163" i="1"/>
  <c r="I163" i="1"/>
  <c r="Q163" i="1"/>
  <c r="E164" i="1"/>
  <c r="F164" i="1"/>
  <c r="G164" i="1"/>
  <c r="J164" i="1"/>
  <c r="Q164" i="1"/>
  <c r="E165" i="1"/>
  <c r="F165" i="1"/>
  <c r="G165" i="1"/>
  <c r="I165" i="1"/>
  <c r="Q165" i="1"/>
  <c r="E166" i="1"/>
  <c r="F166" i="1"/>
  <c r="G166" i="1"/>
  <c r="I166" i="1"/>
  <c r="Q166" i="1"/>
  <c r="E167" i="1"/>
  <c r="F167" i="1"/>
  <c r="G167" i="1"/>
  <c r="I167" i="1"/>
  <c r="Q167" i="1"/>
  <c r="E168" i="1"/>
  <c r="F168" i="1"/>
  <c r="G168" i="1"/>
  <c r="I168" i="1"/>
  <c r="Q168" i="1"/>
  <c r="E169" i="1"/>
  <c r="F169" i="1"/>
  <c r="G169" i="1"/>
  <c r="I169" i="1"/>
  <c r="Q169" i="1"/>
  <c r="E170" i="1"/>
  <c r="F170" i="1"/>
  <c r="G170" i="1"/>
  <c r="I170" i="1"/>
  <c r="Q170" i="1"/>
  <c r="E171" i="1"/>
  <c r="F171" i="1"/>
  <c r="G171" i="1"/>
  <c r="J171" i="1"/>
  <c r="Q171" i="1"/>
  <c r="E172" i="1"/>
  <c r="F172" i="1"/>
  <c r="G172" i="1"/>
  <c r="J172" i="1"/>
  <c r="Q172" i="1"/>
  <c r="E173" i="1"/>
  <c r="F173" i="1"/>
  <c r="G173" i="1"/>
  <c r="J173" i="1"/>
  <c r="Q173" i="1"/>
  <c r="E174" i="1"/>
  <c r="F174" i="1"/>
  <c r="G174" i="1"/>
  <c r="J174" i="1"/>
  <c r="Q174" i="1"/>
  <c r="E175" i="1"/>
  <c r="F175" i="1"/>
  <c r="G175" i="1"/>
  <c r="J175" i="1"/>
  <c r="Q175" i="1"/>
  <c r="E176" i="1"/>
  <c r="F176" i="1"/>
  <c r="G176" i="1"/>
  <c r="J176" i="1"/>
  <c r="Q176" i="1"/>
  <c r="E177" i="1"/>
  <c r="F177" i="1"/>
  <c r="G177" i="1"/>
  <c r="J177" i="1"/>
  <c r="Q177" i="1"/>
  <c r="E178" i="1"/>
  <c r="F178" i="1"/>
  <c r="G178" i="1"/>
  <c r="I178" i="1"/>
  <c r="Q178" i="1"/>
  <c r="E179" i="1"/>
  <c r="F179" i="1"/>
  <c r="G179" i="1"/>
  <c r="J179" i="1"/>
  <c r="Q179" i="1"/>
  <c r="E180" i="1"/>
  <c r="F180" i="1"/>
  <c r="G180" i="1"/>
  <c r="I180" i="1"/>
  <c r="Q180" i="1"/>
  <c r="E181" i="1"/>
  <c r="F181" i="1"/>
  <c r="G181" i="1"/>
  <c r="I181" i="1"/>
  <c r="Q181" i="1"/>
  <c r="E182" i="1"/>
  <c r="F182" i="1"/>
  <c r="G182" i="1"/>
  <c r="J182" i="1"/>
  <c r="Q182" i="1"/>
  <c r="E183" i="1"/>
  <c r="F183" i="1"/>
  <c r="G183" i="1"/>
  <c r="J183" i="1"/>
  <c r="Q183" i="1"/>
  <c r="E184" i="1"/>
  <c r="F184" i="1"/>
  <c r="G184" i="1"/>
  <c r="I184" i="1"/>
  <c r="Q184" i="1"/>
  <c r="E185" i="1"/>
  <c r="F185" i="1"/>
  <c r="G185" i="1"/>
  <c r="J185" i="1"/>
  <c r="Q185" i="1"/>
  <c r="E186" i="1"/>
  <c r="F186" i="1"/>
  <c r="G186" i="1"/>
  <c r="J186" i="1"/>
  <c r="Q186" i="1"/>
  <c r="E187" i="1"/>
  <c r="F187" i="1"/>
  <c r="G187" i="1"/>
  <c r="J187" i="1"/>
  <c r="Q187" i="1"/>
  <c r="E188" i="1"/>
  <c r="F188" i="1"/>
  <c r="G188" i="1"/>
  <c r="I188" i="1"/>
  <c r="Q188" i="1"/>
  <c r="E189" i="1"/>
  <c r="F189" i="1"/>
  <c r="Q189" i="1"/>
  <c r="E190" i="1"/>
  <c r="F190" i="1"/>
  <c r="G190" i="1"/>
  <c r="I190" i="1"/>
  <c r="Q190" i="1"/>
  <c r="E191" i="1"/>
  <c r="F191" i="1"/>
  <c r="G191" i="1"/>
  <c r="I191" i="1"/>
  <c r="Q191" i="1"/>
  <c r="E192" i="1"/>
  <c r="F192" i="1"/>
  <c r="G192" i="1"/>
  <c r="I192" i="1"/>
  <c r="Q192" i="1"/>
  <c r="E193" i="1"/>
  <c r="F193" i="1"/>
  <c r="G193" i="1"/>
  <c r="I193" i="1"/>
  <c r="Q193" i="1"/>
  <c r="E194" i="1"/>
  <c r="F194" i="1"/>
  <c r="G194" i="1"/>
  <c r="I194" i="1"/>
  <c r="Q194" i="1"/>
  <c r="E195" i="1"/>
  <c r="F195" i="1"/>
  <c r="G195" i="1"/>
  <c r="I195" i="1"/>
  <c r="Q195" i="1"/>
  <c r="E196" i="1"/>
  <c r="F196" i="1"/>
  <c r="G196" i="1"/>
  <c r="I196" i="1"/>
  <c r="Q196" i="1"/>
  <c r="E197" i="1"/>
  <c r="F197" i="1"/>
  <c r="G197" i="1"/>
  <c r="I197" i="1"/>
  <c r="Q197" i="1"/>
  <c r="E198" i="1"/>
  <c r="F198" i="1"/>
  <c r="G198" i="1"/>
  <c r="I198" i="1"/>
  <c r="Q198" i="1"/>
  <c r="E199" i="1"/>
  <c r="F199" i="1"/>
  <c r="G199" i="1"/>
  <c r="I199" i="1"/>
  <c r="Q199" i="1"/>
  <c r="E200" i="1"/>
  <c r="F200" i="1"/>
  <c r="G200" i="1"/>
  <c r="I200" i="1"/>
  <c r="Q200" i="1"/>
  <c r="E201" i="1"/>
  <c r="F201" i="1"/>
  <c r="G201" i="1"/>
  <c r="I201" i="1"/>
  <c r="Q201" i="1"/>
  <c r="E202" i="1"/>
  <c r="F202" i="1"/>
  <c r="G202" i="1"/>
  <c r="I202" i="1"/>
  <c r="Q202" i="1"/>
  <c r="E203" i="1"/>
  <c r="F203" i="1"/>
  <c r="G203" i="1"/>
  <c r="I203" i="1"/>
  <c r="Q203" i="1"/>
  <c r="E204" i="1"/>
  <c r="F204" i="1"/>
  <c r="G204" i="1"/>
  <c r="I204" i="1"/>
  <c r="Q204" i="1"/>
  <c r="E205" i="1"/>
  <c r="F205" i="1"/>
  <c r="G205" i="1"/>
  <c r="I205" i="1"/>
  <c r="Q205" i="1"/>
  <c r="E206" i="1"/>
  <c r="F206" i="1"/>
  <c r="G206" i="1"/>
  <c r="I206" i="1"/>
  <c r="Q206" i="1"/>
  <c r="E207" i="1"/>
  <c r="F207" i="1"/>
  <c r="G207" i="1"/>
  <c r="I207" i="1"/>
  <c r="Q207" i="1"/>
  <c r="E208" i="1"/>
  <c r="F208" i="1"/>
  <c r="G208" i="1"/>
  <c r="J208" i="1"/>
  <c r="Q208" i="1"/>
  <c r="E209" i="1"/>
  <c r="F209" i="1"/>
  <c r="G209" i="1"/>
  <c r="I209" i="1"/>
  <c r="Q209" i="1"/>
  <c r="E210" i="1"/>
  <c r="F210" i="1"/>
  <c r="G210" i="1"/>
  <c r="I210" i="1"/>
  <c r="Q210" i="1"/>
  <c r="E211" i="1"/>
  <c r="F211" i="1"/>
  <c r="G211" i="1"/>
  <c r="I211" i="1"/>
  <c r="Q211" i="1"/>
  <c r="E212" i="1"/>
  <c r="F212" i="1"/>
  <c r="G212" i="1"/>
  <c r="I212" i="1"/>
  <c r="Q212" i="1"/>
  <c r="E213" i="1"/>
  <c r="F213" i="1"/>
  <c r="G213" i="1"/>
  <c r="I213" i="1"/>
  <c r="Q213" i="1"/>
  <c r="E214" i="1"/>
  <c r="F214" i="1"/>
  <c r="G214" i="1"/>
  <c r="I214" i="1"/>
  <c r="Q214" i="1"/>
  <c r="E215" i="1"/>
  <c r="F215" i="1"/>
  <c r="G215" i="1"/>
  <c r="I215" i="1"/>
  <c r="Q215" i="1"/>
  <c r="E216" i="1"/>
  <c r="F216" i="1"/>
  <c r="G216" i="1"/>
  <c r="I216" i="1"/>
  <c r="Q216" i="1"/>
  <c r="E217" i="1"/>
  <c r="F217" i="1"/>
  <c r="G217" i="1"/>
  <c r="I217" i="1"/>
  <c r="Q217" i="1"/>
  <c r="E218" i="1"/>
  <c r="F218" i="1"/>
  <c r="G218" i="1"/>
  <c r="I218" i="1"/>
  <c r="Q218" i="1"/>
  <c r="E219" i="1"/>
  <c r="F219" i="1"/>
  <c r="G219" i="1"/>
  <c r="I219" i="1"/>
  <c r="Q219" i="1"/>
  <c r="E220" i="1"/>
  <c r="F220" i="1"/>
  <c r="G220" i="1"/>
  <c r="I220" i="1"/>
  <c r="Q220" i="1"/>
  <c r="E221" i="1"/>
  <c r="F221" i="1"/>
  <c r="G221" i="1"/>
  <c r="I221" i="1"/>
  <c r="Q221" i="1"/>
  <c r="E222" i="1"/>
  <c r="F222" i="1"/>
  <c r="G222" i="1"/>
  <c r="I222" i="1"/>
  <c r="Q222" i="1"/>
  <c r="E223" i="1"/>
  <c r="F223" i="1"/>
  <c r="G223" i="1"/>
  <c r="I223" i="1"/>
  <c r="Q223" i="1"/>
  <c r="E224" i="1"/>
  <c r="F224" i="1"/>
  <c r="G224" i="1"/>
  <c r="I224" i="1"/>
  <c r="Q224" i="1"/>
  <c r="E225" i="1"/>
  <c r="F225" i="1"/>
  <c r="G225" i="1"/>
  <c r="I225" i="1"/>
  <c r="Q225" i="1"/>
  <c r="E226" i="1"/>
  <c r="F226" i="1"/>
  <c r="G226" i="1"/>
  <c r="I226" i="1"/>
  <c r="Q226" i="1"/>
  <c r="E227" i="1"/>
  <c r="F227" i="1"/>
  <c r="G227" i="1"/>
  <c r="I227" i="1"/>
  <c r="Q227" i="1"/>
  <c r="E228" i="1"/>
  <c r="F228" i="1"/>
  <c r="G228" i="1"/>
  <c r="I228" i="1"/>
  <c r="Q228" i="1"/>
  <c r="E229" i="1"/>
  <c r="F229" i="1"/>
  <c r="G229" i="1"/>
  <c r="I229" i="1"/>
  <c r="Q229" i="1"/>
  <c r="E230" i="1"/>
  <c r="F230" i="1"/>
  <c r="G230" i="1"/>
  <c r="I230" i="1"/>
  <c r="Q230" i="1"/>
  <c r="E231" i="1"/>
  <c r="F231" i="1"/>
  <c r="G231" i="1"/>
  <c r="I231" i="1"/>
  <c r="Q231" i="1"/>
  <c r="E232" i="1"/>
  <c r="F232" i="1"/>
  <c r="G232" i="1"/>
  <c r="I232" i="1"/>
  <c r="Q232" i="1"/>
  <c r="E233" i="1"/>
  <c r="F233" i="1"/>
  <c r="G233" i="1"/>
  <c r="I233" i="1"/>
  <c r="Q233" i="1"/>
  <c r="E234" i="1"/>
  <c r="F234" i="1"/>
  <c r="G234" i="1"/>
  <c r="I234" i="1"/>
  <c r="Q234" i="1"/>
  <c r="E235" i="1"/>
  <c r="F235" i="1"/>
  <c r="G235" i="1"/>
  <c r="I235" i="1"/>
  <c r="Q235" i="1"/>
  <c r="E236" i="1"/>
  <c r="F236" i="1"/>
  <c r="G236" i="1"/>
  <c r="I236" i="1"/>
  <c r="Q236" i="1"/>
  <c r="E237" i="1"/>
  <c r="F237" i="1"/>
  <c r="G237" i="1"/>
  <c r="I237" i="1"/>
  <c r="Q237" i="1"/>
  <c r="E238" i="1"/>
  <c r="F238" i="1"/>
  <c r="G238" i="1"/>
  <c r="J238" i="1"/>
  <c r="Q238" i="1"/>
  <c r="E239" i="1"/>
  <c r="F239" i="1"/>
  <c r="G239" i="1"/>
  <c r="I239" i="1"/>
  <c r="Q239" i="1"/>
  <c r="E240" i="1"/>
  <c r="F240" i="1"/>
  <c r="G240" i="1"/>
  <c r="I240" i="1"/>
  <c r="Q240" i="1"/>
  <c r="E241" i="1"/>
  <c r="F241" i="1"/>
  <c r="G241" i="1"/>
  <c r="I241" i="1"/>
  <c r="Q241" i="1"/>
  <c r="E242" i="1"/>
  <c r="F242" i="1"/>
  <c r="G242" i="1"/>
  <c r="I242" i="1"/>
  <c r="Q242" i="1"/>
  <c r="E243" i="1"/>
  <c r="F243" i="1"/>
  <c r="G243" i="1"/>
  <c r="I243" i="1"/>
  <c r="Q243" i="1"/>
  <c r="E244" i="1"/>
  <c r="F244" i="1"/>
  <c r="G244" i="1"/>
  <c r="I244" i="1"/>
  <c r="Q244" i="1"/>
  <c r="E245" i="1"/>
  <c r="F245" i="1"/>
  <c r="G245" i="1"/>
  <c r="I245" i="1"/>
  <c r="Q245" i="1"/>
  <c r="E246" i="1"/>
  <c r="F246" i="1"/>
  <c r="G246" i="1"/>
  <c r="J246" i="1"/>
  <c r="Q246" i="1"/>
  <c r="E247" i="1"/>
  <c r="F247" i="1"/>
  <c r="G247" i="1"/>
  <c r="J247" i="1"/>
  <c r="Q247" i="1"/>
  <c r="E248" i="1"/>
  <c r="F248" i="1"/>
  <c r="G248" i="1"/>
  <c r="I248" i="1"/>
  <c r="Q248" i="1"/>
  <c r="E249" i="1"/>
  <c r="F249" i="1"/>
  <c r="G249" i="1"/>
  <c r="I249" i="1"/>
  <c r="Q249" i="1"/>
  <c r="E250" i="1"/>
  <c r="F250" i="1"/>
  <c r="G250" i="1"/>
  <c r="I250" i="1"/>
  <c r="Q250" i="1"/>
  <c r="E251" i="1"/>
  <c r="F251" i="1"/>
  <c r="G251" i="1"/>
  <c r="I251" i="1"/>
  <c r="Q251" i="1"/>
  <c r="E252" i="1"/>
  <c r="F252" i="1"/>
  <c r="G252" i="1"/>
  <c r="I252" i="1"/>
  <c r="Q252" i="1"/>
  <c r="E253" i="1"/>
  <c r="F253" i="1"/>
  <c r="G253" i="1"/>
  <c r="I253" i="1"/>
  <c r="Q253" i="1"/>
  <c r="E254" i="1"/>
  <c r="F254" i="1"/>
  <c r="G254" i="1"/>
  <c r="J254" i="1"/>
  <c r="Q254" i="1"/>
  <c r="E255" i="1"/>
  <c r="F255" i="1"/>
  <c r="G255" i="1"/>
  <c r="I255" i="1"/>
  <c r="Q255" i="1"/>
  <c r="E256" i="1"/>
  <c r="F256" i="1"/>
  <c r="G256" i="1"/>
  <c r="I256" i="1"/>
  <c r="Q256" i="1"/>
  <c r="E257" i="1"/>
  <c r="F257" i="1"/>
  <c r="G257" i="1"/>
  <c r="I257" i="1"/>
  <c r="Q257" i="1"/>
  <c r="E258" i="1"/>
  <c r="F258" i="1"/>
  <c r="G258" i="1"/>
  <c r="I258" i="1"/>
  <c r="Q258" i="1"/>
  <c r="E259" i="1"/>
  <c r="F259" i="1"/>
  <c r="G259" i="1"/>
  <c r="I259" i="1"/>
  <c r="Q259" i="1"/>
  <c r="E260" i="1"/>
  <c r="F260" i="1"/>
  <c r="G260" i="1"/>
  <c r="I260" i="1"/>
  <c r="Q260" i="1"/>
  <c r="E261" i="1"/>
  <c r="F261" i="1"/>
  <c r="G261" i="1"/>
  <c r="I261" i="1"/>
  <c r="Q261" i="1"/>
  <c r="E262" i="1"/>
  <c r="F262" i="1"/>
  <c r="G262" i="1"/>
  <c r="I262" i="1"/>
  <c r="Q262" i="1"/>
  <c r="E263" i="1"/>
  <c r="F263" i="1"/>
  <c r="G263" i="1"/>
  <c r="I263" i="1"/>
  <c r="Q263" i="1"/>
  <c r="E264" i="1"/>
  <c r="F264" i="1"/>
  <c r="G264" i="1"/>
  <c r="I264" i="1"/>
  <c r="Q264" i="1"/>
  <c r="E265" i="1"/>
  <c r="F265" i="1"/>
  <c r="G265" i="1"/>
  <c r="I265" i="1"/>
  <c r="Q265" i="1"/>
  <c r="E266" i="1"/>
  <c r="F266" i="1"/>
  <c r="G266" i="1"/>
  <c r="I266" i="1"/>
  <c r="Q266" i="1"/>
  <c r="E267" i="1"/>
  <c r="F267" i="1"/>
  <c r="G267" i="1"/>
  <c r="I267" i="1"/>
  <c r="Q267" i="1"/>
  <c r="E268" i="1"/>
  <c r="F268" i="1"/>
  <c r="G268" i="1"/>
  <c r="I268" i="1"/>
  <c r="Q268" i="1"/>
  <c r="E269" i="1"/>
  <c r="F269" i="1"/>
  <c r="G269" i="1"/>
  <c r="I269" i="1"/>
  <c r="Q269" i="1"/>
  <c r="E270" i="1"/>
  <c r="F270" i="1"/>
  <c r="G270" i="1"/>
  <c r="I270" i="1"/>
  <c r="Q270" i="1"/>
  <c r="E271" i="1"/>
  <c r="F271" i="1"/>
  <c r="G271" i="1"/>
  <c r="I271" i="1"/>
  <c r="Q271" i="1"/>
  <c r="E272" i="1"/>
  <c r="F272" i="1"/>
  <c r="G272" i="1"/>
  <c r="I272" i="1"/>
  <c r="Q272" i="1"/>
  <c r="E273" i="1"/>
  <c r="F273" i="1"/>
  <c r="G273" i="1"/>
  <c r="I273" i="1"/>
  <c r="Q273" i="1"/>
  <c r="E274" i="1"/>
  <c r="F274" i="1"/>
  <c r="G274" i="1"/>
  <c r="I274" i="1"/>
  <c r="Q274" i="1"/>
  <c r="E275" i="1"/>
  <c r="F275" i="1"/>
  <c r="G275" i="1"/>
  <c r="I275" i="1"/>
  <c r="Q275" i="1"/>
  <c r="E276" i="1"/>
  <c r="F276" i="1"/>
  <c r="G276" i="1"/>
  <c r="I276" i="1"/>
  <c r="Q276" i="1"/>
  <c r="E277" i="1"/>
  <c r="F277" i="1"/>
  <c r="G277" i="1"/>
  <c r="I277" i="1"/>
  <c r="Q277" i="1"/>
  <c r="E278" i="1"/>
  <c r="F278" i="1"/>
  <c r="G278" i="1"/>
  <c r="I278" i="1"/>
  <c r="Q278" i="1"/>
  <c r="E279" i="1"/>
  <c r="F279" i="1"/>
  <c r="G279" i="1"/>
  <c r="I279" i="1"/>
  <c r="Q279" i="1"/>
  <c r="E280" i="1"/>
  <c r="F280" i="1"/>
  <c r="G280" i="1"/>
  <c r="I280" i="1"/>
  <c r="Q280" i="1"/>
  <c r="E281" i="1"/>
  <c r="F281" i="1"/>
  <c r="G281" i="1"/>
  <c r="I281" i="1"/>
  <c r="Q281" i="1"/>
  <c r="E282" i="1"/>
  <c r="F282" i="1"/>
  <c r="G282" i="1"/>
  <c r="I282" i="1"/>
  <c r="Q282" i="1"/>
  <c r="E283" i="1"/>
  <c r="F283" i="1"/>
  <c r="G283" i="1"/>
  <c r="I283" i="1"/>
  <c r="Q283" i="1"/>
  <c r="E284" i="1"/>
  <c r="F284" i="1"/>
  <c r="G284" i="1"/>
  <c r="I284" i="1"/>
  <c r="Q284" i="1"/>
  <c r="E285" i="1"/>
  <c r="F285" i="1"/>
  <c r="G285" i="1"/>
  <c r="I285" i="1"/>
  <c r="Q285" i="1"/>
  <c r="E286" i="1"/>
  <c r="F286" i="1"/>
  <c r="G286" i="1"/>
  <c r="I286" i="1"/>
  <c r="Q286" i="1"/>
  <c r="E287" i="1"/>
  <c r="F287" i="1"/>
  <c r="G287" i="1"/>
  <c r="H287" i="1"/>
  <c r="Q287" i="1"/>
  <c r="E288" i="1"/>
  <c r="F288" i="1"/>
  <c r="G288" i="1"/>
  <c r="I288" i="1"/>
  <c r="Q288" i="1"/>
  <c r="E289" i="1"/>
  <c r="F289" i="1"/>
  <c r="G289" i="1"/>
  <c r="I289" i="1"/>
  <c r="Q289" i="1"/>
  <c r="E290" i="1"/>
  <c r="F290" i="1"/>
  <c r="G290" i="1"/>
  <c r="I290" i="1"/>
  <c r="Q290" i="1"/>
  <c r="E291" i="1"/>
  <c r="F291" i="1"/>
  <c r="G291" i="1"/>
  <c r="I291" i="1"/>
  <c r="Q291" i="1"/>
  <c r="E292" i="1"/>
  <c r="F292" i="1"/>
  <c r="G292" i="1"/>
  <c r="I292" i="1"/>
  <c r="Q292" i="1"/>
  <c r="E293" i="1"/>
  <c r="F293" i="1"/>
  <c r="G293" i="1"/>
  <c r="I293" i="1"/>
  <c r="Q293" i="1"/>
  <c r="E294" i="1"/>
  <c r="F294" i="1"/>
  <c r="G294" i="1"/>
  <c r="I294" i="1"/>
  <c r="Q294" i="1"/>
  <c r="E295" i="1"/>
  <c r="F295" i="1"/>
  <c r="G295" i="1"/>
  <c r="I295" i="1"/>
  <c r="Q295" i="1"/>
  <c r="E296" i="1"/>
  <c r="F296" i="1"/>
  <c r="G296" i="1"/>
  <c r="I296" i="1"/>
  <c r="Q296" i="1"/>
  <c r="E297" i="1"/>
  <c r="F297" i="1"/>
  <c r="G297" i="1"/>
  <c r="I297" i="1"/>
  <c r="Q297" i="1"/>
  <c r="E298" i="1"/>
  <c r="F298" i="1"/>
  <c r="G298" i="1"/>
  <c r="I298" i="1"/>
  <c r="Q298" i="1"/>
  <c r="E299" i="1"/>
  <c r="F299" i="1"/>
  <c r="G299" i="1"/>
  <c r="I299" i="1"/>
  <c r="Q299" i="1"/>
  <c r="E300" i="1"/>
  <c r="F300" i="1"/>
  <c r="G300" i="1"/>
  <c r="J300" i="1"/>
  <c r="Q300" i="1"/>
  <c r="E301" i="1"/>
  <c r="F301" i="1"/>
  <c r="G301" i="1"/>
  <c r="I301" i="1"/>
  <c r="Q301" i="1"/>
  <c r="E302" i="1"/>
  <c r="F302" i="1"/>
  <c r="G302" i="1"/>
  <c r="I302" i="1"/>
  <c r="Q302" i="1"/>
  <c r="E303" i="1"/>
  <c r="F303" i="1"/>
  <c r="G303" i="1"/>
  <c r="I303" i="1"/>
  <c r="Q303" i="1"/>
  <c r="E304" i="1"/>
  <c r="F304" i="1"/>
  <c r="G304" i="1"/>
  <c r="I304" i="1"/>
  <c r="Q304" i="1"/>
  <c r="E305" i="1"/>
  <c r="F305" i="1"/>
  <c r="G305" i="1"/>
  <c r="I305" i="1"/>
  <c r="Q305" i="1"/>
  <c r="E306" i="1"/>
  <c r="F306" i="1"/>
  <c r="G306" i="1"/>
  <c r="I306" i="1"/>
  <c r="Q306" i="1"/>
  <c r="E307" i="1"/>
  <c r="F307" i="1"/>
  <c r="G307" i="1"/>
  <c r="I307" i="1"/>
  <c r="Q307" i="1"/>
  <c r="E308" i="1"/>
  <c r="F308" i="1"/>
  <c r="G308" i="1"/>
  <c r="I308" i="1"/>
  <c r="Q308" i="1"/>
  <c r="E309" i="1"/>
  <c r="F309" i="1"/>
  <c r="G309" i="1"/>
  <c r="I309" i="1"/>
  <c r="Q309" i="1"/>
  <c r="E310" i="1"/>
  <c r="F310" i="1"/>
  <c r="G310" i="1"/>
  <c r="I310" i="1"/>
  <c r="Q310" i="1"/>
  <c r="E311" i="1"/>
  <c r="F311" i="1"/>
  <c r="G311" i="1"/>
  <c r="I311" i="1"/>
  <c r="Q311" i="1"/>
  <c r="E312" i="1"/>
  <c r="F312" i="1"/>
  <c r="G312" i="1"/>
  <c r="I312" i="1"/>
  <c r="Q312" i="1"/>
  <c r="E313" i="1"/>
  <c r="F313" i="1"/>
  <c r="G313" i="1"/>
  <c r="I313" i="1"/>
  <c r="Q313" i="1"/>
  <c r="E314" i="1"/>
  <c r="F314" i="1"/>
  <c r="G314" i="1"/>
  <c r="I314" i="1"/>
  <c r="Q314" i="1"/>
  <c r="E315" i="1"/>
  <c r="F315" i="1"/>
  <c r="G315" i="1"/>
  <c r="I315" i="1"/>
  <c r="Q315" i="1"/>
  <c r="E316" i="1"/>
  <c r="F316" i="1"/>
  <c r="G316" i="1"/>
  <c r="I316" i="1"/>
  <c r="Q316" i="1"/>
  <c r="E317" i="1"/>
  <c r="F317" i="1"/>
  <c r="G317" i="1"/>
  <c r="I317" i="1"/>
  <c r="Q317" i="1"/>
  <c r="E318" i="1"/>
  <c r="F318" i="1"/>
  <c r="G318" i="1"/>
  <c r="I318" i="1"/>
  <c r="Q318" i="1"/>
  <c r="E319" i="1"/>
  <c r="F319" i="1"/>
  <c r="G319" i="1"/>
  <c r="I319" i="1"/>
  <c r="Q319" i="1"/>
  <c r="E320" i="1"/>
  <c r="F320" i="1"/>
  <c r="G320" i="1"/>
  <c r="I320" i="1"/>
  <c r="Q320" i="1"/>
  <c r="E321" i="1"/>
  <c r="F321" i="1"/>
  <c r="G321" i="1"/>
  <c r="I321" i="1"/>
  <c r="Q321" i="1"/>
  <c r="E322" i="1"/>
  <c r="F322" i="1"/>
  <c r="G322" i="1"/>
  <c r="I322" i="1"/>
  <c r="Q322" i="1"/>
  <c r="E323" i="1"/>
  <c r="F323" i="1"/>
  <c r="G323" i="1"/>
  <c r="I323" i="1"/>
  <c r="Q323" i="1"/>
  <c r="E324" i="1"/>
  <c r="F324" i="1"/>
  <c r="G324" i="1"/>
  <c r="I324" i="1"/>
  <c r="Q324" i="1"/>
  <c r="E325" i="1"/>
  <c r="F325" i="1"/>
  <c r="G325" i="1"/>
  <c r="I325" i="1"/>
  <c r="Q325" i="1"/>
  <c r="E326" i="1"/>
  <c r="F326" i="1"/>
  <c r="G326" i="1"/>
  <c r="I326" i="1"/>
  <c r="Q326" i="1"/>
  <c r="E327" i="1"/>
  <c r="F327" i="1"/>
  <c r="G327" i="1"/>
  <c r="I327" i="1"/>
  <c r="Q327" i="1"/>
  <c r="E328" i="1"/>
  <c r="F328" i="1"/>
  <c r="G328" i="1"/>
  <c r="I328" i="1"/>
  <c r="Q328" i="1"/>
  <c r="E329" i="1"/>
  <c r="F329" i="1"/>
  <c r="G329" i="1"/>
  <c r="I329" i="1"/>
  <c r="Q329" i="1"/>
  <c r="E330" i="1"/>
  <c r="F330" i="1"/>
  <c r="G330" i="1"/>
  <c r="I330" i="1"/>
  <c r="Q330" i="1"/>
  <c r="E331" i="1"/>
  <c r="F331" i="1"/>
  <c r="G331" i="1"/>
  <c r="I331" i="1"/>
  <c r="Q331" i="1"/>
  <c r="E332" i="1"/>
  <c r="F332" i="1"/>
  <c r="G332" i="1"/>
  <c r="I332" i="1"/>
  <c r="Q332" i="1"/>
  <c r="E333" i="1"/>
  <c r="F333" i="1"/>
  <c r="G333" i="1"/>
  <c r="I333" i="1"/>
  <c r="Q333" i="1"/>
  <c r="E334" i="1"/>
  <c r="F334" i="1"/>
  <c r="G334" i="1"/>
  <c r="I334" i="1"/>
  <c r="Q334" i="1"/>
  <c r="E335" i="1"/>
  <c r="F335" i="1"/>
  <c r="G335" i="1"/>
  <c r="I335" i="1"/>
  <c r="Q335" i="1"/>
  <c r="E336" i="1"/>
  <c r="F336" i="1"/>
  <c r="G336" i="1"/>
  <c r="K336" i="1"/>
  <c r="Q336" i="1"/>
  <c r="E337" i="1"/>
  <c r="F337" i="1"/>
  <c r="G337" i="1"/>
  <c r="K337" i="1"/>
  <c r="Q337" i="1"/>
  <c r="E338" i="1"/>
  <c r="F338" i="1"/>
  <c r="G338" i="1"/>
  <c r="J338" i="1"/>
  <c r="Q338" i="1"/>
  <c r="E339" i="1"/>
  <c r="F339" i="1"/>
  <c r="G339" i="1"/>
  <c r="I339" i="1"/>
  <c r="Q339" i="1"/>
  <c r="E340" i="1"/>
  <c r="F340" i="1"/>
  <c r="G340" i="1"/>
  <c r="K340" i="1"/>
  <c r="Q340" i="1"/>
  <c r="E341" i="1"/>
  <c r="F341" i="1"/>
  <c r="G341" i="1"/>
  <c r="I341" i="1"/>
  <c r="Q341" i="1"/>
  <c r="E342" i="1"/>
  <c r="F342" i="1"/>
  <c r="G342" i="1"/>
  <c r="I342" i="1"/>
  <c r="Q342" i="1"/>
  <c r="E343" i="1"/>
  <c r="F343" i="1"/>
  <c r="G343" i="1"/>
  <c r="J343" i="1"/>
  <c r="Q343" i="1"/>
  <c r="E344" i="1"/>
  <c r="F344" i="1"/>
  <c r="G344" i="1"/>
  <c r="I344" i="1"/>
  <c r="Q344" i="1"/>
  <c r="E345" i="1"/>
  <c r="F345" i="1"/>
  <c r="G345" i="1"/>
  <c r="J345" i="1"/>
  <c r="Q345" i="1"/>
  <c r="E346" i="1"/>
  <c r="F346" i="1"/>
  <c r="G346" i="1"/>
  <c r="I346" i="1"/>
  <c r="Q346" i="1"/>
  <c r="E347" i="1"/>
  <c r="F347" i="1"/>
  <c r="G347" i="1"/>
  <c r="I347" i="1"/>
  <c r="Q347" i="1"/>
  <c r="E348" i="1"/>
  <c r="F348" i="1"/>
  <c r="G348" i="1"/>
  <c r="K348" i="1"/>
  <c r="Q348" i="1"/>
  <c r="E349" i="1"/>
  <c r="F349" i="1"/>
  <c r="G349" i="1"/>
  <c r="K349" i="1"/>
  <c r="Q349" i="1"/>
  <c r="E350" i="1"/>
  <c r="F350" i="1"/>
  <c r="G350" i="1"/>
  <c r="K350" i="1"/>
  <c r="Q350" i="1"/>
  <c r="E351" i="1"/>
  <c r="F351" i="1"/>
  <c r="G351" i="1"/>
  <c r="K351" i="1"/>
  <c r="Q351" i="1"/>
  <c r="E352" i="1"/>
  <c r="F352" i="1"/>
  <c r="G352" i="1"/>
  <c r="K352" i="1"/>
  <c r="Q352" i="1"/>
  <c r="E353" i="1"/>
  <c r="F353" i="1"/>
  <c r="G353" i="1"/>
  <c r="K353" i="1"/>
  <c r="Q353" i="1"/>
  <c r="E354" i="1"/>
  <c r="F354" i="1"/>
  <c r="G354" i="1"/>
  <c r="K354" i="1"/>
  <c r="Q354" i="1"/>
  <c r="E355" i="1"/>
  <c r="F355" i="1"/>
  <c r="G355" i="1"/>
  <c r="J355" i="1"/>
  <c r="Q355" i="1"/>
  <c r="E356" i="1"/>
  <c r="F356" i="1"/>
  <c r="G356" i="1"/>
  <c r="K356" i="1"/>
  <c r="Q356" i="1"/>
  <c r="E357" i="1"/>
  <c r="F357" i="1"/>
  <c r="G357" i="1"/>
  <c r="K357" i="1"/>
  <c r="Q357" i="1"/>
  <c r="E358" i="1"/>
  <c r="F358" i="1"/>
  <c r="G358" i="1"/>
  <c r="K358" i="1"/>
  <c r="Q358" i="1"/>
  <c r="E359" i="1"/>
  <c r="F359" i="1"/>
  <c r="G359" i="1"/>
  <c r="K359" i="1"/>
  <c r="Q359" i="1"/>
  <c r="E360" i="1"/>
  <c r="F360" i="1"/>
  <c r="G360" i="1"/>
  <c r="K360" i="1"/>
  <c r="Q360" i="1"/>
  <c r="E361" i="1"/>
  <c r="F361" i="1"/>
  <c r="G361" i="1"/>
  <c r="K361" i="1"/>
  <c r="Q361" i="1"/>
  <c r="E362" i="1"/>
  <c r="F362" i="1"/>
  <c r="G362" i="1"/>
  <c r="K362" i="1"/>
  <c r="Q362" i="1"/>
  <c r="E363" i="1"/>
  <c r="F363" i="1"/>
  <c r="G363" i="1"/>
  <c r="K363" i="1"/>
  <c r="Q363" i="1"/>
  <c r="A11" i="2"/>
  <c r="B11" i="2"/>
  <c r="D11" i="2"/>
  <c r="G11" i="2"/>
  <c r="C11" i="2"/>
  <c r="E11" i="2"/>
  <c r="H11" i="2"/>
  <c r="A12" i="2"/>
  <c r="C12" i="2"/>
  <c r="D12" i="2"/>
  <c r="E12" i="2"/>
  <c r="G12" i="2"/>
  <c r="H12" i="2"/>
  <c r="B12" i="2"/>
  <c r="A13" i="2"/>
  <c r="D13" i="2"/>
  <c r="G13" i="2"/>
  <c r="C13" i="2"/>
  <c r="E13" i="2"/>
  <c r="H13" i="2"/>
  <c r="B13" i="2"/>
  <c r="A14" i="2"/>
  <c r="D14" i="2"/>
  <c r="G14" i="2"/>
  <c r="C14" i="2"/>
  <c r="E14" i="2"/>
  <c r="H14" i="2"/>
  <c r="B14" i="2"/>
  <c r="A15" i="2"/>
  <c r="B15" i="2"/>
  <c r="D15" i="2"/>
  <c r="G15" i="2"/>
  <c r="C15" i="2"/>
  <c r="E15" i="2"/>
  <c r="H15" i="2"/>
  <c r="A16" i="2"/>
  <c r="C16" i="2"/>
  <c r="E16" i="2"/>
  <c r="D16" i="2"/>
  <c r="G16" i="2"/>
  <c r="H16" i="2"/>
  <c r="B16" i="2"/>
  <c r="A17" i="2"/>
  <c r="B17" i="2"/>
  <c r="D17" i="2"/>
  <c r="G17" i="2"/>
  <c r="C17" i="2"/>
  <c r="E17" i="2"/>
  <c r="H17" i="2"/>
  <c r="A18" i="2"/>
  <c r="B18" i="2"/>
  <c r="C18" i="2"/>
  <c r="D18" i="2"/>
  <c r="E18" i="2"/>
  <c r="G18" i="2"/>
  <c r="H18" i="2"/>
  <c r="A19" i="2"/>
  <c r="B19" i="2"/>
  <c r="D19" i="2"/>
  <c r="G19" i="2"/>
  <c r="C19" i="2"/>
  <c r="E19" i="2"/>
  <c r="H19" i="2"/>
  <c r="A20" i="2"/>
  <c r="C20" i="2"/>
  <c r="E20" i="2"/>
  <c r="D20" i="2"/>
  <c r="G20" i="2"/>
  <c r="H20" i="2"/>
  <c r="B20" i="2"/>
  <c r="A21" i="2"/>
  <c r="B21" i="2"/>
  <c r="D21" i="2"/>
  <c r="G21" i="2"/>
  <c r="C21" i="2"/>
  <c r="E21" i="2"/>
  <c r="H21" i="2"/>
  <c r="A22" i="2"/>
  <c r="D22" i="2"/>
  <c r="E22" i="2"/>
  <c r="G22" i="2"/>
  <c r="C22" i="2"/>
  <c r="H22" i="2"/>
  <c r="B22" i="2"/>
  <c r="A23" i="2"/>
  <c r="B23" i="2"/>
  <c r="D23" i="2"/>
  <c r="G23" i="2"/>
  <c r="C23" i="2"/>
  <c r="E23" i="2"/>
  <c r="H23" i="2"/>
  <c r="A24" i="2"/>
  <c r="C24" i="2"/>
  <c r="E24" i="2"/>
  <c r="D24" i="2"/>
  <c r="G24" i="2"/>
  <c r="H24" i="2"/>
  <c r="B24" i="2"/>
  <c r="A25" i="2"/>
  <c r="B25" i="2"/>
  <c r="D25" i="2"/>
  <c r="G25" i="2"/>
  <c r="C25" i="2"/>
  <c r="E25" i="2"/>
  <c r="H25" i="2"/>
  <c r="A26" i="2"/>
  <c r="B26" i="2"/>
  <c r="C26" i="2"/>
  <c r="E26" i="2"/>
  <c r="D26" i="2"/>
  <c r="G26" i="2"/>
  <c r="H26" i="2"/>
  <c r="A27" i="2"/>
  <c r="B27" i="2"/>
  <c r="D27" i="2"/>
  <c r="G27" i="2"/>
  <c r="C27" i="2"/>
  <c r="E27" i="2"/>
  <c r="H27" i="2"/>
  <c r="A28" i="2"/>
  <c r="C28" i="2"/>
  <c r="D28" i="2"/>
  <c r="E28" i="2"/>
  <c r="G28" i="2"/>
  <c r="H28" i="2"/>
  <c r="B28" i="2"/>
  <c r="A29" i="2"/>
  <c r="B29" i="2"/>
  <c r="D29" i="2"/>
  <c r="G29" i="2"/>
  <c r="C29" i="2"/>
  <c r="E29" i="2"/>
  <c r="H29" i="2"/>
  <c r="A30" i="2"/>
  <c r="D30" i="2"/>
  <c r="G30" i="2"/>
  <c r="C30" i="2"/>
  <c r="E30" i="2"/>
  <c r="H30" i="2"/>
  <c r="B30" i="2"/>
  <c r="A31" i="2"/>
  <c r="B31" i="2"/>
  <c r="D31" i="2"/>
  <c r="G31" i="2"/>
  <c r="C31" i="2"/>
  <c r="E31" i="2"/>
  <c r="H31" i="2"/>
  <c r="A32" i="2"/>
  <c r="C32" i="2"/>
  <c r="E32" i="2"/>
  <c r="D32" i="2"/>
  <c r="G32" i="2"/>
  <c r="H32" i="2"/>
  <c r="B32" i="2"/>
  <c r="A33" i="2"/>
  <c r="B33" i="2"/>
  <c r="D33" i="2"/>
  <c r="G33" i="2"/>
  <c r="C33" i="2"/>
  <c r="E33" i="2"/>
  <c r="H33" i="2"/>
  <c r="A34" i="2"/>
  <c r="C34" i="2"/>
  <c r="D34" i="2"/>
  <c r="E34" i="2"/>
  <c r="G34" i="2"/>
  <c r="H34" i="2"/>
  <c r="B34" i="2"/>
  <c r="A35" i="2"/>
  <c r="B35" i="2"/>
  <c r="D35" i="2"/>
  <c r="G35" i="2"/>
  <c r="C35" i="2"/>
  <c r="E35" i="2"/>
  <c r="H35" i="2"/>
  <c r="A36" i="2"/>
  <c r="C36" i="2"/>
  <c r="E36" i="2"/>
  <c r="D36" i="2"/>
  <c r="G36" i="2"/>
  <c r="H36" i="2"/>
  <c r="B36" i="2"/>
  <c r="A37" i="2"/>
  <c r="B37" i="2"/>
  <c r="D37" i="2"/>
  <c r="G37" i="2"/>
  <c r="C37" i="2"/>
  <c r="E37" i="2"/>
  <c r="H37" i="2"/>
  <c r="A38" i="2"/>
  <c r="C38" i="2"/>
  <c r="E38" i="2"/>
  <c r="D38" i="2"/>
  <c r="G38" i="2"/>
  <c r="H38" i="2"/>
  <c r="B38" i="2"/>
  <c r="A39" i="2"/>
  <c r="D39" i="2"/>
  <c r="G39" i="2"/>
  <c r="C39" i="2"/>
  <c r="E39" i="2"/>
  <c r="H39" i="2"/>
  <c r="B39" i="2"/>
  <c r="A40" i="2"/>
  <c r="C40" i="2"/>
  <c r="E40" i="2"/>
  <c r="D40" i="2"/>
  <c r="G40" i="2"/>
  <c r="H40" i="2"/>
  <c r="B40" i="2"/>
  <c r="A41" i="2"/>
  <c r="B41" i="2"/>
  <c r="D41" i="2"/>
  <c r="G41" i="2"/>
  <c r="C41" i="2"/>
  <c r="E41" i="2"/>
  <c r="H41" i="2"/>
  <c r="A42" i="2"/>
  <c r="C42" i="2"/>
  <c r="E42" i="2"/>
  <c r="D42" i="2"/>
  <c r="G42" i="2"/>
  <c r="H42" i="2"/>
  <c r="B42" i="2"/>
  <c r="A43" i="2"/>
  <c r="B43" i="2"/>
  <c r="C43" i="2"/>
  <c r="E43" i="2"/>
  <c r="D43" i="2"/>
  <c r="G43" i="2"/>
  <c r="H43" i="2"/>
  <c r="A44" i="2"/>
  <c r="B44" i="2"/>
  <c r="C44" i="2"/>
  <c r="D44" i="2"/>
  <c r="E44" i="2"/>
  <c r="G44" i="2"/>
  <c r="H44" i="2"/>
  <c r="A45" i="2"/>
  <c r="B45" i="2"/>
  <c r="C45" i="2"/>
  <c r="E45" i="2"/>
  <c r="D45" i="2"/>
  <c r="G45" i="2"/>
  <c r="H45" i="2"/>
  <c r="A46" i="2"/>
  <c r="C46" i="2"/>
  <c r="E46" i="2"/>
  <c r="D46" i="2"/>
  <c r="G46" i="2"/>
  <c r="H46" i="2"/>
  <c r="B46" i="2"/>
  <c r="A47" i="2"/>
  <c r="B47" i="2"/>
  <c r="D47" i="2"/>
  <c r="G47" i="2"/>
  <c r="C47" i="2"/>
  <c r="E47" i="2"/>
  <c r="H47" i="2"/>
  <c r="A48" i="2"/>
  <c r="C48" i="2"/>
  <c r="E48" i="2"/>
  <c r="D48" i="2"/>
  <c r="G48" i="2"/>
  <c r="H48" i="2"/>
  <c r="B48" i="2"/>
  <c r="A49" i="2"/>
  <c r="C49" i="2"/>
  <c r="E49" i="2"/>
  <c r="D49" i="2"/>
  <c r="G49" i="2"/>
  <c r="H49" i="2"/>
  <c r="B49" i="2"/>
  <c r="A50" i="2"/>
  <c r="D50" i="2"/>
  <c r="G50" i="2"/>
  <c r="C50" i="2"/>
  <c r="E50" i="2"/>
  <c r="H50" i="2"/>
  <c r="B50" i="2"/>
  <c r="A51" i="2"/>
  <c r="B51" i="2"/>
  <c r="D51" i="2"/>
  <c r="G51" i="2"/>
  <c r="C51" i="2"/>
  <c r="E51" i="2"/>
  <c r="H51" i="2"/>
  <c r="A52" i="2"/>
  <c r="C52" i="2"/>
  <c r="E52" i="2"/>
  <c r="D52" i="2"/>
  <c r="G52" i="2"/>
  <c r="H52" i="2"/>
  <c r="B52" i="2"/>
  <c r="A53" i="2"/>
  <c r="C53" i="2"/>
  <c r="E53" i="2"/>
  <c r="D53" i="2"/>
  <c r="G53" i="2"/>
  <c r="H53" i="2"/>
  <c r="B53" i="2"/>
  <c r="A54" i="2"/>
  <c r="B54" i="2"/>
  <c r="D54" i="2"/>
  <c r="G54" i="2"/>
  <c r="C54" i="2"/>
  <c r="E54" i="2"/>
  <c r="H54" i="2"/>
  <c r="A55" i="2"/>
  <c r="B55" i="2"/>
  <c r="D55" i="2"/>
  <c r="G55" i="2"/>
  <c r="C55" i="2"/>
  <c r="E55" i="2"/>
  <c r="H55" i="2"/>
  <c r="A56" i="2"/>
  <c r="C56" i="2"/>
  <c r="E56" i="2"/>
  <c r="D56" i="2"/>
  <c r="G56" i="2"/>
  <c r="H56" i="2"/>
  <c r="B56" i="2"/>
  <c r="A57" i="2"/>
  <c r="C57" i="2"/>
  <c r="E57" i="2"/>
  <c r="D57" i="2"/>
  <c r="G57" i="2"/>
  <c r="H57" i="2"/>
  <c r="B57" i="2"/>
  <c r="A58" i="2"/>
  <c r="D58" i="2"/>
  <c r="G58" i="2"/>
  <c r="C58" i="2"/>
  <c r="E58" i="2"/>
  <c r="H58" i="2"/>
  <c r="B58" i="2"/>
  <c r="A59" i="2"/>
  <c r="B59" i="2"/>
  <c r="F59" i="2"/>
  <c r="D59" i="2"/>
  <c r="G59" i="2"/>
  <c r="C59" i="2"/>
  <c r="E59" i="2"/>
  <c r="H59" i="2"/>
  <c r="A60" i="2"/>
  <c r="B60" i="2"/>
  <c r="F60" i="2"/>
  <c r="D60" i="2"/>
  <c r="G60" i="2"/>
  <c r="C60" i="2"/>
  <c r="E60" i="2"/>
  <c r="H60" i="2"/>
  <c r="A61" i="2"/>
  <c r="B61" i="2"/>
  <c r="F61" i="2"/>
  <c r="D61" i="2"/>
  <c r="G61" i="2"/>
  <c r="C61" i="2"/>
  <c r="E61" i="2"/>
  <c r="H61" i="2"/>
  <c r="A62" i="2"/>
  <c r="B62" i="2"/>
  <c r="D62" i="2"/>
  <c r="G62" i="2"/>
  <c r="C62" i="2"/>
  <c r="E62" i="2"/>
  <c r="H62" i="2"/>
  <c r="A63" i="2"/>
  <c r="C63" i="2"/>
  <c r="E63" i="2"/>
  <c r="D63" i="2"/>
  <c r="G63" i="2"/>
  <c r="H63" i="2"/>
  <c r="B63" i="2"/>
  <c r="A64" i="2"/>
  <c r="C64" i="2"/>
  <c r="E64" i="2"/>
  <c r="D64" i="2"/>
  <c r="G64" i="2"/>
  <c r="H64" i="2"/>
  <c r="B64" i="2"/>
  <c r="A65" i="2"/>
  <c r="B65" i="2"/>
  <c r="D65" i="2"/>
  <c r="G65" i="2"/>
  <c r="C65" i="2"/>
  <c r="E65" i="2"/>
  <c r="H65" i="2"/>
  <c r="A66" i="2"/>
  <c r="B66" i="2"/>
  <c r="D66" i="2"/>
  <c r="G66" i="2"/>
  <c r="C66" i="2"/>
  <c r="E66" i="2"/>
  <c r="H66" i="2"/>
  <c r="A67" i="2"/>
  <c r="C67" i="2"/>
  <c r="E67" i="2"/>
  <c r="D67" i="2"/>
  <c r="G67" i="2"/>
  <c r="H67" i="2"/>
  <c r="B67" i="2"/>
  <c r="A68" i="2"/>
  <c r="C68" i="2"/>
  <c r="E68" i="2"/>
  <c r="D68" i="2"/>
  <c r="G68" i="2"/>
  <c r="H68" i="2"/>
  <c r="B68" i="2"/>
  <c r="A69" i="2"/>
  <c r="D69" i="2"/>
  <c r="G69" i="2"/>
  <c r="C69" i="2"/>
  <c r="E69" i="2"/>
  <c r="H69" i="2"/>
  <c r="B69" i="2"/>
  <c r="A70" i="2"/>
  <c r="B70" i="2"/>
  <c r="D70" i="2"/>
  <c r="G70" i="2"/>
  <c r="C70" i="2"/>
  <c r="E70" i="2"/>
  <c r="H70" i="2"/>
  <c r="A71" i="2"/>
  <c r="C71" i="2"/>
  <c r="E71" i="2"/>
  <c r="D71" i="2"/>
  <c r="G71" i="2"/>
  <c r="H71" i="2"/>
  <c r="B71" i="2"/>
  <c r="A72" i="2"/>
  <c r="C72" i="2"/>
  <c r="E72" i="2"/>
  <c r="D72" i="2"/>
  <c r="G72" i="2"/>
  <c r="H72" i="2"/>
  <c r="B72" i="2"/>
  <c r="A73" i="2"/>
  <c r="B73" i="2"/>
  <c r="D73" i="2"/>
  <c r="G73" i="2"/>
  <c r="C73" i="2"/>
  <c r="E73" i="2"/>
  <c r="H73" i="2"/>
  <c r="A74" i="2"/>
  <c r="B74" i="2"/>
  <c r="D74" i="2"/>
  <c r="G74" i="2"/>
  <c r="C74" i="2"/>
  <c r="E74" i="2"/>
  <c r="H74" i="2"/>
  <c r="A75" i="2"/>
  <c r="C75" i="2"/>
  <c r="E75" i="2"/>
  <c r="D75" i="2"/>
  <c r="G75" i="2"/>
  <c r="H75" i="2"/>
  <c r="B75" i="2"/>
  <c r="A76" i="2"/>
  <c r="C76" i="2"/>
  <c r="E76" i="2"/>
  <c r="D76" i="2"/>
  <c r="G76" i="2"/>
  <c r="H76" i="2"/>
  <c r="B76" i="2"/>
  <c r="A77" i="2"/>
  <c r="D77" i="2"/>
  <c r="G77" i="2"/>
  <c r="C77" i="2"/>
  <c r="E77" i="2"/>
  <c r="H77" i="2"/>
  <c r="B77" i="2"/>
  <c r="A78" i="2"/>
  <c r="B78" i="2"/>
  <c r="D78" i="2"/>
  <c r="G78" i="2"/>
  <c r="C78" i="2"/>
  <c r="E78" i="2"/>
  <c r="H78" i="2"/>
  <c r="A79" i="2"/>
  <c r="C79" i="2"/>
  <c r="E79" i="2"/>
  <c r="D79" i="2"/>
  <c r="G79" i="2"/>
  <c r="H79" i="2"/>
  <c r="B79" i="2"/>
  <c r="A80" i="2"/>
  <c r="C80" i="2"/>
  <c r="E80" i="2"/>
  <c r="D80" i="2"/>
  <c r="G80" i="2"/>
  <c r="H80" i="2"/>
  <c r="B80" i="2"/>
  <c r="A81" i="2"/>
  <c r="B81" i="2"/>
  <c r="D81" i="2"/>
  <c r="G81" i="2"/>
  <c r="C81" i="2"/>
  <c r="E81" i="2"/>
  <c r="H81" i="2"/>
  <c r="A82" i="2"/>
  <c r="B82" i="2"/>
  <c r="D82" i="2"/>
  <c r="G82" i="2"/>
  <c r="C82" i="2"/>
  <c r="E82" i="2"/>
  <c r="H82" i="2"/>
  <c r="A83" i="2"/>
  <c r="C83" i="2"/>
  <c r="E83" i="2"/>
  <c r="D83" i="2"/>
  <c r="G83" i="2"/>
  <c r="H83" i="2"/>
  <c r="B83" i="2"/>
  <c r="A84" i="2"/>
  <c r="C84" i="2"/>
  <c r="E84" i="2"/>
  <c r="D84" i="2"/>
  <c r="G84" i="2"/>
  <c r="H84" i="2"/>
  <c r="B84" i="2"/>
  <c r="A85" i="2"/>
  <c r="D85" i="2"/>
  <c r="G85" i="2"/>
  <c r="C85" i="2"/>
  <c r="E85" i="2"/>
  <c r="H85" i="2"/>
  <c r="B85" i="2"/>
  <c r="A86" i="2"/>
  <c r="B86" i="2"/>
  <c r="D86" i="2"/>
  <c r="G86" i="2"/>
  <c r="C86" i="2"/>
  <c r="E86" i="2"/>
  <c r="H86" i="2"/>
  <c r="A87" i="2"/>
  <c r="C87" i="2"/>
  <c r="E87" i="2"/>
  <c r="D87" i="2"/>
  <c r="G87" i="2"/>
  <c r="H87" i="2"/>
  <c r="B87" i="2"/>
  <c r="A88" i="2"/>
  <c r="C88" i="2"/>
  <c r="E88" i="2"/>
  <c r="D88" i="2"/>
  <c r="G88" i="2"/>
  <c r="H88" i="2"/>
  <c r="B88" i="2"/>
  <c r="A89" i="2"/>
  <c r="B89" i="2"/>
  <c r="D89" i="2"/>
  <c r="G89" i="2"/>
  <c r="C89" i="2"/>
  <c r="E89" i="2"/>
  <c r="H89" i="2"/>
  <c r="A90" i="2"/>
  <c r="B90" i="2"/>
  <c r="D90" i="2"/>
  <c r="G90" i="2"/>
  <c r="C90" i="2"/>
  <c r="E90" i="2"/>
  <c r="H90" i="2"/>
  <c r="A91" i="2"/>
  <c r="C91" i="2"/>
  <c r="E91" i="2"/>
  <c r="D91" i="2"/>
  <c r="G91" i="2"/>
  <c r="H91" i="2"/>
  <c r="B91" i="2"/>
  <c r="A92" i="2"/>
  <c r="C92" i="2"/>
  <c r="E92" i="2"/>
  <c r="D92" i="2"/>
  <c r="G92" i="2"/>
  <c r="H92" i="2"/>
  <c r="B92" i="2"/>
  <c r="A93" i="2"/>
  <c r="D93" i="2"/>
  <c r="G93" i="2"/>
  <c r="C93" i="2"/>
  <c r="E93" i="2"/>
  <c r="H93" i="2"/>
  <c r="B93" i="2"/>
  <c r="A94" i="2"/>
  <c r="B94" i="2"/>
  <c r="D94" i="2"/>
  <c r="G94" i="2"/>
  <c r="C94" i="2"/>
  <c r="E94" i="2"/>
  <c r="H94" i="2"/>
  <c r="A95" i="2"/>
  <c r="C95" i="2"/>
  <c r="E95" i="2"/>
  <c r="D95" i="2"/>
  <c r="G95" i="2"/>
  <c r="H95" i="2"/>
  <c r="B95" i="2"/>
  <c r="A96" i="2"/>
  <c r="C96" i="2"/>
  <c r="E96" i="2"/>
  <c r="D96" i="2"/>
  <c r="G96" i="2"/>
  <c r="H96" i="2"/>
  <c r="B96" i="2"/>
  <c r="A97" i="2"/>
  <c r="B97" i="2"/>
  <c r="D97" i="2"/>
  <c r="G97" i="2"/>
  <c r="C97" i="2"/>
  <c r="E97" i="2"/>
  <c r="H97" i="2"/>
  <c r="A98" i="2"/>
  <c r="B98" i="2"/>
  <c r="D98" i="2"/>
  <c r="G98" i="2"/>
  <c r="C98" i="2"/>
  <c r="E98" i="2"/>
  <c r="H98" i="2"/>
  <c r="A99" i="2"/>
  <c r="C99" i="2"/>
  <c r="E99" i="2"/>
  <c r="D99" i="2"/>
  <c r="G99" i="2"/>
  <c r="H99" i="2"/>
  <c r="B99" i="2"/>
  <c r="A100" i="2"/>
  <c r="C100" i="2"/>
  <c r="E100" i="2"/>
  <c r="D100" i="2"/>
  <c r="G100" i="2"/>
  <c r="H100" i="2"/>
  <c r="B100" i="2"/>
  <c r="A101" i="2"/>
  <c r="D101" i="2"/>
  <c r="G101" i="2"/>
  <c r="C101" i="2"/>
  <c r="E101" i="2"/>
  <c r="H101" i="2"/>
  <c r="B101" i="2"/>
  <c r="A102" i="2"/>
  <c r="B102" i="2"/>
  <c r="D102" i="2"/>
  <c r="G102" i="2"/>
  <c r="C102" i="2"/>
  <c r="E102" i="2"/>
  <c r="H102" i="2"/>
  <c r="A103" i="2"/>
  <c r="C103" i="2"/>
  <c r="E103" i="2"/>
  <c r="D103" i="2"/>
  <c r="G103" i="2"/>
  <c r="H103" i="2"/>
  <c r="B103" i="2"/>
  <c r="A104" i="2"/>
  <c r="C104" i="2"/>
  <c r="E104" i="2"/>
  <c r="D104" i="2"/>
  <c r="G104" i="2"/>
  <c r="H104" i="2"/>
  <c r="B104" i="2"/>
  <c r="A105" i="2"/>
  <c r="B105" i="2"/>
  <c r="D105" i="2"/>
  <c r="G105" i="2"/>
  <c r="C105" i="2"/>
  <c r="E105" i="2"/>
  <c r="H105" i="2"/>
  <c r="A106" i="2"/>
  <c r="B106" i="2"/>
  <c r="D106" i="2"/>
  <c r="G106" i="2"/>
  <c r="C106" i="2"/>
  <c r="E106" i="2"/>
  <c r="H106" i="2"/>
  <c r="A107" i="2"/>
  <c r="C107" i="2"/>
  <c r="E107" i="2"/>
  <c r="D107" i="2"/>
  <c r="G107" i="2"/>
  <c r="H107" i="2"/>
  <c r="B107" i="2"/>
  <c r="A108" i="2"/>
  <c r="C108" i="2"/>
  <c r="E108" i="2"/>
  <c r="D108" i="2"/>
  <c r="G108" i="2"/>
  <c r="H108" i="2"/>
  <c r="B108" i="2"/>
  <c r="A109" i="2"/>
  <c r="D109" i="2"/>
  <c r="G109" i="2"/>
  <c r="C109" i="2"/>
  <c r="E109" i="2"/>
  <c r="H109" i="2"/>
  <c r="B109" i="2"/>
  <c r="A110" i="2"/>
  <c r="B110" i="2"/>
  <c r="D110" i="2"/>
  <c r="G110" i="2"/>
  <c r="C110" i="2"/>
  <c r="E110" i="2"/>
  <c r="H110" i="2"/>
  <c r="A111" i="2"/>
  <c r="C111" i="2"/>
  <c r="E111" i="2"/>
  <c r="D111" i="2"/>
  <c r="G111" i="2"/>
  <c r="H111" i="2"/>
  <c r="B111" i="2"/>
  <c r="A112" i="2"/>
  <c r="C112" i="2"/>
  <c r="E112" i="2"/>
  <c r="D112" i="2"/>
  <c r="G112" i="2"/>
  <c r="H112" i="2"/>
  <c r="B112" i="2"/>
  <c r="A113" i="2"/>
  <c r="B113" i="2"/>
  <c r="D113" i="2"/>
  <c r="G113" i="2"/>
  <c r="C113" i="2"/>
  <c r="E113" i="2"/>
  <c r="H113" i="2"/>
  <c r="A114" i="2"/>
  <c r="B114" i="2"/>
  <c r="D114" i="2"/>
  <c r="G114" i="2"/>
  <c r="C114" i="2"/>
  <c r="E114" i="2"/>
  <c r="H114" i="2"/>
  <c r="A115" i="2"/>
  <c r="C115" i="2"/>
  <c r="E115" i="2"/>
  <c r="D115" i="2"/>
  <c r="G115" i="2"/>
  <c r="H115" i="2"/>
  <c r="B115" i="2"/>
  <c r="A116" i="2"/>
  <c r="C116" i="2"/>
  <c r="E116" i="2"/>
  <c r="D116" i="2"/>
  <c r="G116" i="2"/>
  <c r="H116" i="2"/>
  <c r="B116" i="2"/>
  <c r="A117" i="2"/>
  <c r="D117" i="2"/>
  <c r="G117" i="2"/>
  <c r="C117" i="2"/>
  <c r="E117" i="2"/>
  <c r="H117" i="2"/>
  <c r="B117" i="2"/>
  <c r="A118" i="2"/>
  <c r="B118" i="2"/>
  <c r="D118" i="2"/>
  <c r="G118" i="2"/>
  <c r="C118" i="2"/>
  <c r="E118" i="2"/>
  <c r="H118" i="2"/>
  <c r="A119" i="2"/>
  <c r="C119" i="2"/>
  <c r="E119" i="2"/>
  <c r="D119" i="2"/>
  <c r="G119" i="2"/>
  <c r="H119" i="2"/>
  <c r="B119" i="2"/>
  <c r="A120" i="2"/>
  <c r="C120" i="2"/>
  <c r="E120" i="2"/>
  <c r="D120" i="2"/>
  <c r="G120" i="2"/>
  <c r="H120" i="2"/>
  <c r="B120" i="2"/>
  <c r="A121" i="2"/>
  <c r="B121" i="2"/>
  <c r="D121" i="2"/>
  <c r="G121" i="2"/>
  <c r="C121" i="2"/>
  <c r="E121" i="2"/>
  <c r="H121" i="2"/>
  <c r="A122" i="2"/>
  <c r="B122" i="2"/>
  <c r="D122" i="2"/>
  <c r="G122" i="2"/>
  <c r="C122" i="2"/>
  <c r="E122" i="2"/>
  <c r="H122" i="2"/>
  <c r="A123" i="2"/>
  <c r="C123" i="2"/>
  <c r="E123" i="2"/>
  <c r="D123" i="2"/>
  <c r="G123" i="2"/>
  <c r="H123" i="2"/>
  <c r="B123" i="2"/>
  <c r="A124" i="2"/>
  <c r="C124" i="2"/>
  <c r="E124" i="2"/>
  <c r="D124" i="2"/>
  <c r="G124" i="2"/>
  <c r="H124" i="2"/>
  <c r="B124" i="2"/>
  <c r="A125" i="2"/>
  <c r="D125" i="2"/>
  <c r="G125" i="2"/>
  <c r="C125" i="2"/>
  <c r="E125" i="2"/>
  <c r="H125" i="2"/>
  <c r="B125" i="2"/>
  <c r="A126" i="2"/>
  <c r="B126" i="2"/>
  <c r="D126" i="2"/>
  <c r="G126" i="2"/>
  <c r="C126" i="2"/>
  <c r="E126" i="2"/>
  <c r="H126" i="2"/>
  <c r="A127" i="2"/>
  <c r="C127" i="2"/>
  <c r="E127" i="2"/>
  <c r="D127" i="2"/>
  <c r="G127" i="2"/>
  <c r="H127" i="2"/>
  <c r="B127" i="2"/>
  <c r="A128" i="2"/>
  <c r="C128" i="2"/>
  <c r="E128" i="2"/>
  <c r="D128" i="2"/>
  <c r="G128" i="2"/>
  <c r="H128" i="2"/>
  <c r="B128" i="2"/>
  <c r="A129" i="2"/>
  <c r="B129" i="2"/>
  <c r="D129" i="2"/>
  <c r="G129" i="2"/>
  <c r="C129" i="2"/>
  <c r="E129" i="2"/>
  <c r="H129" i="2"/>
  <c r="A130" i="2"/>
  <c r="B130" i="2"/>
  <c r="D130" i="2"/>
  <c r="G130" i="2"/>
  <c r="C130" i="2"/>
  <c r="E130" i="2"/>
  <c r="H130" i="2"/>
  <c r="A131" i="2"/>
  <c r="C131" i="2"/>
  <c r="E131" i="2"/>
  <c r="D131" i="2"/>
  <c r="G131" i="2"/>
  <c r="H131" i="2"/>
  <c r="B131" i="2"/>
  <c r="A132" i="2"/>
  <c r="C132" i="2"/>
  <c r="E132" i="2"/>
  <c r="D132" i="2"/>
  <c r="G132" i="2"/>
  <c r="H132" i="2"/>
  <c r="B132" i="2"/>
  <c r="A133" i="2"/>
  <c r="D133" i="2"/>
  <c r="G133" i="2"/>
  <c r="C133" i="2"/>
  <c r="E133" i="2"/>
  <c r="H133" i="2"/>
  <c r="B133" i="2"/>
  <c r="A134" i="2"/>
  <c r="B134" i="2"/>
  <c r="D134" i="2"/>
  <c r="G134" i="2"/>
  <c r="C134" i="2"/>
  <c r="E134" i="2"/>
  <c r="H134" i="2"/>
  <c r="A135" i="2"/>
  <c r="C135" i="2"/>
  <c r="E135" i="2"/>
  <c r="D135" i="2"/>
  <c r="G135" i="2"/>
  <c r="H135" i="2"/>
  <c r="B135" i="2"/>
  <c r="A136" i="2"/>
  <c r="C136" i="2"/>
  <c r="E136" i="2"/>
  <c r="D136" i="2"/>
  <c r="G136" i="2"/>
  <c r="H136" i="2"/>
  <c r="B136" i="2"/>
  <c r="A137" i="2"/>
  <c r="B137" i="2"/>
  <c r="D137" i="2"/>
  <c r="G137" i="2"/>
  <c r="C137" i="2"/>
  <c r="E137" i="2"/>
  <c r="H137" i="2"/>
  <c r="A138" i="2"/>
  <c r="B138" i="2"/>
  <c r="D138" i="2"/>
  <c r="G138" i="2"/>
  <c r="C138" i="2"/>
  <c r="E138" i="2"/>
  <c r="H138" i="2"/>
  <c r="A139" i="2"/>
  <c r="C139" i="2"/>
  <c r="E139" i="2"/>
  <c r="D139" i="2"/>
  <c r="G139" i="2"/>
  <c r="H139" i="2"/>
  <c r="B139" i="2"/>
  <c r="A140" i="2"/>
  <c r="C140" i="2"/>
  <c r="E140" i="2"/>
  <c r="D140" i="2"/>
  <c r="G140" i="2"/>
  <c r="H140" i="2"/>
  <c r="B140" i="2"/>
  <c r="A141" i="2"/>
  <c r="D141" i="2"/>
  <c r="G141" i="2"/>
  <c r="C141" i="2"/>
  <c r="E141" i="2"/>
  <c r="H141" i="2"/>
  <c r="B141" i="2"/>
  <c r="A142" i="2"/>
  <c r="B142" i="2"/>
  <c r="D142" i="2"/>
  <c r="G142" i="2"/>
  <c r="C142" i="2"/>
  <c r="E142" i="2"/>
  <c r="H142" i="2"/>
  <c r="A143" i="2"/>
  <c r="C143" i="2"/>
  <c r="E143" i="2"/>
  <c r="D143" i="2"/>
  <c r="G143" i="2"/>
  <c r="H143" i="2"/>
  <c r="B143" i="2"/>
  <c r="A144" i="2"/>
  <c r="C144" i="2"/>
  <c r="E144" i="2"/>
  <c r="D144" i="2"/>
  <c r="G144" i="2"/>
  <c r="H144" i="2"/>
  <c r="B144" i="2"/>
  <c r="A145" i="2"/>
  <c r="B145" i="2"/>
  <c r="D145" i="2"/>
  <c r="G145" i="2"/>
  <c r="C145" i="2"/>
  <c r="E145" i="2"/>
  <c r="H145" i="2"/>
  <c r="A146" i="2"/>
  <c r="B146" i="2"/>
  <c r="D146" i="2"/>
  <c r="G146" i="2"/>
  <c r="C146" i="2"/>
  <c r="E146" i="2"/>
  <c r="H146" i="2"/>
  <c r="A147" i="2"/>
  <c r="C147" i="2"/>
  <c r="E147" i="2"/>
  <c r="D147" i="2"/>
  <c r="G147" i="2"/>
  <c r="H147" i="2"/>
  <c r="B147" i="2"/>
  <c r="A148" i="2"/>
  <c r="C148" i="2"/>
  <c r="E148" i="2"/>
  <c r="D148" i="2"/>
  <c r="G148" i="2"/>
  <c r="H148" i="2"/>
  <c r="B148" i="2"/>
  <c r="A149" i="2"/>
  <c r="D149" i="2"/>
  <c r="G149" i="2"/>
  <c r="C149" i="2"/>
  <c r="E149" i="2"/>
  <c r="H149" i="2"/>
  <c r="B149" i="2"/>
  <c r="A150" i="2"/>
  <c r="B150" i="2"/>
  <c r="D150" i="2"/>
  <c r="G150" i="2"/>
  <c r="C150" i="2"/>
  <c r="E150" i="2"/>
  <c r="H150" i="2"/>
  <c r="A151" i="2"/>
  <c r="C151" i="2"/>
  <c r="E151" i="2"/>
  <c r="D151" i="2"/>
  <c r="G151" i="2"/>
  <c r="H151" i="2"/>
  <c r="B151" i="2"/>
  <c r="A152" i="2"/>
  <c r="C152" i="2"/>
  <c r="E152" i="2"/>
  <c r="D152" i="2"/>
  <c r="G152" i="2"/>
  <c r="H152" i="2"/>
  <c r="B152" i="2"/>
  <c r="A153" i="2"/>
  <c r="B153" i="2"/>
  <c r="D153" i="2"/>
  <c r="G153" i="2"/>
  <c r="C153" i="2"/>
  <c r="E153" i="2"/>
  <c r="H153" i="2"/>
  <c r="A154" i="2"/>
  <c r="B154" i="2"/>
  <c r="D154" i="2"/>
  <c r="G154" i="2"/>
  <c r="C154" i="2"/>
  <c r="E154" i="2"/>
  <c r="H154" i="2"/>
  <c r="A155" i="2"/>
  <c r="C155" i="2"/>
  <c r="E155" i="2"/>
  <c r="D155" i="2"/>
  <c r="G155" i="2"/>
  <c r="H155" i="2"/>
  <c r="B155" i="2"/>
  <c r="A156" i="2"/>
  <c r="C156" i="2"/>
  <c r="E156" i="2"/>
  <c r="D156" i="2"/>
  <c r="G156" i="2"/>
  <c r="H156" i="2"/>
  <c r="B156" i="2"/>
  <c r="A157" i="2"/>
  <c r="D157" i="2"/>
  <c r="G157" i="2"/>
  <c r="C157" i="2"/>
  <c r="E157" i="2"/>
  <c r="H157" i="2"/>
  <c r="B157" i="2"/>
  <c r="A158" i="2"/>
  <c r="B158" i="2"/>
  <c r="D158" i="2"/>
  <c r="G158" i="2"/>
  <c r="C158" i="2"/>
  <c r="E158" i="2"/>
  <c r="H158" i="2"/>
  <c r="A159" i="2"/>
  <c r="C159" i="2"/>
  <c r="E159" i="2"/>
  <c r="D159" i="2"/>
  <c r="G159" i="2"/>
  <c r="H159" i="2"/>
  <c r="B159" i="2"/>
  <c r="A160" i="2"/>
  <c r="C160" i="2"/>
  <c r="E160" i="2"/>
  <c r="D160" i="2"/>
  <c r="G160" i="2"/>
  <c r="H160" i="2"/>
  <c r="B160" i="2"/>
  <c r="A161" i="2"/>
  <c r="B161" i="2"/>
  <c r="D161" i="2"/>
  <c r="G161" i="2"/>
  <c r="C161" i="2"/>
  <c r="E161" i="2"/>
  <c r="H161" i="2"/>
  <c r="A162" i="2"/>
  <c r="B162" i="2"/>
  <c r="D162" i="2"/>
  <c r="G162" i="2"/>
  <c r="C162" i="2"/>
  <c r="E162" i="2"/>
  <c r="H162" i="2"/>
  <c r="A163" i="2"/>
  <c r="C163" i="2"/>
  <c r="E163" i="2"/>
  <c r="D163" i="2"/>
  <c r="G163" i="2"/>
  <c r="H163" i="2"/>
  <c r="B163" i="2"/>
  <c r="A164" i="2"/>
  <c r="C164" i="2"/>
  <c r="E164" i="2"/>
  <c r="D164" i="2"/>
  <c r="G164" i="2"/>
  <c r="H164" i="2"/>
  <c r="B164" i="2"/>
  <c r="A165" i="2"/>
  <c r="D165" i="2"/>
  <c r="G165" i="2"/>
  <c r="C165" i="2"/>
  <c r="E165" i="2"/>
  <c r="H165" i="2"/>
  <c r="B165" i="2"/>
  <c r="A166" i="2"/>
  <c r="B166" i="2"/>
  <c r="D166" i="2"/>
  <c r="G166" i="2"/>
  <c r="C166" i="2"/>
  <c r="E166" i="2"/>
  <c r="H166" i="2"/>
  <c r="A167" i="2"/>
  <c r="C167" i="2"/>
  <c r="E167" i="2"/>
  <c r="D167" i="2"/>
  <c r="G167" i="2"/>
  <c r="H167" i="2"/>
  <c r="B167" i="2"/>
  <c r="A168" i="2"/>
  <c r="C168" i="2"/>
  <c r="E168" i="2"/>
  <c r="D168" i="2"/>
  <c r="G168" i="2"/>
  <c r="H168" i="2"/>
  <c r="B168" i="2"/>
  <c r="A169" i="2"/>
  <c r="B169" i="2"/>
  <c r="D169" i="2"/>
  <c r="G169" i="2"/>
  <c r="C169" i="2"/>
  <c r="E169" i="2"/>
  <c r="H169" i="2"/>
  <c r="A170" i="2"/>
  <c r="B170" i="2"/>
  <c r="D170" i="2"/>
  <c r="G170" i="2"/>
  <c r="C170" i="2"/>
  <c r="E170" i="2"/>
  <c r="H170" i="2"/>
  <c r="A171" i="2"/>
  <c r="C171" i="2"/>
  <c r="E171" i="2"/>
  <c r="D171" i="2"/>
  <c r="G171" i="2"/>
  <c r="H171" i="2"/>
  <c r="B171" i="2"/>
  <c r="A172" i="2"/>
  <c r="C172" i="2"/>
  <c r="E172" i="2"/>
  <c r="D172" i="2"/>
  <c r="G172" i="2"/>
  <c r="H172" i="2"/>
  <c r="B172" i="2"/>
  <c r="A173" i="2"/>
  <c r="B173" i="2"/>
  <c r="D173" i="2"/>
  <c r="G173" i="2"/>
  <c r="C173" i="2"/>
  <c r="E173" i="2"/>
  <c r="H173" i="2"/>
  <c r="A174" i="2"/>
  <c r="B174" i="2"/>
  <c r="D174" i="2"/>
  <c r="G174" i="2"/>
  <c r="C174" i="2"/>
  <c r="E174" i="2"/>
  <c r="H174" i="2"/>
  <c r="A175" i="2"/>
  <c r="C175" i="2"/>
  <c r="E175" i="2"/>
  <c r="D175" i="2"/>
  <c r="G175" i="2"/>
  <c r="H175" i="2"/>
  <c r="B175" i="2"/>
  <c r="A176" i="2"/>
  <c r="C176" i="2"/>
  <c r="E176" i="2"/>
  <c r="D176" i="2"/>
  <c r="G176" i="2"/>
  <c r="H176" i="2"/>
  <c r="B176" i="2"/>
  <c r="A177" i="2"/>
  <c r="B177" i="2"/>
  <c r="D177" i="2"/>
  <c r="E177" i="2"/>
  <c r="G177" i="2"/>
  <c r="C177" i="2"/>
  <c r="H177" i="2"/>
  <c r="A178" i="2"/>
  <c r="B178" i="2"/>
  <c r="D178" i="2"/>
  <c r="G178" i="2"/>
  <c r="C178" i="2"/>
  <c r="E178" i="2"/>
  <c r="H178" i="2"/>
  <c r="A179" i="2"/>
  <c r="C179" i="2"/>
  <c r="E179" i="2"/>
  <c r="D179" i="2"/>
  <c r="G179" i="2"/>
  <c r="H179" i="2"/>
  <c r="B179" i="2"/>
  <c r="A180" i="2"/>
  <c r="C180" i="2"/>
  <c r="E180" i="2"/>
  <c r="D180" i="2"/>
  <c r="G180" i="2"/>
  <c r="H180" i="2"/>
  <c r="B180" i="2"/>
  <c r="A181" i="2"/>
  <c r="B181" i="2"/>
  <c r="D181" i="2"/>
  <c r="E181" i="2"/>
  <c r="G181" i="2"/>
  <c r="C181" i="2"/>
  <c r="H181" i="2"/>
  <c r="A182" i="2"/>
  <c r="B182" i="2"/>
  <c r="D182" i="2"/>
  <c r="G182" i="2"/>
  <c r="C182" i="2"/>
  <c r="E182" i="2"/>
  <c r="H182" i="2"/>
  <c r="A183" i="2"/>
  <c r="C183" i="2"/>
  <c r="E183" i="2"/>
  <c r="D183" i="2"/>
  <c r="G183" i="2"/>
  <c r="H183" i="2"/>
  <c r="B183" i="2"/>
  <c r="A184" i="2"/>
  <c r="C184" i="2"/>
  <c r="E184" i="2"/>
  <c r="D184" i="2"/>
  <c r="G184" i="2"/>
  <c r="H184" i="2"/>
  <c r="B184" i="2"/>
  <c r="A185" i="2"/>
  <c r="B185" i="2"/>
  <c r="D185" i="2"/>
  <c r="G185" i="2"/>
  <c r="C185" i="2"/>
  <c r="E185" i="2"/>
  <c r="H185" i="2"/>
  <c r="A186" i="2"/>
  <c r="B186" i="2"/>
  <c r="D186" i="2"/>
  <c r="G186" i="2"/>
  <c r="C186" i="2"/>
  <c r="E186" i="2"/>
  <c r="H186" i="2"/>
  <c r="A187" i="2"/>
  <c r="C187" i="2"/>
  <c r="E187" i="2"/>
  <c r="D187" i="2"/>
  <c r="G187" i="2"/>
  <c r="H187" i="2"/>
  <c r="B187" i="2"/>
  <c r="A188" i="2"/>
  <c r="C188" i="2"/>
  <c r="E188" i="2"/>
  <c r="D188" i="2"/>
  <c r="G188" i="2"/>
  <c r="H188" i="2"/>
  <c r="B188" i="2"/>
  <c r="A189" i="2"/>
  <c r="B189" i="2"/>
  <c r="D189" i="2"/>
  <c r="G189" i="2"/>
  <c r="C189" i="2"/>
  <c r="E189" i="2"/>
  <c r="H189" i="2"/>
  <c r="A190" i="2"/>
  <c r="B190" i="2"/>
  <c r="D190" i="2"/>
  <c r="G190" i="2"/>
  <c r="C190" i="2"/>
  <c r="E190" i="2"/>
  <c r="H190" i="2"/>
  <c r="A191" i="2"/>
  <c r="C191" i="2"/>
  <c r="E191" i="2"/>
  <c r="D191" i="2"/>
  <c r="G191" i="2"/>
  <c r="H191" i="2"/>
  <c r="B191" i="2"/>
  <c r="A192" i="2"/>
  <c r="C192" i="2"/>
  <c r="E192" i="2"/>
  <c r="D192" i="2"/>
  <c r="G192" i="2"/>
  <c r="H192" i="2"/>
  <c r="B192" i="2"/>
  <c r="A193" i="2"/>
  <c r="B193" i="2"/>
  <c r="D193" i="2"/>
  <c r="E193" i="2"/>
  <c r="G193" i="2"/>
  <c r="C193" i="2"/>
  <c r="H193" i="2"/>
  <c r="A194" i="2"/>
  <c r="B194" i="2"/>
  <c r="D194" i="2"/>
  <c r="G194" i="2"/>
  <c r="C194" i="2"/>
  <c r="E194" i="2"/>
  <c r="H194" i="2"/>
  <c r="A195" i="2"/>
  <c r="C195" i="2"/>
  <c r="E195" i="2"/>
  <c r="D195" i="2"/>
  <c r="G195" i="2"/>
  <c r="H195" i="2"/>
  <c r="B195" i="2"/>
  <c r="A196" i="2"/>
  <c r="C196" i="2"/>
  <c r="E196" i="2"/>
  <c r="D196" i="2"/>
  <c r="F196" i="2"/>
  <c r="G196" i="2"/>
  <c r="H196" i="2"/>
  <c r="B196" i="2"/>
  <c r="A197" i="2"/>
  <c r="C197" i="2"/>
  <c r="E197" i="2"/>
  <c r="D197" i="2"/>
  <c r="F197" i="2"/>
  <c r="G197" i="2"/>
  <c r="H197" i="2"/>
  <c r="B197" i="2"/>
  <c r="A198" i="2"/>
  <c r="C198" i="2"/>
  <c r="E198" i="2"/>
  <c r="D198" i="2"/>
  <c r="G198" i="2"/>
  <c r="H198" i="2"/>
  <c r="B198" i="2"/>
  <c r="A199" i="2"/>
  <c r="D199" i="2"/>
  <c r="E199" i="2"/>
  <c r="G199" i="2"/>
  <c r="C199" i="2"/>
  <c r="H199" i="2"/>
  <c r="B199" i="2"/>
  <c r="A200" i="2"/>
  <c r="B200" i="2"/>
  <c r="D200" i="2"/>
  <c r="G200" i="2"/>
  <c r="C200" i="2"/>
  <c r="E200" i="2"/>
  <c r="H200" i="2"/>
  <c r="A201" i="2"/>
  <c r="D201" i="2"/>
  <c r="G201" i="2"/>
  <c r="C201" i="2"/>
  <c r="E201" i="2"/>
  <c r="H201" i="2"/>
  <c r="B201" i="2"/>
  <c r="A202" i="2"/>
  <c r="C202" i="2"/>
  <c r="E202" i="2"/>
  <c r="D202" i="2"/>
  <c r="G202" i="2"/>
  <c r="H202" i="2"/>
  <c r="B202" i="2"/>
  <c r="A203" i="2"/>
  <c r="B203" i="2"/>
  <c r="D203" i="2"/>
  <c r="G203" i="2"/>
  <c r="C203" i="2"/>
  <c r="E203" i="2"/>
  <c r="H203" i="2"/>
  <c r="A204" i="2"/>
  <c r="B204" i="2"/>
  <c r="D204" i="2"/>
  <c r="G204" i="2"/>
  <c r="C204" i="2"/>
  <c r="E204" i="2"/>
  <c r="H204" i="2"/>
  <c r="A205" i="2"/>
  <c r="B205" i="2"/>
  <c r="C205" i="2"/>
  <c r="E205" i="2"/>
  <c r="D205" i="2"/>
  <c r="G205" i="2"/>
  <c r="H205" i="2"/>
  <c r="A206" i="2"/>
  <c r="C206" i="2"/>
  <c r="E206" i="2"/>
  <c r="D206" i="2"/>
  <c r="G206" i="2"/>
  <c r="H206" i="2"/>
  <c r="B206" i="2"/>
  <c r="A207" i="2"/>
  <c r="B207" i="2"/>
  <c r="D207" i="2"/>
  <c r="E207" i="2"/>
  <c r="G207" i="2"/>
  <c r="C207" i="2"/>
  <c r="H207" i="2"/>
  <c r="A208" i="2"/>
  <c r="D208" i="2"/>
  <c r="E208" i="2"/>
  <c r="G208" i="2"/>
  <c r="C208" i="2"/>
  <c r="H208" i="2"/>
  <c r="B208" i="2"/>
  <c r="A209" i="2"/>
  <c r="D209" i="2"/>
  <c r="G209" i="2"/>
  <c r="C209" i="2"/>
  <c r="E209" i="2"/>
  <c r="H209" i="2"/>
  <c r="B209" i="2"/>
  <c r="A210" i="2"/>
  <c r="C210" i="2"/>
  <c r="E210" i="2"/>
  <c r="D210" i="2"/>
  <c r="G210" i="2"/>
  <c r="H210" i="2"/>
  <c r="B210" i="2"/>
  <c r="A211" i="2"/>
  <c r="B211" i="2"/>
  <c r="D211" i="2"/>
  <c r="E211" i="2"/>
  <c r="G211" i="2"/>
  <c r="C211" i="2"/>
  <c r="H211" i="2"/>
  <c r="A212" i="2"/>
  <c r="B212" i="2"/>
  <c r="C212" i="2"/>
  <c r="E212" i="2"/>
  <c r="D212" i="2"/>
  <c r="G212" i="2"/>
  <c r="H212" i="2"/>
  <c r="A213" i="2"/>
  <c r="B213" i="2"/>
  <c r="C213" i="2"/>
  <c r="E213" i="2"/>
  <c r="D213" i="2"/>
  <c r="G213" i="2"/>
  <c r="H213" i="2"/>
  <c r="A214" i="2"/>
  <c r="C214" i="2"/>
  <c r="D214" i="2"/>
  <c r="E214" i="2"/>
  <c r="G214" i="2"/>
  <c r="H214" i="2"/>
  <c r="B214" i="2"/>
  <c r="A215" i="2"/>
  <c r="B215" i="2"/>
  <c r="D215" i="2"/>
  <c r="E215" i="2"/>
  <c r="G215" i="2"/>
  <c r="C215" i="2"/>
  <c r="H215" i="2"/>
  <c r="A216" i="2"/>
  <c r="D216" i="2"/>
  <c r="E216" i="2"/>
  <c r="G216" i="2"/>
  <c r="C216" i="2"/>
  <c r="H216" i="2"/>
  <c r="B216" i="2"/>
  <c r="A217" i="2"/>
  <c r="B217" i="2"/>
  <c r="D217" i="2"/>
  <c r="G217" i="2"/>
  <c r="C217" i="2"/>
  <c r="E217" i="2"/>
  <c r="H217" i="2"/>
  <c r="A218" i="2"/>
  <c r="C218" i="2"/>
  <c r="E218" i="2"/>
  <c r="D218" i="2"/>
  <c r="G218" i="2"/>
  <c r="H218" i="2"/>
  <c r="B218" i="2"/>
  <c r="A219" i="2"/>
  <c r="B219" i="2"/>
  <c r="D219" i="2"/>
  <c r="E219" i="2"/>
  <c r="G219" i="2"/>
  <c r="C219" i="2"/>
  <c r="H219" i="2"/>
  <c r="A220" i="2"/>
  <c r="B220" i="2"/>
  <c r="D220" i="2"/>
  <c r="G220" i="2"/>
  <c r="C220" i="2"/>
  <c r="E220" i="2"/>
  <c r="H220" i="2"/>
  <c r="A221" i="2"/>
  <c r="B221" i="2"/>
  <c r="D221" i="2"/>
  <c r="G221" i="2"/>
  <c r="C221" i="2"/>
  <c r="E221" i="2"/>
  <c r="H221" i="2"/>
  <c r="A222" i="2"/>
  <c r="C222" i="2"/>
  <c r="D222" i="2"/>
  <c r="E222" i="2"/>
  <c r="G222" i="2"/>
  <c r="H222" i="2"/>
  <c r="B222" i="2"/>
  <c r="A223" i="2"/>
  <c r="B223" i="2"/>
  <c r="D223" i="2"/>
  <c r="E223" i="2"/>
  <c r="G223" i="2"/>
  <c r="C223" i="2"/>
  <c r="H223" i="2"/>
  <c r="A224" i="2"/>
  <c r="D224" i="2"/>
  <c r="E224" i="2"/>
  <c r="G224" i="2"/>
  <c r="C224" i="2"/>
  <c r="H224" i="2"/>
  <c r="B224" i="2"/>
  <c r="A225" i="2"/>
  <c r="B225" i="2"/>
  <c r="D225" i="2"/>
  <c r="G225" i="2"/>
  <c r="C225" i="2"/>
  <c r="E225" i="2"/>
  <c r="H225" i="2"/>
  <c r="A226" i="2"/>
  <c r="C226" i="2"/>
  <c r="E226" i="2"/>
  <c r="D226" i="2"/>
  <c r="G226" i="2"/>
  <c r="H226" i="2"/>
  <c r="B226" i="2"/>
  <c r="A227" i="2"/>
  <c r="B227" i="2"/>
  <c r="D227" i="2"/>
  <c r="E227" i="2"/>
  <c r="G227" i="2"/>
  <c r="C227" i="2"/>
  <c r="H227" i="2"/>
  <c r="A228" i="2"/>
  <c r="B228" i="2"/>
  <c r="D228" i="2"/>
  <c r="G228" i="2"/>
  <c r="C228" i="2"/>
  <c r="E228" i="2"/>
  <c r="H228" i="2"/>
  <c r="A229" i="2"/>
  <c r="B229" i="2"/>
  <c r="D229" i="2"/>
  <c r="G229" i="2"/>
  <c r="C229" i="2"/>
  <c r="E229" i="2"/>
  <c r="H229" i="2"/>
  <c r="A230" i="2"/>
  <c r="C230" i="2"/>
  <c r="D230" i="2"/>
  <c r="E230" i="2"/>
  <c r="G230" i="2"/>
  <c r="H230" i="2"/>
  <c r="B230" i="2"/>
  <c r="A231" i="2"/>
  <c r="B231" i="2"/>
  <c r="D231" i="2"/>
  <c r="E231" i="2"/>
  <c r="G231" i="2"/>
  <c r="C231" i="2"/>
  <c r="H231" i="2"/>
  <c r="A232" i="2"/>
  <c r="D232" i="2"/>
  <c r="E232" i="2"/>
  <c r="G232" i="2"/>
  <c r="C232" i="2"/>
  <c r="H232" i="2"/>
  <c r="B232" i="2"/>
  <c r="A233" i="2"/>
  <c r="B233" i="2"/>
  <c r="D233" i="2"/>
  <c r="G233" i="2"/>
  <c r="C233" i="2"/>
  <c r="E233" i="2"/>
  <c r="H233" i="2"/>
  <c r="A234" i="2"/>
  <c r="C234" i="2"/>
  <c r="E234" i="2"/>
  <c r="D234" i="2"/>
  <c r="G234" i="2"/>
  <c r="H234" i="2"/>
  <c r="B234" i="2"/>
  <c r="A235" i="2"/>
  <c r="B235" i="2"/>
  <c r="D235" i="2"/>
  <c r="E235" i="2"/>
  <c r="G235" i="2"/>
  <c r="C235" i="2"/>
  <c r="H235" i="2"/>
  <c r="A236" i="2"/>
  <c r="B236" i="2"/>
  <c r="D236" i="2"/>
  <c r="G236" i="2"/>
  <c r="C236" i="2"/>
  <c r="E236" i="2"/>
  <c r="H236" i="2"/>
  <c r="A237" i="2"/>
  <c r="B237" i="2"/>
  <c r="D237" i="2"/>
  <c r="G237" i="2"/>
  <c r="C237" i="2"/>
  <c r="E237" i="2"/>
  <c r="H237" i="2"/>
  <c r="A238" i="2"/>
  <c r="C238" i="2"/>
  <c r="D238" i="2"/>
  <c r="E238" i="2"/>
  <c r="G238" i="2"/>
  <c r="H238" i="2"/>
  <c r="B238" i="2"/>
  <c r="A239" i="2"/>
  <c r="B239" i="2"/>
  <c r="D239" i="2"/>
  <c r="E239" i="2"/>
  <c r="G239" i="2"/>
  <c r="C239" i="2"/>
  <c r="H239" i="2"/>
  <c r="A240" i="2"/>
  <c r="D240" i="2"/>
  <c r="E240" i="2"/>
  <c r="G240" i="2"/>
  <c r="C240" i="2"/>
  <c r="H240" i="2"/>
  <c r="B240" i="2"/>
  <c r="A241" i="2"/>
  <c r="B241" i="2"/>
  <c r="D241" i="2"/>
  <c r="G241" i="2"/>
  <c r="C241" i="2"/>
  <c r="E241" i="2"/>
  <c r="H241" i="2"/>
  <c r="A242" i="2"/>
  <c r="C242" i="2"/>
  <c r="E242" i="2"/>
  <c r="D242" i="2"/>
  <c r="G242" i="2"/>
  <c r="H242" i="2"/>
  <c r="B242" i="2"/>
  <c r="A243" i="2"/>
  <c r="B243" i="2"/>
  <c r="D243" i="2"/>
  <c r="E243" i="2"/>
  <c r="G243" i="2"/>
  <c r="C243" i="2"/>
  <c r="H243" i="2"/>
  <c r="A244" i="2"/>
  <c r="D244" i="2"/>
  <c r="G244" i="2"/>
  <c r="C244" i="2"/>
  <c r="E244" i="2"/>
  <c r="H244" i="2"/>
  <c r="B244" i="2"/>
  <c r="A245" i="2"/>
  <c r="B245" i="2"/>
  <c r="D245" i="2"/>
  <c r="G245" i="2"/>
  <c r="C245" i="2"/>
  <c r="E245" i="2"/>
  <c r="H245" i="2"/>
  <c r="A246" i="2"/>
  <c r="C246" i="2"/>
  <c r="D246" i="2"/>
  <c r="E246" i="2"/>
  <c r="G246" i="2"/>
  <c r="H246" i="2"/>
  <c r="B246" i="2"/>
  <c r="A247" i="2"/>
  <c r="B247" i="2"/>
  <c r="D247" i="2"/>
  <c r="E247" i="2"/>
  <c r="G247" i="2"/>
  <c r="C247" i="2"/>
  <c r="H247" i="2"/>
  <c r="A248" i="2"/>
  <c r="D248" i="2"/>
  <c r="G248" i="2"/>
  <c r="C248" i="2"/>
  <c r="E248" i="2"/>
  <c r="H248" i="2"/>
  <c r="B248" i="2"/>
  <c r="A249" i="2"/>
  <c r="D249" i="2"/>
  <c r="G249" i="2"/>
  <c r="C249" i="2"/>
  <c r="E249" i="2"/>
  <c r="H249" i="2"/>
  <c r="B249" i="2"/>
  <c r="A250" i="2"/>
  <c r="C250" i="2"/>
  <c r="E250" i="2"/>
  <c r="D250" i="2"/>
  <c r="G250" i="2"/>
  <c r="H250" i="2"/>
  <c r="B250" i="2"/>
  <c r="A251" i="2"/>
  <c r="B251" i="2"/>
  <c r="D251" i="2"/>
  <c r="E251" i="2"/>
  <c r="G251" i="2"/>
  <c r="C251" i="2"/>
  <c r="H251" i="2"/>
  <c r="A252" i="2"/>
  <c r="B252" i="2"/>
  <c r="D252" i="2"/>
  <c r="G252" i="2"/>
  <c r="C252" i="2"/>
  <c r="E252" i="2"/>
  <c r="H252" i="2"/>
  <c r="A253" i="2"/>
  <c r="B253" i="2"/>
  <c r="C253" i="2"/>
  <c r="E253" i="2"/>
  <c r="D253" i="2"/>
  <c r="G253" i="2"/>
  <c r="H253" i="2"/>
  <c r="A254" i="2"/>
  <c r="C254" i="2"/>
  <c r="D254" i="2"/>
  <c r="E254" i="2"/>
  <c r="G254" i="2"/>
  <c r="H254" i="2"/>
  <c r="B254" i="2"/>
  <c r="A255" i="2"/>
  <c r="B255" i="2"/>
  <c r="D255" i="2"/>
  <c r="G255" i="2"/>
  <c r="C255" i="2"/>
  <c r="E255" i="2"/>
  <c r="H255" i="2"/>
  <c r="A256" i="2"/>
  <c r="C256" i="2"/>
  <c r="E256" i="2"/>
  <c r="D256" i="2"/>
  <c r="G256" i="2"/>
  <c r="H256" i="2"/>
  <c r="B256" i="2"/>
  <c r="A257" i="2"/>
  <c r="B257" i="2"/>
  <c r="C257" i="2"/>
  <c r="D257" i="2"/>
  <c r="E257" i="2"/>
  <c r="G257" i="2"/>
  <c r="H257" i="2"/>
  <c r="A258" i="2"/>
  <c r="B258" i="2"/>
  <c r="C258" i="2"/>
  <c r="D258" i="2"/>
  <c r="E258" i="2"/>
  <c r="G258" i="2"/>
  <c r="H258" i="2"/>
  <c r="A259" i="2"/>
  <c r="B259" i="2"/>
  <c r="D259" i="2"/>
  <c r="G259" i="2"/>
  <c r="C259" i="2"/>
  <c r="E259" i="2"/>
  <c r="H259" i="2"/>
  <c r="A260" i="2"/>
  <c r="C260" i="2"/>
  <c r="E260" i="2"/>
  <c r="D260" i="2"/>
  <c r="G260" i="2"/>
  <c r="H260" i="2"/>
  <c r="B260" i="2"/>
  <c r="A261" i="2"/>
  <c r="D261" i="2"/>
  <c r="G261" i="2"/>
  <c r="C261" i="2"/>
  <c r="E261" i="2"/>
  <c r="H261" i="2"/>
  <c r="B261" i="2"/>
  <c r="A262" i="2"/>
  <c r="D262" i="2"/>
  <c r="G262" i="2"/>
  <c r="C262" i="2"/>
  <c r="E262" i="2"/>
  <c r="H262" i="2"/>
  <c r="B262" i="2"/>
  <c r="A263" i="2"/>
  <c r="B263" i="2"/>
  <c r="D263" i="2"/>
  <c r="G263" i="2"/>
  <c r="C263" i="2"/>
  <c r="E263" i="2"/>
  <c r="H263" i="2"/>
  <c r="A264" i="2"/>
  <c r="C264" i="2"/>
  <c r="E264" i="2"/>
  <c r="D264" i="2"/>
  <c r="G264" i="2"/>
  <c r="H264" i="2"/>
  <c r="B264" i="2"/>
  <c r="A265" i="2"/>
  <c r="B265" i="2"/>
  <c r="C265" i="2"/>
  <c r="D265" i="2"/>
  <c r="E265" i="2"/>
  <c r="G265" i="2"/>
  <c r="H265" i="2"/>
  <c r="A266" i="2"/>
  <c r="B266" i="2"/>
  <c r="C266" i="2"/>
  <c r="D266" i="2"/>
  <c r="E266" i="2"/>
  <c r="G266" i="2"/>
  <c r="H266" i="2"/>
  <c r="A267" i="2"/>
  <c r="B267" i="2"/>
  <c r="D267" i="2"/>
  <c r="G267" i="2"/>
  <c r="C267" i="2"/>
  <c r="E267" i="2"/>
  <c r="H267" i="2"/>
  <c r="A268" i="2"/>
  <c r="C268" i="2"/>
  <c r="E268" i="2"/>
  <c r="D268" i="2"/>
  <c r="G268" i="2"/>
  <c r="H268" i="2"/>
  <c r="B268" i="2"/>
  <c r="A269" i="2"/>
  <c r="D269" i="2"/>
  <c r="G269" i="2"/>
  <c r="C269" i="2"/>
  <c r="E269" i="2"/>
  <c r="H269" i="2"/>
  <c r="B269" i="2"/>
  <c r="A270" i="2"/>
  <c r="D270" i="2"/>
  <c r="G270" i="2"/>
  <c r="C270" i="2"/>
  <c r="E270" i="2"/>
  <c r="H270" i="2"/>
  <c r="B270" i="2"/>
  <c r="A271" i="2"/>
  <c r="B271" i="2"/>
  <c r="D271" i="2"/>
  <c r="G271" i="2"/>
  <c r="C271" i="2"/>
  <c r="E271" i="2"/>
  <c r="H271" i="2"/>
  <c r="A272" i="2"/>
  <c r="C272" i="2"/>
  <c r="E272" i="2"/>
  <c r="D272" i="2"/>
  <c r="G272" i="2"/>
  <c r="H272" i="2"/>
  <c r="B272" i="2"/>
  <c r="A273" i="2"/>
  <c r="B273" i="2"/>
  <c r="C273" i="2"/>
  <c r="D273" i="2"/>
  <c r="E273" i="2"/>
  <c r="G273" i="2"/>
  <c r="H273" i="2"/>
  <c r="A274" i="2"/>
  <c r="B274" i="2"/>
  <c r="C274" i="2"/>
  <c r="D274" i="2"/>
  <c r="E274" i="2"/>
  <c r="G274" i="2"/>
  <c r="H274" i="2"/>
  <c r="A275" i="2"/>
  <c r="B275" i="2"/>
  <c r="D275" i="2"/>
  <c r="G275" i="2"/>
  <c r="C275" i="2"/>
  <c r="E275" i="2"/>
  <c r="H275" i="2"/>
  <c r="A276" i="2"/>
  <c r="C276" i="2"/>
  <c r="E276" i="2"/>
  <c r="D276" i="2"/>
  <c r="G276" i="2"/>
  <c r="H276" i="2"/>
  <c r="B276" i="2"/>
  <c r="A277" i="2"/>
  <c r="D277" i="2"/>
  <c r="G277" i="2"/>
  <c r="C277" i="2"/>
  <c r="E277" i="2"/>
  <c r="H277" i="2"/>
  <c r="B277" i="2"/>
  <c r="A278" i="2"/>
  <c r="D278" i="2"/>
  <c r="G278" i="2"/>
  <c r="C278" i="2"/>
  <c r="E278" i="2"/>
  <c r="H278" i="2"/>
  <c r="B278" i="2"/>
  <c r="A279" i="2"/>
  <c r="B279" i="2"/>
  <c r="D279" i="2"/>
  <c r="G279" i="2"/>
  <c r="C279" i="2"/>
  <c r="E279" i="2"/>
  <c r="H279" i="2"/>
  <c r="A280" i="2"/>
  <c r="C280" i="2"/>
  <c r="E280" i="2"/>
  <c r="D280" i="2"/>
  <c r="G280" i="2"/>
  <c r="H280" i="2"/>
  <c r="B280" i="2"/>
  <c r="A281" i="2"/>
  <c r="B281" i="2"/>
  <c r="C281" i="2"/>
  <c r="D281" i="2"/>
  <c r="E281" i="2"/>
  <c r="G281" i="2"/>
  <c r="H281" i="2"/>
  <c r="A282" i="2"/>
  <c r="B282" i="2"/>
  <c r="C282" i="2"/>
  <c r="D282" i="2"/>
  <c r="E282" i="2"/>
  <c r="G282" i="2"/>
  <c r="H282" i="2"/>
  <c r="A283" i="2"/>
  <c r="B283" i="2"/>
  <c r="D283" i="2"/>
  <c r="G283" i="2"/>
  <c r="C283" i="2"/>
  <c r="E283" i="2"/>
  <c r="H283" i="2"/>
  <c r="A284" i="2"/>
  <c r="C284" i="2"/>
  <c r="E284" i="2"/>
  <c r="D284" i="2"/>
  <c r="G284" i="2"/>
  <c r="H284" i="2"/>
  <c r="B284" i="2"/>
  <c r="A285" i="2"/>
  <c r="D285" i="2"/>
  <c r="G285" i="2"/>
  <c r="C285" i="2"/>
  <c r="E285" i="2"/>
  <c r="H285" i="2"/>
  <c r="B285" i="2"/>
  <c r="A286" i="2"/>
  <c r="D286" i="2"/>
  <c r="G286" i="2"/>
  <c r="C286" i="2"/>
  <c r="E286" i="2"/>
  <c r="H286" i="2"/>
  <c r="B286" i="2"/>
  <c r="A287" i="2"/>
  <c r="B287" i="2"/>
  <c r="D287" i="2"/>
  <c r="G287" i="2"/>
  <c r="C287" i="2"/>
  <c r="E287" i="2"/>
  <c r="H287" i="2"/>
  <c r="A288" i="2"/>
  <c r="C288" i="2"/>
  <c r="E288" i="2"/>
  <c r="D288" i="2"/>
  <c r="G288" i="2"/>
  <c r="H288" i="2"/>
  <c r="B288" i="2"/>
  <c r="A289" i="2"/>
  <c r="B289" i="2"/>
  <c r="C289" i="2"/>
  <c r="D289" i="2"/>
  <c r="E289" i="2"/>
  <c r="G289" i="2"/>
  <c r="H289" i="2"/>
  <c r="A290" i="2"/>
  <c r="B290" i="2"/>
  <c r="C290" i="2"/>
  <c r="D290" i="2"/>
  <c r="E290" i="2"/>
  <c r="G290" i="2"/>
  <c r="H290" i="2"/>
  <c r="A291" i="2"/>
  <c r="B291" i="2"/>
  <c r="D291" i="2"/>
  <c r="G291" i="2"/>
  <c r="C291" i="2"/>
  <c r="E291" i="2"/>
  <c r="H291" i="2"/>
  <c r="A292" i="2"/>
  <c r="C292" i="2"/>
  <c r="E292" i="2"/>
  <c r="D292" i="2"/>
  <c r="G292" i="2"/>
  <c r="H292" i="2"/>
  <c r="B292" i="2"/>
  <c r="A293" i="2"/>
  <c r="D293" i="2"/>
  <c r="G293" i="2"/>
  <c r="C293" i="2"/>
  <c r="E293" i="2"/>
  <c r="H293" i="2"/>
  <c r="B293" i="2"/>
  <c r="A294" i="2"/>
  <c r="D294" i="2"/>
  <c r="G294" i="2"/>
  <c r="C294" i="2"/>
  <c r="E294" i="2"/>
  <c r="H294" i="2"/>
  <c r="B294" i="2"/>
  <c r="A295" i="2"/>
  <c r="B295" i="2"/>
  <c r="D295" i="2"/>
  <c r="G295" i="2"/>
  <c r="C295" i="2"/>
  <c r="E295" i="2"/>
  <c r="H295" i="2"/>
  <c r="A296" i="2"/>
  <c r="C296" i="2"/>
  <c r="E296" i="2"/>
  <c r="D296" i="2"/>
  <c r="G296" i="2"/>
  <c r="H296" i="2"/>
  <c r="B296" i="2"/>
  <c r="A297" i="2"/>
  <c r="B297" i="2"/>
  <c r="C297" i="2"/>
  <c r="D297" i="2"/>
  <c r="E297" i="2"/>
  <c r="G297" i="2"/>
  <c r="H297" i="2"/>
  <c r="A298" i="2"/>
  <c r="B298" i="2"/>
  <c r="D298" i="2"/>
  <c r="G298" i="2"/>
  <c r="C298" i="2"/>
  <c r="E298" i="2"/>
  <c r="H298" i="2"/>
  <c r="A299" i="2"/>
  <c r="D299" i="2"/>
  <c r="G299" i="2"/>
  <c r="C299" i="2"/>
  <c r="E299" i="2"/>
  <c r="H299" i="2"/>
  <c r="B299" i="2"/>
  <c r="A300" i="2"/>
  <c r="C300" i="2"/>
  <c r="D300" i="2"/>
  <c r="E300" i="2"/>
  <c r="G300" i="2"/>
  <c r="H300" i="2"/>
  <c r="B300" i="2"/>
  <c r="A301" i="2"/>
  <c r="D301" i="2"/>
  <c r="G301" i="2"/>
  <c r="C301" i="2"/>
  <c r="E301" i="2"/>
  <c r="H301" i="2"/>
  <c r="B301" i="2"/>
  <c r="A302" i="2"/>
  <c r="D302" i="2"/>
  <c r="G302" i="2"/>
  <c r="C302" i="2"/>
  <c r="E302" i="2"/>
  <c r="H302" i="2"/>
  <c r="B302" i="2"/>
  <c r="A303" i="2"/>
  <c r="B303" i="2"/>
  <c r="C303" i="2"/>
  <c r="E303" i="2"/>
  <c r="D303" i="2"/>
  <c r="G303" i="2"/>
  <c r="H303" i="2"/>
  <c r="A304" i="2"/>
  <c r="C304" i="2"/>
  <c r="E304" i="2"/>
  <c r="D304" i="2"/>
  <c r="G304" i="2"/>
  <c r="H304" i="2"/>
  <c r="B304" i="2"/>
  <c r="A305" i="2"/>
  <c r="B305" i="2"/>
  <c r="C305" i="2"/>
  <c r="D305" i="2"/>
  <c r="E305" i="2"/>
  <c r="G305" i="2"/>
  <c r="H305" i="2"/>
  <c r="A306" i="2"/>
  <c r="B306" i="2"/>
  <c r="D306" i="2"/>
  <c r="G306" i="2"/>
  <c r="C306" i="2"/>
  <c r="E306" i="2"/>
  <c r="H306" i="2"/>
  <c r="A307" i="2"/>
  <c r="D307" i="2"/>
  <c r="G307" i="2"/>
  <c r="C307" i="2"/>
  <c r="E307" i="2"/>
  <c r="H307" i="2"/>
  <c r="B307" i="2"/>
  <c r="A308" i="2"/>
  <c r="C308" i="2"/>
  <c r="D308" i="2"/>
  <c r="E308" i="2"/>
  <c r="G308" i="2"/>
  <c r="H308" i="2"/>
  <c r="B308" i="2"/>
  <c r="A309" i="2"/>
  <c r="D309" i="2"/>
  <c r="G309" i="2"/>
  <c r="C309" i="2"/>
  <c r="E309" i="2"/>
  <c r="H309" i="2"/>
  <c r="B309" i="2"/>
  <c r="A310" i="2"/>
  <c r="D310" i="2"/>
  <c r="G310" i="2"/>
  <c r="C310" i="2"/>
  <c r="E310" i="2"/>
  <c r="H310" i="2"/>
  <c r="B310" i="2"/>
  <c r="A311" i="2"/>
  <c r="B311" i="2"/>
  <c r="C311" i="2"/>
  <c r="E311" i="2"/>
  <c r="D311" i="2"/>
  <c r="G311" i="2"/>
  <c r="H311" i="2"/>
  <c r="A312" i="2"/>
  <c r="C312" i="2"/>
  <c r="E312" i="2"/>
  <c r="D312" i="2"/>
  <c r="G312" i="2"/>
  <c r="H312" i="2"/>
  <c r="B312" i="2"/>
  <c r="A313" i="2"/>
  <c r="B313" i="2"/>
  <c r="C313" i="2"/>
  <c r="D313" i="2"/>
  <c r="E313" i="2"/>
  <c r="G313" i="2"/>
  <c r="H313" i="2"/>
  <c r="A314" i="2"/>
  <c r="B314" i="2"/>
  <c r="D314" i="2"/>
  <c r="G314" i="2"/>
  <c r="C314" i="2"/>
  <c r="E314" i="2"/>
  <c r="H314" i="2"/>
  <c r="A315" i="2"/>
  <c r="D315" i="2"/>
  <c r="G315" i="2"/>
  <c r="C315" i="2"/>
  <c r="E315" i="2"/>
  <c r="H315" i="2"/>
  <c r="B315" i="2"/>
  <c r="A316" i="2"/>
  <c r="C316" i="2"/>
  <c r="D316" i="2"/>
  <c r="E316" i="2"/>
  <c r="G316" i="2"/>
  <c r="H316" i="2"/>
  <c r="B316" i="2"/>
  <c r="A317" i="2"/>
  <c r="D317" i="2"/>
  <c r="G317" i="2"/>
  <c r="C317" i="2"/>
  <c r="E317" i="2"/>
  <c r="H317" i="2"/>
  <c r="B317" i="2"/>
  <c r="A318" i="2"/>
  <c r="B318" i="2"/>
  <c r="D318" i="2"/>
  <c r="G318" i="2"/>
  <c r="C318" i="2"/>
  <c r="E318" i="2"/>
  <c r="H318" i="2"/>
  <c r="A319" i="2"/>
  <c r="B319" i="2"/>
  <c r="C319" i="2"/>
  <c r="E319" i="2"/>
  <c r="D319" i="2"/>
  <c r="G319" i="2"/>
  <c r="H319" i="2"/>
  <c r="A320" i="2"/>
  <c r="C320" i="2"/>
  <c r="E320" i="2"/>
  <c r="D320" i="2"/>
  <c r="G320" i="2"/>
  <c r="H320" i="2"/>
  <c r="B320" i="2"/>
  <c r="A321" i="2"/>
  <c r="B321" i="2"/>
  <c r="C321" i="2"/>
  <c r="D321" i="2"/>
  <c r="E321" i="2"/>
  <c r="G321" i="2"/>
  <c r="H321" i="2"/>
  <c r="A322" i="2"/>
  <c r="B322" i="2"/>
  <c r="D322" i="2"/>
  <c r="G322" i="2"/>
  <c r="C322" i="2"/>
  <c r="E322" i="2"/>
  <c r="H322" i="2"/>
  <c r="A323" i="2"/>
  <c r="D323" i="2"/>
  <c r="G323" i="2"/>
  <c r="C323" i="2"/>
  <c r="E323" i="2"/>
  <c r="H323" i="2"/>
  <c r="B323" i="2"/>
  <c r="A324" i="2"/>
  <c r="C324" i="2"/>
  <c r="D324" i="2"/>
  <c r="E324" i="2"/>
  <c r="G324" i="2"/>
  <c r="H324" i="2"/>
  <c r="B324" i="2"/>
  <c r="A325" i="2"/>
  <c r="D325" i="2"/>
  <c r="G325" i="2"/>
  <c r="C325" i="2"/>
  <c r="E325" i="2"/>
  <c r="H325" i="2"/>
  <c r="B325" i="2"/>
  <c r="A326" i="2"/>
  <c r="B326" i="2"/>
  <c r="D326" i="2"/>
  <c r="G326" i="2"/>
  <c r="C326" i="2"/>
  <c r="E326" i="2"/>
  <c r="H326" i="2"/>
  <c r="A327" i="2"/>
  <c r="B327" i="2"/>
  <c r="C327" i="2"/>
  <c r="E327" i="2"/>
  <c r="D327" i="2"/>
  <c r="G327" i="2"/>
  <c r="H327" i="2"/>
  <c r="A328" i="2"/>
  <c r="C328" i="2"/>
  <c r="E328" i="2"/>
  <c r="D328" i="2"/>
  <c r="G328" i="2"/>
  <c r="H328" i="2"/>
  <c r="B328" i="2"/>
  <c r="A329" i="2"/>
  <c r="B329" i="2"/>
  <c r="C329" i="2"/>
  <c r="D329" i="2"/>
  <c r="E329" i="2"/>
  <c r="G329" i="2"/>
  <c r="H329" i="2"/>
  <c r="A330" i="2"/>
  <c r="B330" i="2"/>
  <c r="D330" i="2"/>
  <c r="G330" i="2"/>
  <c r="C330" i="2"/>
  <c r="E330" i="2"/>
  <c r="H330" i="2"/>
  <c r="A331" i="2"/>
  <c r="D331" i="2"/>
  <c r="G331" i="2"/>
  <c r="C331" i="2"/>
  <c r="E331" i="2"/>
  <c r="H331" i="2"/>
  <c r="B331" i="2"/>
  <c r="A332" i="2"/>
  <c r="C332" i="2"/>
  <c r="D332" i="2"/>
  <c r="E332" i="2"/>
  <c r="G332" i="2"/>
  <c r="H332" i="2"/>
  <c r="B332" i="2"/>
  <c r="A333" i="2"/>
  <c r="D333" i="2"/>
  <c r="G333" i="2"/>
  <c r="C333" i="2"/>
  <c r="E333" i="2"/>
  <c r="H333" i="2"/>
  <c r="B333" i="2"/>
  <c r="A334" i="2"/>
  <c r="B334" i="2"/>
  <c r="D334" i="2"/>
  <c r="G334" i="2"/>
  <c r="C334" i="2"/>
  <c r="E334" i="2"/>
  <c r="H334" i="2"/>
  <c r="A335" i="2"/>
  <c r="B335" i="2"/>
  <c r="C335" i="2"/>
  <c r="E335" i="2"/>
  <c r="D335" i="2"/>
  <c r="G335" i="2"/>
  <c r="H335" i="2"/>
  <c r="A336" i="2"/>
  <c r="C336" i="2"/>
  <c r="E336" i="2"/>
  <c r="D336" i="2"/>
  <c r="G336" i="2"/>
  <c r="H336" i="2"/>
  <c r="B336" i="2"/>
  <c r="H84" i="1"/>
  <c r="I84" i="1"/>
  <c r="C12" i="1"/>
  <c r="C11" i="1"/>
  <c r="O272" i="1" l="1"/>
  <c r="O88" i="1"/>
  <c r="O163" i="1"/>
  <c r="O108" i="1"/>
  <c r="O313" i="1"/>
  <c r="O81" i="1"/>
  <c r="O99" i="1"/>
  <c r="O226" i="1"/>
  <c r="O101" i="1"/>
  <c r="O224" i="1"/>
  <c r="O167" i="1"/>
  <c r="O44" i="1"/>
  <c r="O84" i="1"/>
  <c r="O350" i="1"/>
  <c r="O124" i="1"/>
  <c r="O290" i="1"/>
  <c r="O227" i="1"/>
  <c r="O53" i="1"/>
  <c r="O361" i="1"/>
  <c r="O291" i="1"/>
  <c r="O343" i="1"/>
  <c r="O95" i="1"/>
  <c r="O297" i="1"/>
  <c r="O217" i="1"/>
  <c r="O230" i="1"/>
  <c r="O61" i="1"/>
  <c r="O339" i="1"/>
  <c r="O210" i="1"/>
  <c r="O74" i="1"/>
  <c r="O65" i="1"/>
  <c r="O231" i="1"/>
  <c r="O328" i="1"/>
  <c r="O47" i="1"/>
  <c r="O38" i="1"/>
  <c r="O98" i="1"/>
  <c r="O318" i="1"/>
  <c r="O276" i="1"/>
  <c r="O331" i="1"/>
  <c r="O203" i="1"/>
  <c r="O288" i="1"/>
  <c r="O198" i="1"/>
  <c r="O249" i="1"/>
  <c r="O236" i="1"/>
  <c r="O161" i="1"/>
  <c r="O187" i="1"/>
  <c r="O49" i="1"/>
  <c r="O220" i="1"/>
  <c r="O273" i="1"/>
  <c r="O186" i="1"/>
  <c r="O287" i="1"/>
  <c r="O148" i="1"/>
  <c r="O244" i="1"/>
  <c r="O308" i="1"/>
  <c r="O33" i="1"/>
  <c r="O189" i="1"/>
  <c r="O301" i="1"/>
  <c r="O266" i="1"/>
  <c r="O89" i="1"/>
  <c r="O194" i="1"/>
  <c r="O160" i="1"/>
  <c r="O358" i="1"/>
  <c r="O327" i="1"/>
  <c r="O92" i="1"/>
  <c r="O306" i="1"/>
  <c r="O197" i="1"/>
  <c r="O71" i="1"/>
  <c r="O206" i="1"/>
  <c r="O48" i="1"/>
  <c r="O208" i="1"/>
  <c r="O214" i="1"/>
  <c r="O134" i="1"/>
  <c r="O22" i="1"/>
  <c r="O105" i="1"/>
  <c r="O336" i="1"/>
  <c r="O326" i="1"/>
  <c r="O193" i="1"/>
  <c r="O57" i="1"/>
  <c r="O166" i="1"/>
  <c r="O254" i="1"/>
  <c r="O299" i="1"/>
  <c r="O147" i="1"/>
  <c r="O316" i="1"/>
  <c r="O150" i="1"/>
  <c r="O298" i="1"/>
  <c r="O168" i="1"/>
  <c r="O219" i="1"/>
  <c r="O265" i="1"/>
  <c r="O183" i="1"/>
  <c r="O50" i="1"/>
  <c r="O77" i="1"/>
  <c r="O325" i="1"/>
  <c r="O243" i="1"/>
  <c r="O200" i="1"/>
  <c r="O300" i="1"/>
  <c r="O256" i="1"/>
  <c r="O257" i="1"/>
  <c r="O207" i="1"/>
  <c r="O28" i="1"/>
  <c r="O35" i="1"/>
  <c r="O356" i="1"/>
  <c r="O284" i="1"/>
  <c r="O278" i="1"/>
  <c r="O348" i="1"/>
  <c r="O96" i="1"/>
  <c r="O45" i="1"/>
  <c r="O295" i="1"/>
  <c r="O237" i="1"/>
  <c r="O90" i="1"/>
  <c r="O258" i="1"/>
  <c r="O303" i="1"/>
  <c r="O149" i="1"/>
  <c r="O175" i="1"/>
  <c r="O323" i="1"/>
  <c r="O188" i="1"/>
  <c r="O317" i="1"/>
  <c r="O314" i="1"/>
  <c r="O169" i="1"/>
  <c r="O333" i="1"/>
  <c r="O76" i="1"/>
  <c r="O32" i="1"/>
  <c r="O145" i="1"/>
  <c r="O242" i="1"/>
  <c r="O131" i="1"/>
  <c r="O309" i="1"/>
  <c r="O347" i="1"/>
  <c r="O158" i="1"/>
  <c r="O87" i="1"/>
  <c r="O279" i="1"/>
  <c r="O324" i="1"/>
  <c r="O213" i="1"/>
  <c r="O86" i="1"/>
  <c r="O173" i="1"/>
  <c r="O251" i="1"/>
  <c r="O315" i="1"/>
  <c r="O275" i="1"/>
  <c r="O113" i="1"/>
  <c r="O330" i="1"/>
  <c r="O126" i="1"/>
  <c r="O97" i="1"/>
  <c r="O260" i="1"/>
  <c r="O191" i="1"/>
  <c r="O26" i="1"/>
  <c r="O211" i="1"/>
  <c r="O332" i="1"/>
  <c r="O311" i="1"/>
  <c r="O63" i="1"/>
  <c r="O346" i="1"/>
  <c r="O159" i="1"/>
  <c r="O262" i="1"/>
  <c r="O281" i="1"/>
  <c r="O93" i="1"/>
  <c r="O62" i="1"/>
  <c r="O102" i="1"/>
  <c r="O212" i="1"/>
  <c r="O337" i="1"/>
  <c r="O66" i="1"/>
  <c r="O42" i="1"/>
  <c r="O241" i="1"/>
  <c r="O125" i="1"/>
  <c r="O245" i="1"/>
  <c r="O142" i="1"/>
  <c r="O152" i="1"/>
  <c r="C15" i="1"/>
  <c r="O135" i="1"/>
  <c r="O360" i="1"/>
  <c r="O82" i="1"/>
  <c r="O73" i="1"/>
  <c r="O352" i="1"/>
  <c r="O196" i="1"/>
  <c r="O233" i="1"/>
  <c r="O115" i="1"/>
  <c r="O215" i="1"/>
  <c r="O310" i="1"/>
  <c r="O41" i="1"/>
  <c r="O80" i="1"/>
  <c r="O151" i="1"/>
  <c r="O190" i="1"/>
  <c r="O122" i="1"/>
  <c r="O67" i="1"/>
  <c r="O252" i="1"/>
  <c r="O69" i="1"/>
  <c r="O229" i="1"/>
  <c r="O34" i="1"/>
  <c r="O56" i="1"/>
  <c r="O282" i="1"/>
  <c r="O107" i="1"/>
  <c r="O218" i="1"/>
  <c r="O195" i="1"/>
  <c r="O285" i="1"/>
  <c r="O118" i="1"/>
  <c r="O240" i="1"/>
  <c r="O155" i="1"/>
  <c r="O205" i="1"/>
  <c r="O362" i="1"/>
  <c r="O123" i="1"/>
  <c r="O120" i="1"/>
  <c r="O110" i="1"/>
  <c r="O23" i="1"/>
  <c r="O156" i="1"/>
  <c r="O329" i="1"/>
  <c r="O165" i="1"/>
  <c r="O304" i="1"/>
  <c r="O264" i="1"/>
  <c r="O201" i="1"/>
  <c r="O127" i="1"/>
  <c r="O176" i="1"/>
  <c r="O294" i="1"/>
  <c r="O72" i="1"/>
  <c r="O146" i="1"/>
  <c r="O250" i="1"/>
  <c r="O109" i="1"/>
  <c r="O357" i="1"/>
  <c r="O280" i="1"/>
  <c r="O263" i="1"/>
  <c r="O154" i="1"/>
  <c r="O335" i="1"/>
  <c r="O70" i="1"/>
  <c r="O60" i="1"/>
  <c r="O68" i="1"/>
  <c r="O192" i="1"/>
  <c r="O340" i="1"/>
  <c r="O136" i="1"/>
  <c r="O174" i="1"/>
  <c r="O292" i="1"/>
  <c r="O221" i="1"/>
  <c r="O129" i="1"/>
  <c r="O307" i="1"/>
  <c r="O351" i="1"/>
  <c r="O344" i="1"/>
  <c r="O75" i="1"/>
  <c r="O353" i="1"/>
  <c r="O25" i="1"/>
  <c r="O341" i="1"/>
  <c r="O51" i="1"/>
  <c r="O55" i="1"/>
  <c r="O322" i="1"/>
  <c r="O46" i="1"/>
  <c r="O170" i="1"/>
  <c r="O172" i="1"/>
  <c r="O130" i="1"/>
  <c r="O253" i="1"/>
  <c r="O239" i="1"/>
  <c r="O223" i="1"/>
  <c r="O29" i="1"/>
  <c r="O153" i="1"/>
  <c r="O171" i="1"/>
  <c r="O312" i="1"/>
  <c r="O94" i="1"/>
  <c r="O138" i="1"/>
  <c r="O255" i="1"/>
  <c r="O179" i="1"/>
  <c r="O79" i="1"/>
  <c r="O40" i="1"/>
  <c r="O261" i="1"/>
  <c r="O31" i="1"/>
  <c r="O319" i="1"/>
  <c r="O30" i="1"/>
  <c r="O345" i="1"/>
  <c r="O143" i="1"/>
  <c r="O177" i="1"/>
  <c r="O181" i="1"/>
  <c r="O289" i="1"/>
  <c r="O133" i="1"/>
  <c r="O321" i="1"/>
  <c r="O140" i="1"/>
  <c r="O184" i="1"/>
  <c r="O199" i="1"/>
  <c r="O21" i="1"/>
  <c r="O39" i="1"/>
  <c r="O228" i="1"/>
  <c r="O232" i="1"/>
  <c r="O119" i="1"/>
  <c r="O246" i="1"/>
  <c r="O225" i="1"/>
  <c r="O85" i="1"/>
  <c r="O164" i="1"/>
  <c r="O106" i="1"/>
  <c r="O293" i="1"/>
  <c r="O180" i="1"/>
  <c r="O268" i="1"/>
  <c r="O78" i="1"/>
  <c r="O247" i="1"/>
  <c r="O259" i="1"/>
  <c r="O100" i="1"/>
  <c r="O178" i="1"/>
  <c r="O302" i="1"/>
  <c r="O238" i="1"/>
  <c r="O269" i="1"/>
  <c r="O37" i="1"/>
  <c r="O132" i="1"/>
  <c r="O363" i="1"/>
  <c r="O162" i="1"/>
  <c r="O204" i="1"/>
  <c r="O52" i="1"/>
  <c r="O36" i="1"/>
  <c r="O58" i="1"/>
  <c r="O112" i="1"/>
  <c r="O234" i="1"/>
  <c r="O157" i="1"/>
  <c r="O117" i="1"/>
  <c r="O270" i="1"/>
  <c r="O359" i="1"/>
  <c r="O24" i="1"/>
  <c r="O355" i="1"/>
  <c r="O103" i="1"/>
  <c r="O202" i="1"/>
  <c r="O185" i="1"/>
  <c r="O144" i="1"/>
  <c r="O338" i="1"/>
  <c r="O116" i="1"/>
  <c r="O111" i="1"/>
  <c r="O222" i="1"/>
  <c r="O83" i="1"/>
  <c r="O283" i="1"/>
  <c r="O334" i="1"/>
  <c r="O274" i="1"/>
  <c r="O64" i="1"/>
  <c r="O54" i="1"/>
  <c r="O137" i="1"/>
  <c r="O182" i="1"/>
  <c r="O121" i="1"/>
  <c r="O114" i="1"/>
  <c r="O27" i="1"/>
  <c r="O305" i="1"/>
  <c r="O139" i="1"/>
  <c r="O271" i="1"/>
  <c r="O248" i="1"/>
  <c r="O59" i="1"/>
  <c r="O349" i="1"/>
  <c r="O91" i="1"/>
  <c r="O320" i="1"/>
  <c r="O216" i="1"/>
  <c r="O354" i="1"/>
  <c r="O296" i="1"/>
  <c r="O128" i="1"/>
  <c r="O235" i="1"/>
  <c r="O267" i="1"/>
  <c r="O277" i="1"/>
  <c r="O209" i="1"/>
  <c r="O104" i="1"/>
  <c r="O141" i="1"/>
  <c r="O286" i="1"/>
  <c r="O342" i="1"/>
  <c r="O43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<sst xmlns="http://schemas.openxmlformats.org/spreadsheetml/2006/main" count="2978" uniqueCount="1099">
  <si>
    <t>HU Tau / GSC 01278-02001</t>
  </si>
  <si>
    <t>System Type:</t>
  </si>
  <si>
    <t>EA/SD: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</si>
  <si>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</si>
  <si>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</si>
  <si>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</si>
  <si>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</si>
  <si>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</si>
  <si>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</si>
  <si>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</si>
  <si>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</si>
  <si>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</si>
  <si>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</si>
  <si>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</si>
  <si>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</si>
  <si>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</si>
  <si>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</si>
  <si>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</si>
  <si>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</si>
  <si>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</si>
  <si>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</si>
  <si>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</si>
  <si>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</si>
  <si>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</si>
  <si>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</si>
  <si>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</si>
  <si>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</si>
  <si>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</si>
  <si>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</si>
  <si>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</si>
  <si>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</si>
  <si>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</si>
  <si>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</si>
  <si>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</si>
  <si>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</si>
  <si>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</si>
  <si>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</si>
  <si>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</si>
  <si>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</si>
  <si>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</si>
  <si>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</si>
  <si>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</si>
  <si>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Strohmeier&amp;Knigge VB 5.5</t>
  </si>
  <si>
    <t>IBVS 1547</t>
  </si>
  <si>
    <t>I</t>
  </si>
  <si>
    <t>BAVM 15 </t>
  </si>
  <si>
    <t> ST 29.255 </t>
  </si>
  <si>
    <t> AVSJ 3.67 </t>
  </si>
  <si>
    <t>VSB 47 </t>
  </si>
  <si>
    <t>IBVS 3212</t>
  </si>
  <si>
    <t> AVSJ 5.89 </t>
  </si>
  <si>
    <t> ASS 72.477 </t>
  </si>
  <si>
    <t>II</t>
  </si>
  <si>
    <t> ORI 129 </t>
  </si>
  <si>
    <t>GCVS 4</t>
  </si>
  <si>
    <t> BBS 1 </t>
  </si>
  <si>
    <t> JBAA 83.453 </t>
  </si>
  <si>
    <t> JBAA 85.446 </t>
  </si>
  <si>
    <t> MVS 7.32 </t>
  </si>
  <si>
    <t>BAVM 28 </t>
  </si>
  <si>
    <t> AVSJ 7.40 </t>
  </si>
  <si>
    <t> JBAA 87.20 </t>
  </si>
  <si>
    <t>AAVSO OMT#2</t>
  </si>
  <si>
    <t>BAVM 29 </t>
  </si>
  <si>
    <t> BBS 26 </t>
  </si>
  <si>
    <t> MVS 7.149 </t>
  </si>
  <si>
    <t> BBS 28 </t>
  </si>
  <si>
    <t>IBVS 1350</t>
  </si>
  <si>
    <t> GEOS 3 </t>
  </si>
  <si>
    <t> VSSC 58.19 </t>
  </si>
  <si>
    <t>IBVS 1502</t>
  </si>
  <si>
    <t> BBS 36 </t>
  </si>
  <si>
    <t> BBS 37 </t>
  </si>
  <si>
    <t> ALGL 36 </t>
  </si>
  <si>
    <t> BBS 40 </t>
  </si>
  <si>
    <t>IBVS 1924</t>
  </si>
  <si>
    <t>IBVS 1449</t>
  </si>
  <si>
    <t> MVS 8.137 </t>
  </si>
  <si>
    <t> MVS 8.193 </t>
  </si>
  <si>
    <t> VSSC 59.20 </t>
  </si>
  <si>
    <t> BBS 47 </t>
  </si>
  <si>
    <t> BBS 53 </t>
  </si>
  <si>
    <t> BBS 52 </t>
  </si>
  <si>
    <t>BAVM 34 </t>
  </si>
  <si>
    <t>IBVS 2189</t>
  </si>
  <si>
    <t> BBS 57 </t>
  </si>
  <si>
    <t> BBS 60 </t>
  </si>
  <si>
    <t>BAVM 36 </t>
  </si>
  <si>
    <t> BBS 69 </t>
  </si>
  <si>
    <t> BBS 72 </t>
  </si>
  <si>
    <t> ALGL 35 </t>
  </si>
  <si>
    <t>BAVM 38 </t>
  </si>
  <si>
    <t>BAVM 39 </t>
  </si>
  <si>
    <t> VSSC 68.35 </t>
  </si>
  <si>
    <t> BBS 78 </t>
  </si>
  <si>
    <t> MVS 11.19 </t>
  </si>
  <si>
    <t>BAVM 43 </t>
  </si>
  <si>
    <t> ALBO 1986 12 </t>
  </si>
  <si>
    <t> ALBO 1987 3 </t>
  </si>
  <si>
    <t> VSSC 60.22 </t>
  </si>
  <si>
    <t>BAVM 46 </t>
  </si>
  <si>
    <t> BBS 83 </t>
  </si>
  <si>
    <t> VSSC 72.27 </t>
  </si>
  <si>
    <t> BBS 91 </t>
  </si>
  <si>
    <t> ALBO 1989 2 </t>
  </si>
  <si>
    <t> MVS 12.16 </t>
  </si>
  <si>
    <t> ALBO 1990 2 </t>
  </si>
  <si>
    <t> MTEO 20.35 </t>
  </si>
  <si>
    <t> BBS 95 </t>
  </si>
  <si>
    <t> BBS 94 </t>
  </si>
  <si>
    <t>BAVM 56 </t>
  </si>
  <si>
    <t> BRNO 31 </t>
  </si>
  <si>
    <t> ALBO 1991 2 </t>
  </si>
  <si>
    <t> ALBO 1991 4 </t>
  </si>
  <si>
    <t>Hipparcos</t>
  </si>
  <si>
    <t> BBS 99 </t>
  </si>
  <si>
    <t>BAVM 62 </t>
  </si>
  <si>
    <t> BBS 103 </t>
  </si>
  <si>
    <t>AAVSO OMT#6</t>
  </si>
  <si>
    <t>IBVS 4472</t>
  </si>
  <si>
    <t>BAVM 93 </t>
  </si>
  <si>
    <t>BAVM 101 </t>
  </si>
  <si>
    <t> BBS 114 </t>
  </si>
  <si>
    <t>BAVM 131 </t>
  </si>
  <si>
    <t>BAVM 113 </t>
  </si>
  <si>
    <t>BAVM 122 </t>
  </si>
  <si>
    <t> BBS 123 </t>
  </si>
  <si>
    <t>R.Meyer BAVM 131</t>
  </si>
  <si>
    <t> AOEB 11 </t>
  </si>
  <si>
    <t>R.Meyer BAVM 143</t>
  </si>
  <si>
    <t>C.Pampaloni BBS 127</t>
  </si>
  <si>
    <t>IBVS 5438</t>
  </si>
  <si>
    <t>IBVS 5592</t>
  </si>
  <si>
    <t>Krajci</t>
  </si>
  <si>
    <t>IBVS 5657</t>
  </si>
  <si>
    <t>OEJV 0001</t>
  </si>
  <si>
    <t>IBVS 5843</t>
  </si>
  <si>
    <t>BAVM 179 </t>
  </si>
  <si>
    <t>IBVS 5731</t>
  </si>
  <si>
    <t>VSB 45 </t>
  </si>
  <si>
    <t>JAVSO..36..171</t>
  </si>
  <si>
    <t>JAVSO..38..183</t>
  </si>
  <si>
    <t>OEJV 0137</t>
  </si>
  <si>
    <t>OEJV 0160</t>
  </si>
  <si>
    <t>JAVSO..41..122</t>
  </si>
  <si>
    <t>VSB 56 </t>
  </si>
  <si>
    <t>IBVS 6118</t>
  </si>
  <si>
    <t>VSB-059</t>
  </si>
  <si>
    <t>cG</t>
  </si>
  <si>
    <t>JAVSO..45..121</t>
  </si>
  <si>
    <t>JAVSO..46…79 (2018)</t>
  </si>
  <si>
    <t>VSB-066</t>
  </si>
  <si>
    <t>JAVSO..46..184</t>
  </si>
  <si>
    <t>JAVSO..47..263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</si>
  <si>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</si>
  <si>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</si>
  <si>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</si>
  <si>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</si>
  <si>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</si>
  <si>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</si>
  <si>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</si>
  <si>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</si>
  <si>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2425641.300 </t>
  </si>
  <si>
    <t> 29.01.1929 19:12 </t>
  </si>
  <si>
    <t> 0.025 </t>
  </si>
  <si>
    <t>P </t>
  </si>
  <si>
    <t> Strohmeier&amp;Knigge </t>
  </si>
  <si>
    <t> VB 5.5 </t>
  </si>
  <si>
    <t>2426005.249 </t>
  </si>
  <si>
    <t> 28.01.1930 17:58 </t>
  </si>
  <si>
    <t> 0.009 </t>
  </si>
  <si>
    <t>2426406.279 </t>
  </si>
  <si>
    <t> 05.03.1931 18:41 </t>
  </si>
  <si>
    <t> 0.060 </t>
  </si>
  <si>
    <t>2426735.248 </t>
  </si>
  <si>
    <t> 28.01.1932 17:57 </t>
  </si>
  <si>
    <t> 0.021 </t>
  </si>
  <si>
    <t>2426735.269 </t>
  </si>
  <si>
    <t> 28.01.1932 18:27 </t>
  </si>
  <si>
    <t> 0.042 </t>
  </si>
  <si>
    <t>2426735.291 </t>
  </si>
  <si>
    <t> 28.01.1932 18:59 </t>
  </si>
  <si>
    <t> 0.064 </t>
  </si>
  <si>
    <t>2426743.414 </t>
  </si>
  <si>
    <t> 05.02.1932 21:56 </t>
  </si>
  <si>
    <t> -0.038 </t>
  </si>
  <si>
    <t>2426743.435 </t>
  </si>
  <si>
    <t> 05.02.1932 22:26 </t>
  </si>
  <si>
    <t> -0.017 </t>
  </si>
  <si>
    <t>2427039.472 </t>
  </si>
  <si>
    <t> 27.11.1932 23:19 </t>
  </si>
  <si>
    <t> -0.087 </t>
  </si>
  <si>
    <t>2427039.492 </t>
  </si>
  <si>
    <t> 27.11.1932 23:48 </t>
  </si>
  <si>
    <t> -0.067 </t>
  </si>
  <si>
    <t>2427039.513 </t>
  </si>
  <si>
    <t> 28.11.1932 00:18 </t>
  </si>
  <si>
    <t> -0.046 </t>
  </si>
  <si>
    <t>2427101.297 </t>
  </si>
  <si>
    <t> 28.01.1933 19:07 </t>
  </si>
  <si>
    <t> 0.049 </t>
  </si>
  <si>
    <t>2427397.335 </t>
  </si>
  <si>
    <t> 20.11.1933 20:02 </t>
  </si>
  <si>
    <t> -0.020 </t>
  </si>
  <si>
    <t>2427397.358 </t>
  </si>
  <si>
    <t> 20.11.1933 20:35 </t>
  </si>
  <si>
    <t> 0.003 </t>
  </si>
  <si>
    <t>2428131.487 </t>
  </si>
  <si>
    <t> 24.11.1935 23:41 </t>
  </si>
  <si>
    <t> 0.033 </t>
  </si>
  <si>
    <t>2428931.323 </t>
  </si>
  <si>
    <t> 01.02.1938 19:45 </t>
  </si>
  <si>
    <t> -0.032 </t>
  </si>
  <si>
    <t>2429192.382 </t>
  </si>
  <si>
    <t> 20.10.1938 21:10 </t>
  </si>
  <si>
    <t> -0.123 </t>
  </si>
  <si>
    <t>2429194.488 </t>
  </si>
  <si>
    <t> 22.10.1938 23:42 </t>
  </si>
  <si>
    <t> -0.073 </t>
  </si>
  <si>
    <t>2429196.541 </t>
  </si>
  <si>
    <t> 25.10.1938 00:59 </t>
  </si>
  <si>
    <t> -0.076 </t>
  </si>
  <si>
    <t>2434635.601 </t>
  </si>
  <si>
    <t> 15.09.1953 02:25 </t>
  </si>
  <si>
    <t> 0.071 </t>
  </si>
  <si>
    <t>2434709.404 </t>
  </si>
  <si>
    <t> 27.11.1953 21:41 </t>
  </si>
  <si>
    <t> -0.153 </t>
  </si>
  <si>
    <t>2436539.462 </t>
  </si>
  <si>
    <t> 01.12.1958 23:05 </t>
  </si>
  <si>
    <t> -0.202 </t>
  </si>
  <si>
    <t>2436597.271 </t>
  </si>
  <si>
    <t> 28.01.1959 18:30 </t>
  </si>
  <si>
    <t> 0.031 </t>
  </si>
  <si>
    <t>2436597.317 </t>
  </si>
  <si>
    <t> 28.01.1959 19:36 </t>
  </si>
  <si>
    <t> 0.077 </t>
  </si>
  <si>
    <t>2436599.246 </t>
  </si>
  <si>
    <t> 30.01.1959 17:54 </t>
  </si>
  <si>
    <t> -0.050 </t>
  </si>
  <si>
    <t>2436599.292 </t>
  </si>
  <si>
    <t> 30.01.1959 19:00 </t>
  </si>
  <si>
    <t> -0.004 </t>
  </si>
  <si>
    <t>2436603.295 </t>
  </si>
  <si>
    <t> 03.02.1959 19:04 </t>
  </si>
  <si>
    <t> -0.114 </t>
  </si>
  <si>
    <t>2436895.449 </t>
  </si>
  <si>
    <t> 22.11.1959 22:46 </t>
  </si>
  <si>
    <t> 0.045 </t>
  </si>
  <si>
    <t>2436899.460 </t>
  </si>
  <si>
    <t> 26.11.1959 23:02 </t>
  </si>
  <si>
    <t> -0.056 </t>
  </si>
  <si>
    <t>2436899.506 </t>
  </si>
  <si>
    <t> 27.11.1959 00:08 </t>
  </si>
  <si>
    <t> -0.010 </t>
  </si>
  <si>
    <t>2437925.609 </t>
  </si>
  <si>
    <t> 18.09.1962 02:36 </t>
  </si>
  <si>
    <t> -0.001 </t>
  </si>
  <si>
    <t>V </t>
  </si>
  <si>
    <t> M.Fernandes </t>
  </si>
  <si>
    <t>2437958.494 </t>
  </si>
  <si>
    <t> 20.10.1962 23:51 </t>
  </si>
  <si>
    <t> -0.016 </t>
  </si>
  <si>
    <t> P.B.Lehmann </t>
  </si>
  <si>
    <t>2437958.501 </t>
  </si>
  <si>
    <t> 21.10.1962 00:01 </t>
  </si>
  <si>
    <t> -0.009 </t>
  </si>
  <si>
    <t> W.Grauenhorst </t>
  </si>
  <si>
    <t>2437958.509 </t>
  </si>
  <si>
    <t> 21.10.1962 00:12 </t>
  </si>
  <si>
    <t>2438770.754 </t>
  </si>
  <si>
    <t> 10.01.1965 06:05 </t>
  </si>
  <si>
    <t> 0.005 </t>
  </si>
  <si>
    <t> M.Baldwin </t>
  </si>
  <si>
    <t>IBVS 111 </t>
  </si>
  <si>
    <t>2438805.696 </t>
  </si>
  <si>
    <t> 14.02.1965 04:42 </t>
  </si>
  <si>
    <t>2439169.664 </t>
  </si>
  <si>
    <t> 13.02.1966 03:56 </t>
  </si>
  <si>
    <t> -0.007 </t>
  </si>
  <si>
    <t>IBVS 180 </t>
  </si>
  <si>
    <t>2439194.337 </t>
  </si>
  <si>
    <t> 09.03.1966 20:05 </t>
  </si>
  <si>
    <t> A.Howell </t>
  </si>
  <si>
    <t>BAVM 23 </t>
  </si>
  <si>
    <t>2439492.501 </t>
  </si>
  <si>
    <t> 02.01.1967 00:01 </t>
  </si>
  <si>
    <t>IBVS 221 </t>
  </si>
  <si>
    <t>2440981.261 </t>
  </si>
  <si>
    <t> 29.01.1971 18:15 </t>
  </si>
  <si>
    <t>E </t>
  </si>
  <si>
    <t>?</t>
  </si>
  <si>
    <t> Parthasarat.&amp;Sarma </t>
  </si>
  <si>
    <t>2441012.113 </t>
  </si>
  <si>
    <t> 01.03.1971 14:42 </t>
  </si>
  <si>
    <t> -0.003 </t>
  </si>
  <si>
    <t>2441244.476 </t>
  </si>
  <si>
    <t> 19.10.1971 23:25 </t>
  </si>
  <si>
    <t> M.Currie </t>
  </si>
  <si>
    <t> BBS 2 </t>
  </si>
  <si>
    <t>2441248.595 </t>
  </si>
  <si>
    <t> 24.10.1971 02:16 </t>
  </si>
  <si>
    <t>2441275.310 </t>
  </si>
  <si>
    <t> 19.11.1971 19:26 </t>
  </si>
  <si>
    <t> -0.012 </t>
  </si>
  <si>
    <t>2441314.398 </t>
  </si>
  <si>
    <t> 28.12.1971 21:33 </t>
  </si>
  <si>
    <t> 0.006 </t>
  </si>
  <si>
    <t> J.Isles </t>
  </si>
  <si>
    <t>2441688.637 </t>
  </si>
  <si>
    <t> 06.01.1973 03:17 </t>
  </si>
  <si>
    <t> B.Small </t>
  </si>
  <si>
    <t>2441707.145 </t>
  </si>
  <si>
    <t> 24.01.1973 15:28 </t>
  </si>
  <si>
    <t> 0.000 </t>
  </si>
  <si>
    <t>2441717.424 </t>
  </si>
  <si>
    <t> 03.02.1973 22:10 </t>
  </si>
  <si>
    <t> -0.002 </t>
  </si>
  <si>
    <t>2441984.745 </t>
  </si>
  <si>
    <t> 29.10.1973 05:52 </t>
  </si>
  <si>
    <t> -0.000 </t>
  </si>
  <si>
    <t> D.B.Wood </t>
  </si>
  <si>
    <t>2441986.801 </t>
  </si>
  <si>
    <t> 31.10.1973 07:13 </t>
  </si>
  <si>
    <t>2441990.914 </t>
  </si>
  <si>
    <t> 04.11.1973 09:56 </t>
  </si>
  <si>
    <t>2441992.970 </t>
  </si>
  <si>
    <t> 06.11.1973 11:16 </t>
  </si>
  <si>
    <t>2442052.615 </t>
  </si>
  <si>
    <t> 05.01.1974 02:45 </t>
  </si>
  <si>
    <t> 0.012 </t>
  </si>
  <si>
    <t> AVSJ 6.32 </t>
  </si>
  <si>
    <t>2442375.454 </t>
  </si>
  <si>
    <t> 23.11.1974 22:53 </t>
  </si>
  <si>
    <t> R.Rolland </t>
  </si>
  <si>
    <t> BBS 20 </t>
  </si>
  <si>
    <t>2442404.244 </t>
  </si>
  <si>
    <t> 22.12.1974 17:51 </t>
  </si>
  <si>
    <t> 0.014 </t>
  </si>
  <si>
    <t> A.Figer </t>
  </si>
  <si>
    <t>2442408.343 </t>
  </si>
  <si>
    <t> 26.12.1974 20:13 </t>
  </si>
  <si>
    <t> N.Mauron </t>
  </si>
  <si>
    <t>2442410.391 </t>
  </si>
  <si>
    <t> 28.12.1974 21:23 </t>
  </si>
  <si>
    <t> -0.008 </t>
  </si>
  <si>
    <t>2442412.452 </t>
  </si>
  <si>
    <t> 30.12.1974 22:50 </t>
  </si>
  <si>
    <t>2442412.459 </t>
  </si>
  <si>
    <t> 30.12.1974 23:00 </t>
  </si>
  <si>
    <t> P.Ralincourt </t>
  </si>
  <si>
    <t>2442412.462 </t>
  </si>
  <si>
    <t> 30.12.1974 23:05 </t>
  </si>
  <si>
    <t>2442414.514 </t>
  </si>
  <si>
    <t> 02.01.1975 00:20 </t>
  </si>
  <si>
    <t> 0.002 </t>
  </si>
  <si>
    <t>2442445.360 </t>
  </si>
  <si>
    <t> 01.02.1975 20:38 </t>
  </si>
  <si>
    <t> 0.004 </t>
  </si>
  <si>
    <t> K.Locher </t>
  </si>
  <si>
    <t> BBS 21 </t>
  </si>
  <si>
    <t>2442445.362 </t>
  </si>
  <si>
    <t> 01.02.1975 20:41 </t>
  </si>
  <si>
    <t> J.Remis </t>
  </si>
  <si>
    <t>2442447.409 </t>
  </si>
  <si>
    <t> 03.02.1975 21:48 </t>
  </si>
  <si>
    <t>2442449.464 </t>
  </si>
  <si>
    <t> 05.02.1975 23:08 </t>
  </si>
  <si>
    <t> -0.005 </t>
  </si>
  <si>
    <t>2442449.476 </t>
  </si>
  <si>
    <t> 05.02.1975 23:25 </t>
  </si>
  <si>
    <t> 0.007 </t>
  </si>
  <si>
    <t>2442451.508 </t>
  </si>
  <si>
    <t> 08.02.1975 00:11 </t>
  </si>
  <si>
    <t>2442739.410 </t>
  </si>
  <si>
    <t> 22.11.1975 21:50 </t>
  </si>
  <si>
    <t>2442774.357 </t>
  </si>
  <si>
    <t> 27.12.1975 20:34 </t>
  </si>
  <si>
    <t> H.Peter </t>
  </si>
  <si>
    <t> BBS 25 </t>
  </si>
  <si>
    <t>2442774.361 </t>
  </si>
  <si>
    <t> 27.12.1975 20:39 </t>
  </si>
  <si>
    <t> E.Poretti </t>
  </si>
  <si>
    <t> BBS 27 </t>
  </si>
  <si>
    <t>2442776.442 </t>
  </si>
  <si>
    <t> 29.12.1975 22:36 </t>
  </si>
  <si>
    <t>2442782.595 </t>
  </si>
  <si>
    <t> 05.01.1976 02:16 </t>
  </si>
  <si>
    <t> AOEB 2 </t>
  </si>
  <si>
    <t>2442786.715 </t>
  </si>
  <si>
    <t> 09.01.1976 05:09 </t>
  </si>
  <si>
    <t> 0.013 </t>
  </si>
  <si>
    <t> B.A.Krobusek </t>
  </si>
  <si>
    <t>IBVS 1249 </t>
  </si>
  <si>
    <t>2442807.274 </t>
  </si>
  <si>
    <t> 29.01.1976 18:34 </t>
  </si>
  <si>
    <t> R.Boninsegna </t>
  </si>
  <si>
    <t> BBS 34 </t>
  </si>
  <si>
    <t>2443045.799 </t>
  </si>
  <si>
    <t> 24.09.1976 07:10 </t>
  </si>
  <si>
    <t> G.Samolyk </t>
  </si>
  <si>
    <t>2443045.818 </t>
  </si>
  <si>
    <t> 24.09.1976 07:37 </t>
  </si>
  <si>
    <t> 0.022 </t>
  </si>
  <si>
    <t> G.Wedemayer </t>
  </si>
  <si>
    <t>2443080.750 </t>
  </si>
  <si>
    <t> 29.10.1976 06:00 </t>
  </si>
  <si>
    <t> C.P.Stephan </t>
  </si>
  <si>
    <t>IBVS 1350 </t>
  </si>
  <si>
    <t> C.Stephan </t>
  </si>
  <si>
    <t>2443080.765 </t>
  </si>
  <si>
    <t> 29.10.1976 06:21 </t>
  </si>
  <si>
    <t>2443105.427 </t>
  </si>
  <si>
    <t> 22.11.1976 22:14 </t>
  </si>
  <si>
    <t> S.Wabniz </t>
  </si>
  <si>
    <t> BBS 32 </t>
  </si>
  <si>
    <t>2443138.329 </t>
  </si>
  <si>
    <t> 25.12.1976 19:53 </t>
  </si>
  <si>
    <t> J.-P.Clovin </t>
  </si>
  <si>
    <t>2443138.341 </t>
  </si>
  <si>
    <t> 25.12.1976 20:11 </t>
  </si>
  <si>
    <t>2443140.378 </t>
  </si>
  <si>
    <t> 27.12.1976 21:04 </t>
  </si>
  <si>
    <t> W.Vollmann </t>
  </si>
  <si>
    <t>2443154.761 </t>
  </si>
  <si>
    <t> 11.01.1977 06:15 </t>
  </si>
  <si>
    <t> -0.019 </t>
  </si>
  <si>
    <t>2443154.778 </t>
  </si>
  <si>
    <t> 11.01.1977 06:40 </t>
  </si>
  <si>
    <t>2443185.624 </t>
  </si>
  <si>
    <t> 11.02.1977 02:58 </t>
  </si>
  <si>
    <t>2443185.625 </t>
  </si>
  <si>
    <t> 11.02.1977 03:00 </t>
  </si>
  <si>
    <t> 0.001 </t>
  </si>
  <si>
    <t>IBVS 1502 </t>
  </si>
  <si>
    <t>2443212.352 </t>
  </si>
  <si>
    <t> 09.03.1977 20:26 </t>
  </si>
  <si>
    <t> R.Diethelm </t>
  </si>
  <si>
    <t> BBS 33 </t>
  </si>
  <si>
    <t>2443212.369 </t>
  </si>
  <si>
    <t> 09.03.1977 20:51 </t>
  </si>
  <si>
    <t>2443504.342 </t>
  </si>
  <si>
    <t> 26.12.1977 20:12 </t>
  </si>
  <si>
    <t> A.Livi </t>
  </si>
  <si>
    <t>2443512.593 </t>
  </si>
  <si>
    <t> 04.01.1978 02:13 </t>
  </si>
  <si>
    <t> 0.017 </t>
  </si>
  <si>
    <t>2443576.301 </t>
  </si>
  <si>
    <t> 08.03.1978 19:13 </t>
  </si>
  <si>
    <t> M.Benucci </t>
  </si>
  <si>
    <t>2443578.353 </t>
  </si>
  <si>
    <t> 10.03.1978 20:28 </t>
  </si>
  <si>
    <t> -0.025 </t>
  </si>
  <si>
    <t> C.Pampaloni </t>
  </si>
  <si>
    <t>2443578.360 </t>
  </si>
  <si>
    <t> 10.03.1978 20:38 </t>
  </si>
  <si>
    <t> -0.018 </t>
  </si>
  <si>
    <t>2443578.363 </t>
  </si>
  <si>
    <t> 10.03.1978 20:42 </t>
  </si>
  <si>
    <t> -0.015 </t>
  </si>
  <si>
    <t> M.Penna </t>
  </si>
  <si>
    <t> BBS 38 </t>
  </si>
  <si>
    <t>2443578.365 </t>
  </si>
  <si>
    <t> 10.03.1978 20:45 </t>
  </si>
  <si>
    <t> -0.013 </t>
  </si>
  <si>
    <t> M.Franchini </t>
  </si>
  <si>
    <t>2443578.366 </t>
  </si>
  <si>
    <t> 10.03.1978 20:47 </t>
  </si>
  <si>
    <t>2443578.373 </t>
  </si>
  <si>
    <t> 10.03.1978 20:57 </t>
  </si>
  <si>
    <t>2443732.597 </t>
  </si>
  <si>
    <t> 12.08.1978 02:19 </t>
  </si>
  <si>
    <t>2443833.3662 </t>
  </si>
  <si>
    <t> 20.11.1978 20:47 </t>
  </si>
  <si>
    <t> 0.0075 </t>
  </si>
  <si>
    <t> Tümer &amp; Kurutac </t>
  </si>
  <si>
    <t>IBVS 1547 </t>
  </si>
  <si>
    <t>2443834.3967 </t>
  </si>
  <si>
    <t> 21.11.1978 21:31 </t>
  </si>
  <si>
    <t> 0.0098 </t>
  </si>
  <si>
    <t>2443835.4228 </t>
  </si>
  <si>
    <t> 22.11.1978 22:08 </t>
  </si>
  <si>
    <t> 0.0078 </t>
  </si>
  <si>
    <t>2443837.4797 </t>
  </si>
  <si>
    <t> 24.11.1978 23:30 </t>
  </si>
  <si>
    <t> 0.0084 </t>
  </si>
  <si>
    <t>2443843.655 </t>
  </si>
  <si>
    <t> 01.12.1978 03:43 </t>
  </si>
  <si>
    <t> 0.015 </t>
  </si>
  <si>
    <t>2444614.755 </t>
  </si>
  <si>
    <t> 10.01.1981 06:07 </t>
  </si>
  <si>
    <t>2444616.809 </t>
  </si>
  <si>
    <t> 12.01.1981 07:24 </t>
  </si>
  <si>
    <t> G.Hanson </t>
  </si>
  <si>
    <t>2444635.336 </t>
  </si>
  <si>
    <t> 30.01.1981 20:03 </t>
  </si>
  <si>
    <t> 0.020 </t>
  </si>
  <si>
    <t> B.Carlo </t>
  </si>
  <si>
    <t>2444902.6432 </t>
  </si>
  <si>
    <t> 25.10.1981 03:26 </t>
  </si>
  <si>
    <t> 0.0086 </t>
  </si>
  <si>
    <t> G.Wolfschmidt </t>
  </si>
  <si>
    <t>IBVS 2189 </t>
  </si>
  <si>
    <t>2445235.753 </t>
  </si>
  <si>
    <t> 23.09.1982 06:04 </t>
  </si>
  <si>
    <t>2445671.701 </t>
  </si>
  <si>
    <t> 03.12.1983 04:49 </t>
  </si>
  <si>
    <t> 0.010 </t>
  </si>
  <si>
    <t>2446068.568 </t>
  </si>
  <si>
    <t> 03.01.1985 01:37 </t>
  </si>
  <si>
    <t> 0.011 </t>
  </si>
  <si>
    <t>2446109.700 </t>
  </si>
  <si>
    <t> 13.02.1985 04:48 </t>
  </si>
  <si>
    <t> 0.018 </t>
  </si>
  <si>
    <t> P.Atwood </t>
  </si>
  <si>
    <t>2446144.647 </t>
  </si>
  <si>
    <t> 20.03.1985 03:31 </t>
  </si>
  <si>
    <t>2446403.747 </t>
  </si>
  <si>
    <t> 04.12.1985 05:55 </t>
  </si>
  <si>
    <t>2446436.645 </t>
  </si>
  <si>
    <t> 06.01.1986 03:28 </t>
  </si>
  <si>
    <t> D.Williams </t>
  </si>
  <si>
    <t>2446442.817 </t>
  </si>
  <si>
    <t> 12.01.1986 07:36 </t>
  </si>
  <si>
    <t>2446485.9948 </t>
  </si>
  <si>
    <t> 24.02.1986 11:52 </t>
  </si>
  <si>
    <t> 0.0095 </t>
  </si>
  <si>
    <t> Yoshiharu Ito </t>
  </si>
  <si>
    <t>IBVS 3212 </t>
  </si>
  <si>
    <t>2446732.753 </t>
  </si>
  <si>
    <t> 29.10.1986 06:04 </t>
  </si>
  <si>
    <t>2446800.620 </t>
  </si>
  <si>
    <t> 05.01.1987 02:52 </t>
  </si>
  <si>
    <t>2446815.0052 </t>
  </si>
  <si>
    <t> 19.01.1987 12:07 </t>
  </si>
  <si>
    <t> 0.0119 </t>
  </si>
  <si>
    <t>2446849.9584 </t>
  </si>
  <si>
    <t> 23.02.1987 11:00 </t>
  </si>
  <si>
    <t> 0.0080 </t>
  </si>
  <si>
    <t>2447154.295 </t>
  </si>
  <si>
    <t> 24.12.1987 19:04 </t>
  </si>
  <si>
    <t> J.Piriti </t>
  </si>
  <si>
    <t>2447170.731 </t>
  </si>
  <si>
    <t> 10.01.1988 05:32 </t>
  </si>
  <si>
    <t>2447487.413 </t>
  </si>
  <si>
    <t> 21.11.1988 21:54 </t>
  </si>
  <si>
    <t>2447859.619 </t>
  </si>
  <si>
    <t> 29.11.1989 02:51 </t>
  </si>
  <si>
    <t>2447861.662 </t>
  </si>
  <si>
    <t> 01.12.1989 03:53 </t>
  </si>
  <si>
    <t>2447861.677 </t>
  </si>
  <si>
    <t> 01.12.1989 04:14 </t>
  </si>
  <si>
    <t> 0.027 </t>
  </si>
  <si>
    <t>2447894.567 </t>
  </si>
  <si>
    <t> 03.01.1990 01:36 </t>
  </si>
  <si>
    <t> 0.016 </t>
  </si>
  <si>
    <t>2448297.598 </t>
  </si>
  <si>
    <t> 10.02.1991 02:21 </t>
  </si>
  <si>
    <t>2448980.270 </t>
  </si>
  <si>
    <t> 23.12.1992 18:28 </t>
  </si>
  <si>
    <t> M.Csukas </t>
  </si>
  <si>
    <t>2449048.143 </t>
  </si>
  <si>
    <t> 01.03.1993 15:25 </t>
  </si>
  <si>
    <t> 0.008 </t>
  </si>
  <si>
    <t> O.Gabzo </t>
  </si>
  <si>
    <t>2449064.578 </t>
  </si>
  <si>
    <t> 18.03.1993 01:52 </t>
  </si>
  <si>
    <t>2449393.610 </t>
  </si>
  <si>
    <t> 10.02.1994 02:38 </t>
  </si>
  <si>
    <t>2449722.610 </t>
  </si>
  <si>
    <t> 05.01.1995 02:38 </t>
  </si>
  <si>
    <t> AOEB 6 </t>
  </si>
  <si>
    <t>2449722.625 </t>
  </si>
  <si>
    <t> 05.01.1995 03:00 </t>
  </si>
  <si>
    <t> 0.024 </t>
  </si>
  <si>
    <t>2449759.606 </t>
  </si>
  <si>
    <t> 11.02.1995 02:32 </t>
  </si>
  <si>
    <t>2450043.392 </t>
  </si>
  <si>
    <t> 21.11.1995 21:24 </t>
  </si>
  <si>
    <t>o</t>
  </si>
  <si>
    <t> W.Quester </t>
  </si>
  <si>
    <t>BAVM 99 </t>
  </si>
  <si>
    <t>2450053.677 </t>
  </si>
  <si>
    <t> 02.12.1995 04:14 </t>
  </si>
  <si>
    <t>2450415.592 </t>
  </si>
  <si>
    <t> 28.11.1996 02:12 </t>
  </si>
  <si>
    <t>C </t>
  </si>
  <si>
    <t>ns</t>
  </si>
  <si>
    <t> S.Cook </t>
  </si>
  <si>
    <t>2450417.647 </t>
  </si>
  <si>
    <t> 30.11.1996 03:31 </t>
  </si>
  <si>
    <t> J.McKenna </t>
  </si>
  <si>
    <t>2451139.398 </t>
  </si>
  <si>
    <t> 21.11.1998 21:33 </t>
  </si>
  <si>
    <t> S.Foglia </t>
  </si>
  <si>
    <t>2451166.114 </t>
  </si>
  <si>
    <t> 18.12.1998 14:44 </t>
  </si>
  <si>
    <t> A.Sonka </t>
  </si>
  <si>
    <t>2451172.310 </t>
  </si>
  <si>
    <t> 24.12.1998 19:26 </t>
  </si>
  <si>
    <t>2451174.356 </t>
  </si>
  <si>
    <t> 26.12.1998 20:32 </t>
  </si>
  <si>
    <t>2451176.417 </t>
  </si>
  <si>
    <t> 28.12.1998 22:00 </t>
  </si>
  <si>
    <t>2451180.523 </t>
  </si>
  <si>
    <t> 02.01.1999 00:33 </t>
  </si>
  <si>
    <t>2451182.586 </t>
  </si>
  <si>
    <t> 04.01.1999 02:03 </t>
  </si>
  <si>
    <t>2451256.610 </t>
  </si>
  <si>
    <t> 19.03.1999 02:38 </t>
  </si>
  <si>
    <t>2451573.291 </t>
  </si>
  <si>
    <t> 29.01.2000 18:59 </t>
  </si>
  <si>
    <t>2451610.290 </t>
  </si>
  <si>
    <t> 06.03.2000 18:57 </t>
  </si>
  <si>
    <t> R.Meyer </t>
  </si>
  <si>
    <t>2451902.298 </t>
  </si>
  <si>
    <t> 23.12.2000 19:09 </t>
  </si>
  <si>
    <t> 0.019 </t>
  </si>
  <si>
    <t>BAVM 143 </t>
  </si>
  <si>
    <t>2451910.511 </t>
  </si>
  <si>
    <t> 01.01.2001 00:15 </t>
  </si>
  <si>
    <t>2452234.416 </t>
  </si>
  <si>
    <t> 20.11.2001 21:59 </t>
  </si>
  <si>
    <t> BBS 127 </t>
  </si>
  <si>
    <t>2452673.401 </t>
  </si>
  <si>
    <t> 02.02.2003 21:37 </t>
  </si>
  <si>
    <t> BBS 129 </t>
  </si>
  <si>
    <t>2453066.1681 </t>
  </si>
  <si>
    <t> 01.03.2004 16:02 </t>
  </si>
  <si>
    <t> 0.0237 </t>
  </si>
  <si>
    <t> T.Krajci </t>
  </si>
  <si>
    <t>IBVS 5592 </t>
  </si>
  <si>
    <t>2453300.5791 </t>
  </si>
  <si>
    <t> 22.10.2004 01:53 </t>
  </si>
  <si>
    <t> 0.0166 </t>
  </si>
  <si>
    <t> U.Schmidt </t>
  </si>
  <si>
    <t>BAVM 173 </t>
  </si>
  <si>
    <t>2453333.478 </t>
  </si>
  <si>
    <t> 23.11.2004 23:28 </t>
  </si>
  <si>
    <t>BAVM 174 </t>
  </si>
  <si>
    <t>2453343.7646 </t>
  </si>
  <si>
    <t> 04.12.2004 06:21 </t>
  </si>
  <si>
    <t> 0.0198 </t>
  </si>
  <si>
    <t>-I</t>
  </si>
  <si>
    <t> W.Ogloza et al. </t>
  </si>
  <si>
    <t>IBVS 5843 </t>
  </si>
  <si>
    <t>2453662.4891 </t>
  </si>
  <si>
    <t> 18.10.2005 23:44 </t>
  </si>
  <si>
    <t>6024</t>
  </si>
  <si>
    <t> 0.0178 </t>
  </si>
  <si>
    <t>BAVM 178 </t>
  </si>
  <si>
    <t>2453765.3013 </t>
  </si>
  <si>
    <t> 29.01.2006 19:13 </t>
  </si>
  <si>
    <t>6074</t>
  </si>
  <si>
    <t> 0.0150 </t>
  </si>
  <si>
    <t> H.Jungbluth </t>
  </si>
  <si>
    <t>2454437.7187 </t>
  </si>
  <si>
    <t> 03.12.2007 05:14 </t>
  </si>
  <si>
    <t>6401</t>
  </si>
  <si>
    <t> 0.0224 </t>
  </si>
  <si>
    <t> J.Bialozynski </t>
  </si>
  <si>
    <t>JAAVSO 36(2);171 </t>
  </si>
  <si>
    <t>2454509.6881 </t>
  </si>
  <si>
    <t> 13.02.2008 04:30 </t>
  </si>
  <si>
    <t>6436</t>
  </si>
  <si>
    <t> 0.0213 </t>
  </si>
  <si>
    <t>2455239.6762 </t>
  </si>
  <si>
    <t> 12.02.2010 04:13 </t>
  </si>
  <si>
    <t>6791</t>
  </si>
  <si>
    <t> 0.0230 </t>
  </si>
  <si>
    <t> JAAVSO 38;120 </t>
  </si>
  <si>
    <t>2455955.27129 </t>
  </si>
  <si>
    <t> 28.01.2012 18:30 </t>
  </si>
  <si>
    <t>7139</t>
  </si>
  <si>
    <t> 0.02583 </t>
  </si>
  <si>
    <t> M.Urbanik </t>
  </si>
  <si>
    <t>OEJV 0160 </t>
  </si>
  <si>
    <t>2456193.8053 </t>
  </si>
  <si>
    <t> 23.09.2012 07:19 </t>
  </si>
  <si>
    <t>7255</t>
  </si>
  <si>
    <t> 0.0291 </t>
  </si>
  <si>
    <t> JAAVSO 41;122 </t>
  </si>
  <si>
    <t>2456654.4159 </t>
  </si>
  <si>
    <t> 27.12.2013 21:58 </t>
  </si>
  <si>
    <t>7479</t>
  </si>
  <si>
    <t> 0.0285 </t>
  </si>
  <si>
    <t> F.Agerer </t>
  </si>
  <si>
    <t>BAVM 234 </t>
  </si>
  <si>
    <t>2437958.493 </t>
  </si>
  <si>
    <t> 20.10.1962 23:49 </t>
  </si>
  <si>
    <t> J.Düball </t>
  </si>
  <si>
    <t>2438733.741 </t>
  </si>
  <si>
    <t> 04.12.1964 05:47 </t>
  </si>
  <si>
    <t>2439864.707 </t>
  </si>
  <si>
    <t> 09.01.1968 04:58 </t>
  </si>
  <si>
    <t>2439914.042 </t>
  </si>
  <si>
    <t> 27.02.1968 13:00 </t>
  </si>
  <si>
    <t> M.Morita </t>
  </si>
  <si>
    <t>2440156.710 </t>
  </si>
  <si>
    <t> 27.10.1968 05:02 </t>
  </si>
  <si>
    <t> R.Sweetsir </t>
  </si>
  <si>
    <t>2440158.731 </t>
  </si>
  <si>
    <t> 29.10.1968 05:32 </t>
  </si>
  <si>
    <t>2440210.154 </t>
  </si>
  <si>
    <t> 19.12.1968 15:41 </t>
  </si>
  <si>
    <t> Y.Kato </t>
  </si>
  <si>
    <t>2440228.679 </t>
  </si>
  <si>
    <t> 07.01.1969 04:17 </t>
  </si>
  <si>
    <t> T.Cragg </t>
  </si>
  <si>
    <t>2440298.575 </t>
  </si>
  <si>
    <t> 18.03.1969 01:48 </t>
  </si>
  <si>
    <t> J.Bortle </t>
  </si>
  <si>
    <t>2440557.674 </t>
  </si>
  <si>
    <t> 02.12.1969 04:10 </t>
  </si>
  <si>
    <t>2440985.368 </t>
  </si>
  <si>
    <t> 02.02.1971 20:49 </t>
  </si>
  <si>
    <t>2441013.140 </t>
  </si>
  <si>
    <t> 02.03.1971 15:21 </t>
  </si>
  <si>
    <t>2441248.577 </t>
  </si>
  <si>
    <t> 24.10.1971 01:50 </t>
  </si>
  <si>
    <t>2441316.446 </t>
  </si>
  <si>
    <t> 30.12.1971 22:42 </t>
  </si>
  <si>
    <t>2441388.418 </t>
  </si>
  <si>
    <t> 11.03.1972 22:01 </t>
  </si>
  <si>
    <t> M.J.Currie </t>
  </si>
  <si>
    <t>2441423.361 </t>
  </si>
  <si>
    <t> 15.04.1972 20:39 </t>
  </si>
  <si>
    <t> -0.014 </t>
  </si>
  <si>
    <t>2441682.483 </t>
  </si>
  <si>
    <t> 30.12.1972 23:35 </t>
  </si>
  <si>
    <t> P.R.Clayton </t>
  </si>
  <si>
    <t>2441706.130 </t>
  </si>
  <si>
    <t> 23.01.1973 15:07 </t>
  </si>
  <si>
    <t>2441713.322 </t>
  </si>
  <si>
    <t> 30.01.1973 19:43 </t>
  </si>
  <si>
    <t>2441987.830 </t>
  </si>
  <si>
    <t> 01.11.1973 07:55 </t>
  </si>
  <si>
    <t>2441989.880 </t>
  </si>
  <si>
    <t> 03.11.1973 09:07 </t>
  </si>
  <si>
    <t> -0.006 </t>
  </si>
  <si>
    <t>2441991.940 </t>
  </si>
  <si>
    <t> 05.11.1973 10:33 </t>
  </si>
  <si>
    <t>2442007.356 </t>
  </si>
  <si>
    <t> 20.11.1973 20:32 </t>
  </si>
  <si>
    <t> T.Berthold </t>
  </si>
  <si>
    <t>2442040.281 </t>
  </si>
  <si>
    <t> 23.12.1973 18:44 </t>
  </si>
  <si>
    <t>2442052.603 </t>
  </si>
  <si>
    <t> 05.01.1974 02:28 </t>
  </si>
  <si>
    <t> G.Pfeiffer </t>
  </si>
  <si>
    <t>2442083.464 </t>
  </si>
  <si>
    <t> 04.02.1974 23:08 </t>
  </si>
  <si>
    <t> P.W.Hornby </t>
  </si>
  <si>
    <t>2442385.737 </t>
  </si>
  <si>
    <t> 04.12.1974 05:41 </t>
  </si>
  <si>
    <t> R.Harvin </t>
  </si>
  <si>
    <t>2442404.222 </t>
  </si>
  <si>
    <t> 22.12.1974 17:19 </t>
  </si>
  <si>
    <t>F </t>
  </si>
  <si>
    <t> M.Dietrich </t>
  </si>
  <si>
    <t>2442443.301 </t>
  </si>
  <si>
    <t> 30.01.1975 19:13 </t>
  </si>
  <si>
    <t> M.D.Taylor </t>
  </si>
  <si>
    <t>2442445.352 </t>
  </si>
  <si>
    <t> 01.02.1975 20:26 </t>
  </si>
  <si>
    <t>2442683.901 </t>
  </si>
  <si>
    <t> 28.09.1975 09:37 </t>
  </si>
  <si>
    <t>2442745.559 </t>
  </si>
  <si>
    <t> 29.11.1975 01:24 </t>
  </si>
  <si>
    <t>2442751.772 </t>
  </si>
  <si>
    <t> 05.12.1975 06:31 </t>
  </si>
  <si>
    <t>2442809.329 </t>
  </si>
  <si>
    <t> 31.01.1976 19:53 </t>
  </si>
  <si>
    <t> R.Lody </t>
  </si>
  <si>
    <t>2442809.337 </t>
  </si>
  <si>
    <t> 31.01.1976 20:05 </t>
  </si>
  <si>
    <t>2442811.386 </t>
  </si>
  <si>
    <t> 02.02.1976 21:15 </t>
  </si>
  <si>
    <t> P.Enskonatus </t>
  </si>
  <si>
    <t>2442847.346 </t>
  </si>
  <si>
    <t> 09.03.1976 20:18 </t>
  </si>
  <si>
    <t> G.Troispaux </t>
  </si>
  <si>
    <t>2443139.350 </t>
  </si>
  <si>
    <t> 26.12.1976 20:24 </t>
  </si>
  <si>
    <t>2443163.005 </t>
  </si>
  <si>
    <t> 19.01.1977 12:07 </t>
  </si>
  <si>
    <t> T.Saito </t>
  </si>
  <si>
    <t>2443173.292 </t>
  </si>
  <si>
    <t> 29.01.1977 19:00 </t>
  </si>
  <si>
    <t> T.Brelstaff </t>
  </si>
  <si>
    <t>2443400.5010 </t>
  </si>
  <si>
    <t> 14.09.1977 00:01 </t>
  </si>
  <si>
    <t> -0.0066 </t>
  </si>
  <si>
    <t> O.Tümer </t>
  </si>
  <si>
    <t>IBVS 1449 </t>
  </si>
  <si>
    <t>2443467.326 </t>
  </si>
  <si>
    <t> 19.11.1977 19:49 </t>
  </si>
  <si>
    <t> -0.011 </t>
  </si>
  <si>
    <t>2443471.443 </t>
  </si>
  <si>
    <t> 23.11.1977 22:37 </t>
  </si>
  <si>
    <t>2443471.444 </t>
  </si>
  <si>
    <t> 23.11.1977 22:39 </t>
  </si>
  <si>
    <t>2443504.332 </t>
  </si>
  <si>
    <t> 26.12.1977 19:58 </t>
  </si>
  <si>
    <t>2443504.345 </t>
  </si>
  <si>
    <t> 26.12.1977 20:16 </t>
  </si>
  <si>
    <t>2443504.356 </t>
  </si>
  <si>
    <t> 26.12.1977 20:32 </t>
  </si>
  <si>
    <t>2443506.414 </t>
  </si>
  <si>
    <t> 28.12.1977 21:56 </t>
  </si>
  <si>
    <t>2443508.458 </t>
  </si>
  <si>
    <t> 30.12.1977 22:59 </t>
  </si>
  <si>
    <t>2443508.459 </t>
  </si>
  <si>
    <t> 30.12.1977 23:00 </t>
  </si>
  <si>
    <t>2443510.497 </t>
  </si>
  <si>
    <t> 01.01.1978 23:55 </t>
  </si>
  <si>
    <t> -0.023 </t>
  </si>
  <si>
    <t>2443510.503 </t>
  </si>
  <si>
    <t> 02.01.1978 00:04 </t>
  </si>
  <si>
    <t> A.Kosa-Kiss </t>
  </si>
  <si>
    <t>2443510.506 </t>
  </si>
  <si>
    <t> 02.01.1978 00:08 </t>
  </si>
  <si>
    <t>2443580.431 </t>
  </si>
  <si>
    <t> 12.03.1978 22:20 </t>
  </si>
  <si>
    <t>2443769.634 </t>
  </si>
  <si>
    <t> 18.09.1978 03:12 </t>
  </si>
  <si>
    <t>2443831.294 </t>
  </si>
  <si>
    <t> 18.11.1978 19:03 </t>
  </si>
  <si>
    <t> R.Germann </t>
  </si>
  <si>
    <t>2443835.395 </t>
  </si>
  <si>
    <t> 22.11.1978 21:28 </t>
  </si>
  <si>
    <t>2443907.392 </t>
  </si>
  <si>
    <t> 02.02.1979 21:24 </t>
  </si>
  <si>
    <t> R.Hinzpeter </t>
  </si>
  <si>
    <t>2444158.266 </t>
  </si>
  <si>
    <t> 11.10.1979 18:23 </t>
  </si>
  <si>
    <t>2444166.497 </t>
  </si>
  <si>
    <t> 19.10.1979 23:55 </t>
  </si>
  <si>
    <t>2444197.326 </t>
  </si>
  <si>
    <t> 19.11.1979 19:49 </t>
  </si>
  <si>
    <t>2444238.463 </t>
  </si>
  <si>
    <t> 30.12.1979 23:06 </t>
  </si>
  <si>
    <t>2444271.340 </t>
  </si>
  <si>
    <t> 01.02.1980 20:09 </t>
  </si>
  <si>
    <t>2444304.250 </t>
  </si>
  <si>
    <t> 05.03.1980 18:00 </t>
  </si>
  <si>
    <t>2444602.422 </t>
  </si>
  <si>
    <t> 28.12.1980 22:07 </t>
  </si>
  <si>
    <t>2444602.434 </t>
  </si>
  <si>
    <t> 28.12.1980 22:24 </t>
  </si>
  <si>
    <t>2444635.327 </t>
  </si>
  <si>
    <t> 30.01.1981 19:50 </t>
  </si>
  <si>
    <t>2444637.364 </t>
  </si>
  <si>
    <t> 01.02.1981 20:44 </t>
  </si>
  <si>
    <t>2444637.377 </t>
  </si>
  <si>
    <t> 01.02.1981 21:02 </t>
  </si>
  <si>
    <t>2444637.379 </t>
  </si>
  <si>
    <t> 01.02.1981 21:05 </t>
  </si>
  <si>
    <t> P.Frank </t>
  </si>
  <si>
    <t>2444637.383 </t>
  </si>
  <si>
    <t> 01.02.1981 21:11 </t>
  </si>
  <si>
    <t>2444861.516 </t>
  </si>
  <si>
    <t> 14.09.1981 00:23 </t>
  </si>
  <si>
    <t>2444929.380 </t>
  </si>
  <si>
    <t> 20.11.1981 21:07 </t>
  </si>
  <si>
    <t>2445001.337 </t>
  </si>
  <si>
    <t> 31.01.1982 20:05 </t>
  </si>
  <si>
    <t> J.Hübscher </t>
  </si>
  <si>
    <t>2445001.340 </t>
  </si>
  <si>
    <t> 31.01.1982 20:09 </t>
  </si>
  <si>
    <t> W.Braune </t>
  </si>
  <si>
    <t>2445003.393 </t>
  </si>
  <si>
    <t> 02.02.1982 21:25 </t>
  </si>
  <si>
    <t> R.Leyman </t>
  </si>
  <si>
    <t>2445003.4047 </t>
  </si>
  <si>
    <t> 02.02.1982 21:42 </t>
  </si>
  <si>
    <t> 0.0114 </t>
  </si>
  <si>
    <t>2445038.362 </t>
  </si>
  <si>
    <t> 09.03.1982 20:41 </t>
  </si>
  <si>
    <t>2445402.308 </t>
  </si>
  <si>
    <t> 08.03.1983 19:23 </t>
  </si>
  <si>
    <t> R.Primke </t>
  </si>
  <si>
    <t>2445402.315 </t>
  </si>
  <si>
    <t> 08.03.1983 19:33 </t>
  </si>
  <si>
    <t> P.Ringe </t>
  </si>
  <si>
    <t>2445593.574 </t>
  </si>
  <si>
    <t> 16.09.1983 01:46 </t>
  </si>
  <si>
    <t> 0.023 </t>
  </si>
  <si>
    <t> S.Ferrand </t>
  </si>
  <si>
    <t>2445698.432 </t>
  </si>
  <si>
    <t> 29.12.1983 22:22 </t>
  </si>
  <si>
    <t>2445698.434 </t>
  </si>
  <si>
    <t> 29.12.1983 22:24 </t>
  </si>
  <si>
    <t> O.Schramm </t>
  </si>
  <si>
    <t>2445698.442 </t>
  </si>
  <si>
    <t> 29.12.1983 22:36 </t>
  </si>
  <si>
    <t> W.Renz </t>
  </si>
  <si>
    <t>2445729.274 </t>
  </si>
  <si>
    <t> 29.01.1984 18:34 </t>
  </si>
  <si>
    <t>2445735.453 </t>
  </si>
  <si>
    <t> 04.02.1984 22:52 </t>
  </si>
  <si>
    <t> G.Sari </t>
  </si>
  <si>
    <t>2446031.558 </t>
  </si>
  <si>
    <t> 27.11.1984 01:23 </t>
  </si>
  <si>
    <t> J.Schmidt </t>
  </si>
  <si>
    <t>2446087.068 </t>
  </si>
  <si>
    <t> 21.01.1985 13:37 </t>
  </si>
  <si>
    <t> T.Kato </t>
  </si>
  <si>
    <t>2446136.412 </t>
  </si>
  <si>
    <t> 11.03.1985 21:53 </t>
  </si>
  <si>
    <t> I.Middlemist </t>
  </si>
  <si>
    <t>2446136.4136 </t>
  </si>
  <si>
    <t> 11.03.1985 21:55 </t>
  </si>
  <si>
    <t> -0.0008 </t>
  </si>
  <si>
    <t> A.Hollis </t>
  </si>
  <si>
    <t>2446321.479 </t>
  </si>
  <si>
    <t> 12.09.1985 23:29 </t>
  </si>
  <si>
    <t> E.Nezry </t>
  </si>
  <si>
    <t>2446422.254 </t>
  </si>
  <si>
    <t> 22.12.1985 18:05 </t>
  </si>
  <si>
    <t>2446465.435 </t>
  </si>
  <si>
    <t> 03.02.1986 22:26 </t>
  </si>
  <si>
    <t> B.Koch </t>
  </si>
  <si>
    <t>2446500.372 </t>
  </si>
  <si>
    <t> 10.03.1986 20:55 </t>
  </si>
  <si>
    <t> G.Marekfia </t>
  </si>
  <si>
    <t>2446685.463 </t>
  </si>
  <si>
    <t> 11.09.1986 23:06 </t>
  </si>
  <si>
    <t> A.Kósa-Kiss </t>
  </si>
  <si>
    <t>2446759.479 </t>
  </si>
  <si>
    <t> 24.11.1986 23:29 </t>
  </si>
  <si>
    <t> A.Kocsis </t>
  </si>
  <si>
    <t>2446790.328 </t>
  </si>
  <si>
    <t> 25.12.1986 19:52 </t>
  </si>
  <si>
    <t> J.Pirita </t>
  </si>
  <si>
    <t>2446798.564 </t>
  </si>
  <si>
    <t> 03.01.1987 01:32 </t>
  </si>
  <si>
    <t> G.Kirby </t>
  </si>
  <si>
    <t>2446825.293 </t>
  </si>
  <si>
    <t> 29.01.1987 19:01 </t>
  </si>
  <si>
    <t>2446827.336 </t>
  </si>
  <si>
    <t> 31.01.1987 20:03 </t>
  </si>
  <si>
    <t> W.Kleikamp </t>
  </si>
  <si>
    <t>2446827.340 </t>
  </si>
  <si>
    <t> 31.01.1987 20:09 </t>
  </si>
  <si>
    <t> J.Pietz </t>
  </si>
  <si>
    <t>2446827.342 </t>
  </si>
  <si>
    <t> 31.01.1987 20:12 </t>
  </si>
  <si>
    <t>2446827.349 </t>
  </si>
  <si>
    <t> 31.01.1987 20:22 </t>
  </si>
  <si>
    <t>2446862.302 </t>
  </si>
  <si>
    <t> 07.03.1987 19:14 </t>
  </si>
  <si>
    <t>2446864.330 </t>
  </si>
  <si>
    <t> 09.03.1987 19:55 </t>
  </si>
  <si>
    <t>2447197.474 </t>
  </si>
  <si>
    <t> 05.02.1988 23:22 </t>
  </si>
  <si>
    <t>2447419.551 </t>
  </si>
  <si>
    <t> 15.09.1988 01:13 </t>
  </si>
  <si>
    <t> D.Elias </t>
  </si>
  <si>
    <t>2447452.424 </t>
  </si>
  <si>
    <t> 17.10.1988 22:10 </t>
  </si>
  <si>
    <t> -0.022 </t>
  </si>
  <si>
    <t>2447487.427 </t>
  </si>
  <si>
    <t> 21.11.1988 22:14 </t>
  </si>
  <si>
    <t>2447526.487 </t>
  </si>
  <si>
    <t> 30.12.1988 23:41 </t>
  </si>
  <si>
    <t> D.Brauckhoff </t>
  </si>
  <si>
    <t>2447561.404 </t>
  </si>
  <si>
    <t> 03.02.1989 21:41 </t>
  </si>
  <si>
    <t> -0.026 </t>
  </si>
  <si>
    <t> Y.Thirionet </t>
  </si>
  <si>
    <t>2447592.275 </t>
  </si>
  <si>
    <t> 06.03.1989 18:36 </t>
  </si>
  <si>
    <t> F.Kühnlenz </t>
  </si>
  <si>
    <t>2447594.338 </t>
  </si>
  <si>
    <t> 08.03.1989 20:06 </t>
  </si>
  <si>
    <t>2447596.393 </t>
  </si>
  <si>
    <t> 10.03.1989 21:25 </t>
  </si>
  <si>
    <t>2447849.313 </t>
  </si>
  <si>
    <t> 18.11.1989 19:30 </t>
  </si>
  <si>
    <t>2447849.319 </t>
  </si>
  <si>
    <t> 18.11.1989 19:39 </t>
  </si>
  <si>
    <t> A.Szauer </t>
  </si>
  <si>
    <t>2447853.436 </t>
  </si>
  <si>
    <t> 22.11.1989 22:27 </t>
  </si>
  <si>
    <t> J.Vandenbroere </t>
  </si>
  <si>
    <t>2447886.327 </t>
  </si>
  <si>
    <t> 25.12.1989 19:50 </t>
  </si>
  <si>
    <t> C.Friedlingstein </t>
  </si>
  <si>
    <t>2447886.336 </t>
  </si>
  <si>
    <t> 25.12.1989 20:03 </t>
  </si>
  <si>
    <t>2447888.386 </t>
  </si>
  <si>
    <t> 27.12.1989 21:15 </t>
  </si>
  <si>
    <t>2447927.448 </t>
  </si>
  <si>
    <t> 04.02.1990 22:45 </t>
  </si>
  <si>
    <t>2448207.121 </t>
  </si>
  <si>
    <t> 11.11.1990 14:54 </t>
  </si>
  <si>
    <t> K.Nagai </t>
  </si>
  <si>
    <t>2448250.298 </t>
  </si>
  <si>
    <t> 24.12.1990 19:09 </t>
  </si>
  <si>
    <t> J.Zahajsky </t>
  </si>
  <si>
    <t>2448250.313 </t>
  </si>
  <si>
    <t> 24.12.1990 19:30 </t>
  </si>
  <si>
    <t>2448258.544 </t>
  </si>
  <si>
    <t> 02.01.1991 01:03 </t>
  </si>
  <si>
    <t> 0.028 </t>
  </si>
  <si>
    <t>2448287.320 </t>
  </si>
  <si>
    <t> 30.01.1991 19:40 </t>
  </si>
  <si>
    <t>2448289.366 </t>
  </si>
  <si>
    <t> 01.02.1991 20:47 </t>
  </si>
  <si>
    <t>2448616.3239 </t>
  </si>
  <si>
    <t> 25.12.1991 19:46 </t>
  </si>
  <si>
    <t> 0.0121 </t>
  </si>
  <si>
    <t>2448982.343 </t>
  </si>
  <si>
    <t> 25.12.1992 20:13 </t>
  </si>
  <si>
    <t> K.Rätz </t>
  </si>
  <si>
    <t>2448984.394 </t>
  </si>
  <si>
    <t> 27.12.1992 21:27 </t>
  </si>
  <si>
    <t> M.Martignioni </t>
  </si>
  <si>
    <t>2449004.966 </t>
  </si>
  <si>
    <t> 17.01.1993 11:11 </t>
  </si>
  <si>
    <t>2449019.369 </t>
  </si>
  <si>
    <t> 31.01.1993 20:51 </t>
  </si>
  <si>
    <t> M.Dahm </t>
  </si>
  <si>
    <t>2450080.400 </t>
  </si>
  <si>
    <t> 28.12.1995 21:36 </t>
  </si>
  <si>
    <t> H.Steinbach </t>
  </si>
  <si>
    <t>2450442.314 </t>
  </si>
  <si>
    <t> 24.12.1996 19:32 </t>
  </si>
  <si>
    <t> H.Strüver </t>
  </si>
  <si>
    <t>2450446.446 </t>
  </si>
  <si>
    <t> 28.12.1996 22:42 </t>
  </si>
  <si>
    <t>2450477.273 </t>
  </si>
  <si>
    <t> 28.01.1997 18:33 </t>
  </si>
  <si>
    <t>2450481.383 </t>
  </si>
  <si>
    <t> 01.02.1997 21:11 </t>
  </si>
  <si>
    <t>2450481.389 </t>
  </si>
  <si>
    <t> 01.02.1997 21:20 </t>
  </si>
  <si>
    <t>2450709.665 </t>
  </si>
  <si>
    <t> 18.09.1997 03:57 </t>
  </si>
  <si>
    <t> 0.040 </t>
  </si>
  <si>
    <t>2450882.349 </t>
  </si>
  <si>
    <t> 09.03.1998 20:22 </t>
  </si>
  <si>
    <t>2451176.410 </t>
  </si>
  <si>
    <t> 28.12.1998 21:50 </t>
  </si>
  <si>
    <t>2451207.267 </t>
  </si>
  <si>
    <t> 28.01.1999 18:24 </t>
  </si>
  <si>
    <t> K.Tikkanen </t>
  </si>
  <si>
    <t>2451867.344 </t>
  </si>
  <si>
    <t> 18.11.2000 20:15 </t>
  </si>
  <si>
    <t>2451902.289 </t>
  </si>
  <si>
    <t> 23.12.2000 18:56 </t>
  </si>
  <si>
    <t>2451912.582 </t>
  </si>
  <si>
    <t> 03.01.2001 01:58 </t>
  </si>
  <si>
    <t>2451951.633 </t>
  </si>
  <si>
    <t> 11.02.2001 03:11 </t>
  </si>
  <si>
    <t>2452268.307 </t>
  </si>
  <si>
    <t> 24.12.2001 19:22 </t>
  </si>
  <si>
    <t>2452609.657 </t>
  </si>
  <si>
    <t> 01.12.2002 03:46 </t>
  </si>
  <si>
    <t>2452615.819 </t>
  </si>
  <si>
    <t> 07.12.2002 07:39 </t>
  </si>
  <si>
    <t>2452975.679 </t>
  </si>
  <si>
    <t> 02.12.2003 04:17 </t>
  </si>
  <si>
    <t>2453660.421 </t>
  </si>
  <si>
    <t> 16.10.2005 22:06 </t>
  </si>
  <si>
    <t>6023</t>
  </si>
  <si>
    <t>2453662.485 </t>
  </si>
  <si>
    <t> 18.10.2005 23:38 </t>
  </si>
  <si>
    <t>2453672.768 </t>
  </si>
  <si>
    <t> 29.10.2005 06:25 </t>
  </si>
  <si>
    <t>6029</t>
  </si>
  <si>
    <t>2453765.305 </t>
  </si>
  <si>
    <t> 29.01.2006 19:19 </t>
  </si>
  <si>
    <t> H.-M.Steinbach </t>
  </si>
  <si>
    <t>2454049.080 </t>
  </si>
  <si>
    <t> 09.11.2006 13:55 </t>
  </si>
  <si>
    <t>6212</t>
  </si>
  <si>
    <t> K. Nagai et al. </t>
  </si>
  <si>
    <t>2455519.3085 </t>
  </si>
  <si>
    <t> 18.11.2010 19:24 </t>
  </si>
  <si>
    <t>6927</t>
  </si>
  <si>
    <t> -0.0014 </t>
  </si>
  <si>
    <t> T.Smycka </t>
  </si>
  <si>
    <t>OEJV 0137 </t>
  </si>
  <si>
    <t>2456637.9753 </t>
  </si>
  <si>
    <t> 11.12.2013 11:24 </t>
  </si>
  <si>
    <t>7471</t>
  </si>
  <si>
    <t> 0.0383 </t>
  </si>
  <si>
    <t> T.Tanaka </t>
  </si>
  <si>
    <t>2456674.9918 </t>
  </si>
  <si>
    <t> 17.01.2014 11:48 </t>
  </si>
  <si>
    <t>7489</t>
  </si>
  <si>
    <t> 0.0414 </t>
  </si>
  <si>
    <t>VSB 59 </t>
  </si>
  <si>
    <t>2456677.0457 </t>
  </si>
  <si>
    <t> 19.01.2014 13:05 </t>
  </si>
  <si>
    <t>7490</t>
  </si>
  <si>
    <t> 0.0390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</si>
</sst>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0.0000"/>
    <numFmt numFmtId="166" formatCode="0.00000000"/>
    <numFmt numFmtId="167" formatCode="m/d/yyyy\ h:mm"/>
    <numFmt numFmtId="169" formatCode="dd/mm/yyyy"/>
  </numFmts>
  <fonts count="15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90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3" fillId="0" borderId="0" xfId="0" applyFont="1">
      <alignment vertical="top"/>
    </xf>
    <xf numFmtId="0" fontId="4" fillId="0" borderId="0" xfId="0" applyFont="1">
      <alignment vertical="top"/>
    </xf>
    <xf numFmtId="165" fontId="0" fillId="0" borderId="0" xfId="0" applyNumberFormat="1" applyAlignment="1"/>
    <xf numFmtId="166" fontId="0" fillId="0" borderId="0" xfId="0" applyNumberFormat="1" applyAlignment="1"/>
    <xf numFmtId="0" fontId="5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3" xfId="0" applyFont="1" applyBorder="1" applyAlignment="1">
      <alignment horizontal="center"/>
    </xf>
    <xf numFmtId="0" fontId="6" fillId="0" borderId="0" xfId="0" applyFont="1">
      <alignment vertical="top"/>
    </xf>
    <xf numFmtId="0" fontId="0" fillId="0" borderId="0" xfId="0" applyAlignment="1">
      <alignment horizontal="center"/>
    </xf>
    <xf numFmtId="0" fontId="2" fillId="0" borderId="0" xfId="0" applyFont="1">
      <alignment vertical="top"/>
    </xf>
    <xf numFmtId="0" fontId="6" fillId="0" borderId="0" xfId="0" applyFont="1" applyAlignment="1">
      <alignment horizontal="center"/>
    </xf>
    <xf numFmtId="0" fontId="5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7" fontId="6" fillId="0" borderId="0" xfId="0" applyNumberFormat="1" applyFont="1">
      <alignment vertical="top"/>
    </xf>
    <xf numFmtId="0" fontId="2" fillId="0" borderId="3" xfId="0" applyFont="1" applyBorder="1" applyAlignment="1">
      <alignment horizontal="center"/>
    </xf>
    <xf numFmtId="0" fontId="7" fillId="0" borderId="0" xfId="0" applyFont="1" applyAlignment="1"/>
    <xf numFmtId="165" fontId="7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165" fontId="0" fillId="0" borderId="0" xfId="0" applyNumberFormat="1" applyFont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top"/>
    </xf>
    <xf numFmtId="0" fontId="8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 vertical="top"/>
    </xf>
    <xf numFmtId="167" fontId="7" fillId="0" borderId="0" xfId="0" applyNumberFormat="1" applyFont="1" applyAlignment="1"/>
    <xf numFmtId="0" fontId="0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Font="1">
      <alignment vertical="top"/>
    </xf>
    <xf numFmtId="0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 wrapText="1"/>
    </xf>
    <xf numFmtId="0" fontId="10" fillId="0" borderId="0" xfId="7" applyFont="1" applyAlignment="1">
      <alignment horizontal="left"/>
    </xf>
    <xf numFmtId="0" fontId="10" fillId="0" borderId="0" xfId="7" applyFont="1" applyAlignment="1">
      <alignment horizontal="center"/>
    </xf>
    <xf numFmtId="0" fontId="10" fillId="0" borderId="0" xfId="7" applyNumberFormat="1" applyFont="1" applyAlignment="1">
      <alignment horizontal="left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1" fillId="0" borderId="0" xfId="6" applyNumberFormat="1" applyFont="1" applyAlignment="1">
      <alignment horizontal="left" vertic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/>
    </xf>
    <xf numFmtId="0" fontId="11" fillId="0" borderId="0" xfId="7" applyNumberFormat="1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13" fillId="0" borderId="0" xfId="5" applyNumberFormat="1" applyFont="1" applyFill="1" applyBorder="1" applyAlignment="1" applyProtection="1">
      <alignment horizontal="left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7" fillId="2" borderId="10" xfId="0" applyFont="1" applyFill="1" applyBorder="1" applyAlignment="1">
      <alignment horizontal="left" vertical="top" wrapText="1" indent="1"/>
    </xf>
    <xf numFmtId="0" fontId="7" fillId="2" borderId="10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right" vertical="top" wrapText="1"/>
    </xf>
    <xf numFmtId="0" fontId="13" fillId="2" borderId="10" xfId="5" applyNumberFormat="1" applyFont="1" applyFill="1" applyBorder="1" applyAlignment="1" applyProtection="1">
      <alignment horizontal="right" vertical="top" wrapText="1"/>
    </xf>
    <xf numFmtId="169" fontId="0" fillId="0" borderId="0" xfId="0" applyNumberFormat="1" applyAlignment="1"/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HU Tau - O-C Diagr.</a:t>
            </a:r>
          </a:p>
        </c:rich>
      </c:tx>
      <c:layout>
        <c:manualLayout>
          <c:xMode val="edge"/>
          <c:yMode val="edge"/>
          <c:x val="0.3764139094891005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08633008111466"/>
          <c:y val="0.11979166666666667"/>
          <c:w val="0.82498721585488388"/>
          <c:h val="0.6552083333333332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</c:numCache>
            </c:numRef>
          </c:xVal>
          <c:yVal>
            <c:numRef>
              <c:f>Active!$H$21:$H$3630</c:f>
              <c:numCache>
                <c:formatCode>General</c:formatCode>
                <c:ptCount val="3610"/>
                <c:pt idx="0">
                  <c:v>4.9299598995276028E-2</c:v>
                </c:pt>
                <c:pt idx="1">
                  <c:v>3.2680457996320911E-2</c:v>
                </c:pt>
                <c:pt idx="2">
                  <c:v>8.3608522996655665E-2</c:v>
                </c:pt>
                <c:pt idx="3">
                  <c:v>4.4139242996607209E-2</c:v>
                </c:pt>
                <c:pt idx="4">
                  <c:v>6.5139242997247493E-2</c:v>
                </c:pt>
                <c:pt idx="5">
                  <c:v>6.5139242997247493E-2</c:v>
                </c:pt>
                <c:pt idx="6">
                  <c:v>8.7139242998091504E-2</c:v>
                </c:pt>
                <c:pt idx="7">
                  <c:v>-1.507248900088598E-2</c:v>
                </c:pt>
                <c:pt idx="8">
                  <c:v>5.9275109997543041E-3</c:v>
                </c:pt>
                <c:pt idx="9">
                  <c:v>-6.4694840999436565E-2</c:v>
                </c:pt>
                <c:pt idx="10">
                  <c:v>-4.4694841002637986E-2</c:v>
                </c:pt>
                <c:pt idx="11">
                  <c:v>-2.3694841001997702E-2</c:v>
                </c:pt>
                <c:pt idx="12">
                  <c:v>7.1217168995644897E-2</c:v>
                </c:pt>
                <c:pt idx="13">
                  <c:v>7.1217168995644897E-2</c:v>
                </c:pt>
                <c:pt idx="14">
                  <c:v>1.5948169966577552E-3</c:v>
                </c:pt>
                <c:pt idx="15">
                  <c:v>1.5948169966577552E-3</c:v>
                </c:pt>
                <c:pt idx="16">
                  <c:v>2.4594816997705493E-2</c:v>
                </c:pt>
                <c:pt idx="17">
                  <c:v>5.344773599790642E-2</c:v>
                </c:pt>
                <c:pt idx="18">
                  <c:v>-1.2393201002851129E-2</c:v>
                </c:pt>
                <c:pt idx="19">
                  <c:v>-0.10386569200272788</c:v>
                </c:pt>
                <c:pt idx="20">
                  <c:v>-5.4168625003512716E-2</c:v>
                </c:pt>
                <c:pt idx="21">
                  <c:v>-5.7471558004181134E-2</c:v>
                </c:pt>
                <c:pt idx="22">
                  <c:v>8.1270656999549828E-2</c:v>
                </c:pt>
                <c:pt idx="23">
                  <c:v>-0.1426349309986108</c:v>
                </c:pt>
                <c:pt idx="24">
                  <c:v>-0.19424530100513948</c:v>
                </c:pt>
                <c:pt idx="25">
                  <c:v>3.8272574995062314E-2</c:v>
                </c:pt>
                <c:pt idx="26">
                  <c:v>8.427257499715779E-2</c:v>
                </c:pt>
                <c:pt idx="27">
                  <c:v>-4.303035800694488E-2</c:v>
                </c:pt>
                <c:pt idx="28">
                  <c:v>2.9696419951505959E-3</c:v>
                </c:pt>
                <c:pt idx="29">
                  <c:v>-0.10663622400170425</c:v>
                </c:pt>
                <c:pt idx="30">
                  <c:v>5.2347289994941093E-2</c:v>
                </c:pt>
                <c:pt idx="31">
                  <c:v>-4.9258576000283938E-2</c:v>
                </c:pt>
                <c:pt idx="32">
                  <c:v>-3.2585759981884621E-3</c:v>
                </c:pt>
                <c:pt idx="63">
                  <c:v>0</c:v>
                </c:pt>
                <c:pt idx="266">
                  <c:v>1.5293438002117909E-2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31-4D07-A07C-F872C8DC9F35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</c:numCache>
            </c:numRef>
          </c:xVal>
          <c:yVal>
            <c:numRef>
              <c:f>Active!$I$21:$I$3630</c:f>
              <c:numCache>
                <c:formatCode>General</c:formatCode>
                <c:ptCount val="3610"/>
                <c:pt idx="35">
                  <c:v>-1.226907099771779E-2</c:v>
                </c:pt>
                <c:pt idx="36">
                  <c:v>-1.1269071001152042E-2</c:v>
                </c:pt>
                <c:pt idx="37">
                  <c:v>-4.2690710033639334E-3</c:v>
                </c:pt>
                <c:pt idx="38">
                  <c:v>3.7309289982658811E-3</c:v>
                </c:pt>
                <c:pt idx="47">
                  <c:v>8.9120379998348653E-3</c:v>
                </c:pt>
                <c:pt idx="48">
                  <c:v>-7.3583539997343905E-3</c:v>
                </c:pt>
                <c:pt idx="49">
                  <c:v>1.6895551998459268E-2</c:v>
                </c:pt>
                <c:pt idx="50">
                  <c:v>-1.840738100145245E-2</c:v>
                </c:pt>
                <c:pt idx="51">
                  <c:v>-2.9807059981976636E-3</c:v>
                </c:pt>
                <c:pt idx="52">
                  <c:v>1.5292896991013549E-2</c:v>
                </c:pt>
                <c:pt idx="53">
                  <c:v>-3.0068250052863732E-3</c:v>
                </c:pt>
                <c:pt idx="54">
                  <c:v>1.8236169998999685E-3</c:v>
                </c:pt>
                <c:pt idx="55">
                  <c:v>-9.5805810051388107E-3</c:v>
                </c:pt>
                <c:pt idx="56">
                  <c:v>-1.518644700263394E-2</c:v>
                </c:pt>
                <c:pt idx="57">
                  <c:v>-2.1245760071906261E-3</c:v>
                </c:pt>
                <c:pt idx="58">
                  <c:v>-3.2760425019660033E-3</c:v>
                </c:pt>
                <c:pt idx="59">
                  <c:v>-1.3560049992520362E-3</c:v>
                </c:pt>
                <c:pt idx="60">
                  <c:v>-1.2961871005245484E-2</c:v>
                </c:pt>
                <c:pt idx="61">
                  <c:v>5.0381289984215982E-3</c:v>
                </c:pt>
                <c:pt idx="62">
                  <c:v>-1.1900000004970934E-2</c:v>
                </c:pt>
                <c:pt idx="63">
                  <c:v>0</c:v>
                </c:pt>
                <c:pt idx="64">
                  <c:v>6.3442729951930232E-3</c:v>
                </c:pt>
                <c:pt idx="65">
                  <c:v>-1.9586599955800921E-3</c:v>
                </c:pt>
                <c:pt idx="66">
                  <c:v>-5.6131500605260953E-4</c:v>
                </c:pt>
                <c:pt idx="67">
                  <c:v>-1.4711176008859184E-2</c:v>
                </c:pt>
                <c:pt idx="68">
                  <c:v>1.3119265997374896E-2</c:v>
                </c:pt>
                <c:pt idx="70">
                  <c:v>1.263553649187088E-2</c:v>
                </c:pt>
                <c:pt idx="72">
                  <c:v>7.5752709963126108E-3</c:v>
                </c:pt>
                <c:pt idx="76">
                  <c:v>-8.662844993523322E-4</c:v>
                </c:pt>
                <c:pt idx="77">
                  <c:v>-7.1692175042699091E-3</c:v>
                </c:pt>
                <c:pt idx="79">
                  <c:v>-3.4721504998742603E-3</c:v>
                </c:pt>
                <c:pt idx="81">
                  <c:v>-9.7441480029374361E-3</c:v>
                </c:pt>
                <c:pt idx="82">
                  <c:v>1.4408923998416867E-2</c:v>
                </c:pt>
                <c:pt idx="83">
                  <c:v>-1.408673997502774E-3</c:v>
                </c:pt>
                <c:pt idx="85">
                  <c:v>1.5047330998640973E-2</c:v>
                </c:pt>
                <c:pt idx="87">
                  <c:v>1.1516179998579901E-2</c:v>
                </c:pt>
                <c:pt idx="88">
                  <c:v>-1.0210216998530086E-2</c:v>
                </c:pt>
                <c:pt idx="96">
                  <c:v>-9.6594400383764878E-4</c:v>
                </c:pt>
                <c:pt idx="97">
                  <c:v>-6.2688770049135201E-3</c:v>
                </c:pt>
                <c:pt idx="104">
                  <c:v>1.1590894995606504E-2</c:v>
                </c:pt>
                <c:pt idx="106">
                  <c:v>-1.9497095003316645E-2</c:v>
                </c:pt>
                <c:pt idx="107">
                  <c:v>2.4594105991127435E-2</c:v>
                </c:pt>
                <c:pt idx="111">
                  <c:v>3.0501110013574362E-3</c:v>
                </c:pt>
                <c:pt idx="114">
                  <c:v>5.1119819981977344E-3</c:v>
                </c:pt>
                <c:pt idx="115">
                  <c:v>1.3111981999827549E-2</c:v>
                </c:pt>
                <c:pt idx="116">
                  <c:v>5.8090489983442239E-3</c:v>
                </c:pt>
                <c:pt idx="117">
                  <c:v>-1.9492278508550953E-2</c:v>
                </c:pt>
                <c:pt idx="118">
                  <c:v>2.7468699408927932E-4</c:v>
                </c:pt>
                <c:pt idx="119">
                  <c:v>1.927468699432211E-2</c:v>
                </c:pt>
                <c:pt idx="120">
                  <c:v>-5.8751739998115227E-3</c:v>
                </c:pt>
                <c:pt idx="121">
                  <c:v>9.1248259996064007E-3</c:v>
                </c:pt>
                <c:pt idx="125">
                  <c:v>-1.0508764506084844E-2</c:v>
                </c:pt>
                <c:pt idx="126">
                  <c:v>-1.0660231004294474E-2</c:v>
                </c:pt>
                <c:pt idx="127">
                  <c:v>-2.1780762006528676E-2</c:v>
                </c:pt>
                <c:pt idx="128">
                  <c:v>-4.7807620067032985E-3</c:v>
                </c:pt>
                <c:pt idx="129">
                  <c:v>-2.9924940026830882E-3</c:v>
                </c:pt>
                <c:pt idx="130">
                  <c:v>2.4928409984568134E-3</c:v>
                </c:pt>
                <c:pt idx="131">
                  <c:v>-3.3247570027015172E-3</c:v>
                </c:pt>
                <c:pt idx="132">
                  <c:v>-2.3247570061357692E-3</c:v>
                </c:pt>
                <c:pt idx="135">
                  <c:v>-1.4826578000793234E-2</c:v>
                </c:pt>
                <c:pt idx="136">
                  <c:v>-1.0432444003527053E-2</c:v>
                </c:pt>
                <c:pt idx="137">
                  <c:v>-9.4324439996853471E-3</c:v>
                </c:pt>
                <c:pt idx="138">
                  <c:v>-2.2279372002230957E-2</c:v>
                </c:pt>
                <c:pt idx="140">
                  <c:v>-9.2793720032204874E-3</c:v>
                </c:pt>
                <c:pt idx="141">
                  <c:v>1.7206279953825288E-3</c:v>
                </c:pt>
                <c:pt idx="142">
                  <c:v>3.4176949920947663E-3</c:v>
                </c:pt>
                <c:pt idx="144">
                  <c:v>-8.8852380067692138E-3</c:v>
                </c:pt>
                <c:pt idx="145">
                  <c:v>-7.8852380029275082E-3</c:v>
                </c:pt>
                <c:pt idx="146">
                  <c:v>-2.6188171003013849E-2</c:v>
                </c:pt>
                <c:pt idx="147">
                  <c:v>-2.0188171009067446E-2</c:v>
                </c:pt>
                <c:pt idx="148">
                  <c:v>-1.7188171004818287E-2</c:v>
                </c:pt>
                <c:pt idx="149">
                  <c:v>1.3508896001440007E-2</c:v>
                </c:pt>
                <c:pt idx="157">
                  <c:v>-6.4878930061240681E-3</c:v>
                </c:pt>
                <c:pt idx="159">
                  <c:v>1.6642270995362196E-2</c:v>
                </c:pt>
                <c:pt idx="160">
                  <c:v>-1.2445719003153499E-2</c:v>
                </c:pt>
                <c:pt idx="163">
                  <c:v>-2.4051585009146947E-2</c:v>
                </c:pt>
                <c:pt idx="167">
                  <c:v>1.0736682997958269E-2</c:v>
                </c:pt>
                <c:pt idx="169">
                  <c:v>2.3457599963876419E-3</c:v>
                </c:pt>
                <c:pt idx="170">
                  <c:v>7.3879339979612269E-3</c:v>
                </c:pt>
                <c:pt idx="171">
                  <c:v>1.3176202002796344E-2</c:v>
                </c:pt>
                <c:pt idx="172">
                  <c:v>-2.3677930003032088E-3</c:v>
                </c:pt>
                <c:pt idx="173">
                  <c:v>8.5735469983774237E-3</c:v>
                </c:pt>
                <c:pt idx="174">
                  <c:v>-1.5273381002771202E-2</c:v>
                </c:pt>
                <c:pt idx="175">
                  <c:v>-6.1203090008348227E-3</c:v>
                </c:pt>
                <c:pt idx="176">
                  <c:v>1.9544059978215955E-3</c:v>
                </c:pt>
                <c:pt idx="177">
                  <c:v>1.3954406000266317E-2</c:v>
                </c:pt>
                <c:pt idx="178">
                  <c:v>-2.8631920067709871E-3</c:v>
                </c:pt>
                <c:pt idx="179">
                  <c:v>-5.1661250035976991E-3</c:v>
                </c:pt>
                <c:pt idx="180">
                  <c:v>6.1074779951013625E-3</c:v>
                </c:pt>
                <c:pt idx="181">
                  <c:v>1.5107478000572883E-2</c:v>
                </c:pt>
                <c:pt idx="182">
                  <c:v>-1.3195455001550727E-2</c:v>
                </c:pt>
                <c:pt idx="183">
                  <c:v>-1.9545500254025683E-4</c:v>
                </c:pt>
                <c:pt idx="184">
                  <c:v>1.8045449978671968E-3</c:v>
                </c:pt>
                <c:pt idx="185">
                  <c:v>5.8045449986821041E-3</c:v>
                </c:pt>
                <c:pt idx="186">
                  <c:v>1.7848479983513243E-3</c:v>
                </c:pt>
                <c:pt idx="188">
                  <c:v>7.7880589960841462E-3</c:v>
                </c:pt>
                <c:pt idx="189">
                  <c:v>-5.814596006530337E-3</c:v>
                </c:pt>
                <c:pt idx="190">
                  <c:v>-2.8145960095571354E-3</c:v>
                </c:pt>
                <c:pt idx="191">
                  <c:v>-6.1175290029495955E-3</c:v>
                </c:pt>
                <c:pt idx="192">
                  <c:v>5.5824709997978061E-3</c:v>
                </c:pt>
                <c:pt idx="193">
                  <c:v>5.7326099995407276E-3</c:v>
                </c:pt>
                <c:pt idx="194">
                  <c:v>-8.3489580065361224E-3</c:v>
                </c:pt>
                <c:pt idx="195">
                  <c:v>-1.3886531007301528E-2</c:v>
                </c:pt>
                <c:pt idx="196">
                  <c:v>-6.8865310022374615E-3</c:v>
                </c:pt>
                <c:pt idx="197">
                  <c:v>1.5940699995553587E-2</c:v>
                </c:pt>
                <c:pt idx="198">
                  <c:v>3.4292459968128242E-3</c:v>
                </c:pt>
                <c:pt idx="199">
                  <c:v>2.4911169966799207E-3</c:v>
                </c:pt>
                <c:pt idx="200">
                  <c:v>4.4911169970873743E-3</c:v>
                </c:pt>
                <c:pt idx="201">
                  <c:v>1.2491116998717189E-2</c:v>
                </c:pt>
                <c:pt idx="202">
                  <c:v>-5.2878007409162819E-5</c:v>
                </c:pt>
                <c:pt idx="203">
                  <c:v>1.003832299466012E-2</c:v>
                </c:pt>
                <c:pt idx="204">
                  <c:v>7.4159709984087385E-3</c:v>
                </c:pt>
                <c:pt idx="205">
                  <c:v>3.9631769977859221E-3</c:v>
                </c:pt>
                <c:pt idx="206">
                  <c:v>-2.7632200071820989E-3</c:v>
                </c:pt>
                <c:pt idx="207">
                  <c:v>9.9045169918099418E-3</c:v>
                </c:pt>
                <c:pt idx="208">
                  <c:v>-1.0033612008555792E-2</c:v>
                </c:pt>
                <c:pt idx="209">
                  <c:v>-8.4336120053194463E-3</c:v>
                </c:pt>
                <c:pt idx="210">
                  <c:v>-2.4534400290576741E-4</c:v>
                </c:pt>
                <c:pt idx="211">
                  <c:v>-1.029758200456854E-2</c:v>
                </c:pt>
                <c:pt idx="212">
                  <c:v>5.5850979988463223E-3</c:v>
                </c:pt>
                <c:pt idx="213">
                  <c:v>5.8587009989423677E-3</c:v>
                </c:pt>
                <c:pt idx="214">
                  <c:v>2.7381699910620227E-3</c:v>
                </c:pt>
                <c:pt idx="215">
                  <c:v>5.8293710026191548E-3</c:v>
                </c:pt>
                <c:pt idx="216">
                  <c:v>4.4971079914830625E-3</c:v>
                </c:pt>
                <c:pt idx="218">
                  <c:v>-1.5652752997993957E-2</c:v>
                </c:pt>
                <c:pt idx="219">
                  <c:v>8.0832770036067814E-3</c:v>
                </c:pt>
                <c:pt idx="220">
                  <c:v>3.1158179917838424E-3</c:v>
                </c:pt>
                <c:pt idx="221">
                  <c:v>-2.8223110057297163E-3</c:v>
                </c:pt>
                <c:pt idx="222">
                  <c:v>1.6336939952452667E-3</c:v>
                </c:pt>
                <c:pt idx="223">
                  <c:v>1.242196199746104E-2</c:v>
                </c:pt>
                <c:pt idx="224">
                  <c:v>1.2119029001041781E-2</c:v>
                </c:pt>
                <c:pt idx="227">
                  <c:v>9.4838329969206825E-3</c:v>
                </c:pt>
                <c:pt idx="228">
                  <c:v>-3.8190999985090457E-3</c:v>
                </c:pt>
                <c:pt idx="229">
                  <c:v>1.8089999502990395E-4</c:v>
                </c:pt>
                <c:pt idx="230">
                  <c:v>1.8089999502990395E-4</c:v>
                </c:pt>
                <c:pt idx="231">
                  <c:v>2.1808999954373576E-3</c:v>
                </c:pt>
                <c:pt idx="232">
                  <c:v>9.1809000005014241E-3</c:v>
                </c:pt>
                <c:pt idx="234">
                  <c:v>5.0310389997321181E-3</c:v>
                </c:pt>
                <c:pt idx="235">
                  <c:v>-2.3271894002391491E-2</c:v>
                </c:pt>
                <c:pt idx="236">
                  <c:v>3.014552996319253E-3</c:v>
                </c:pt>
                <c:pt idx="237">
                  <c:v>-1.1408910999307409E-2</c:v>
                </c:pt>
                <c:pt idx="238">
                  <c:v>-3.4703999699559063E-4</c:v>
                </c:pt>
                <c:pt idx="239">
                  <c:v>-4.0638040009071119E-3</c:v>
                </c:pt>
                <c:pt idx="240">
                  <c:v>-3.1910732002870645E-2</c:v>
                </c:pt>
                <c:pt idx="241">
                  <c:v>-6.0593003581743687E-5</c:v>
                </c:pt>
                <c:pt idx="242">
                  <c:v>1.3939406999270432E-2</c:v>
                </c:pt>
                <c:pt idx="243">
                  <c:v>4.183680001005996E-3</c:v>
                </c:pt>
                <c:pt idx="244">
                  <c:v>-3.5966180999821518E-2</c:v>
                </c:pt>
                <c:pt idx="245">
                  <c:v>-9.5101760016405024E-3</c:v>
                </c:pt>
                <c:pt idx="246">
                  <c:v>-2.8131090002716519E-3</c:v>
                </c:pt>
                <c:pt idx="247">
                  <c:v>-4.1160420078085735E-3</c:v>
                </c:pt>
                <c:pt idx="248">
                  <c:v>-9.3768010046915151E-3</c:v>
                </c:pt>
                <c:pt idx="249">
                  <c:v>-3.3768010034691542E-3</c:v>
                </c:pt>
                <c:pt idx="250">
                  <c:v>1.0173330010729842E-3</c:v>
                </c:pt>
                <c:pt idx="251">
                  <c:v>1.5108533996681217E-2</c:v>
                </c:pt>
                <c:pt idx="252">
                  <c:v>1.8056009939755313E-3</c:v>
                </c:pt>
                <c:pt idx="253">
                  <c:v>1.6805601000669412E-2</c:v>
                </c:pt>
                <c:pt idx="254">
                  <c:v>-8.8295950044994242E-3</c:v>
                </c:pt>
                <c:pt idx="255">
                  <c:v>1.7040500097209588E-4</c:v>
                </c:pt>
                <c:pt idx="256">
                  <c:v>-6.132528003945481E-3</c:v>
                </c:pt>
                <c:pt idx="257">
                  <c:v>5.9586729985312559E-3</c:v>
                </c:pt>
                <c:pt idx="258">
                  <c:v>-1.3888255009078421E-2</c:v>
                </c:pt>
                <c:pt idx="259">
                  <c:v>1.9128569983877242E-3</c:v>
                </c:pt>
                <c:pt idx="260">
                  <c:v>-3.4487360026105307E-3</c:v>
                </c:pt>
                <c:pt idx="261">
                  <c:v>1.1551263996807393E-2</c:v>
                </c:pt>
                <c:pt idx="262">
                  <c:v>1.733953200164251E-2</c:v>
                </c:pt>
                <c:pt idx="263">
                  <c:v>5.0984699992113747E-3</c:v>
                </c:pt>
                <c:pt idx="264">
                  <c:v>-5.2044629992451519E-3</c:v>
                </c:pt>
                <c:pt idx="265">
                  <c:v>1.5838049948797561E-3</c:v>
                </c:pt>
                <c:pt idx="267">
                  <c:v>5.2919000154361129E-4</c:v>
                </c:pt>
                <c:pt idx="268">
                  <c:v>-1.8989951007824857E-2</c:v>
                </c:pt>
                <c:pt idx="269">
                  <c:v>-2.2928840044187382E-3</c:v>
                </c:pt>
                <c:pt idx="270">
                  <c:v>-7.5958170054946095E-3</c:v>
                </c:pt>
                <c:pt idx="271">
                  <c:v>1.3748529963777401E-3</c:v>
                </c:pt>
                <c:pt idx="272">
                  <c:v>1.0254321998218074E-2</c:v>
                </c:pt>
                <c:pt idx="273">
                  <c:v>-3.9867400046205148E-3</c:v>
                </c:pt>
                <c:pt idx="274">
                  <c:v>-1.9410204004088882E-2</c:v>
                </c:pt>
                <c:pt idx="275">
                  <c:v>4.1205159941455349E-3</c:v>
                </c:pt>
                <c:pt idx="276">
                  <c:v>-4.3487639995873906E-3</c:v>
                </c:pt>
                <c:pt idx="277">
                  <c:v>1.0651235999830533E-2</c:v>
                </c:pt>
                <c:pt idx="278">
                  <c:v>-2.1801558003062382E-2</c:v>
                </c:pt>
                <c:pt idx="280">
                  <c:v>-2.120976998412516E-3</c:v>
                </c:pt>
                <c:pt idx="281">
                  <c:v>-1.1059106000175234E-2</c:v>
                </c:pt>
                <c:pt idx="282">
                  <c:v>3.5628149926196784E-3</c:v>
                </c:pt>
                <c:pt idx="283">
                  <c:v>2.2598819923587143E-3</c:v>
                </c:pt>
                <c:pt idx="284">
                  <c:v>-6.3753140057087876E-3</c:v>
                </c:pt>
                <c:pt idx="285">
                  <c:v>1.3018819998251274E-2</c:v>
                </c:pt>
                <c:pt idx="286">
                  <c:v>-4.5251749979797751E-3</c:v>
                </c:pt>
                <c:pt idx="287">
                  <c:v>-7.1310409985017031E-3</c:v>
                </c:pt>
                <c:pt idx="288">
                  <c:v>-1.1310409972793423E-3</c:v>
                </c:pt>
                <c:pt idx="289">
                  <c:v>2.5243395997676998E-2</c:v>
                </c:pt>
                <c:pt idx="290">
                  <c:v>-2.0202975996653549E-2</c:v>
                </c:pt>
                <c:pt idx="291">
                  <c:v>-9.069601001101546E-3</c:v>
                </c:pt>
                <c:pt idx="292">
                  <c:v>-2.5007730000652373E-2</c:v>
                </c:pt>
                <c:pt idx="293">
                  <c:v>2.0834709939663298E-3</c:v>
                </c:pt>
                <c:pt idx="294">
                  <c:v>-8.2194620044901967E-3</c:v>
                </c:pt>
                <c:pt idx="295">
                  <c:v>-1.0522395001316909E-2</c:v>
                </c:pt>
                <c:pt idx="296">
                  <c:v>-3.5223950035287999E-3</c:v>
                </c:pt>
                <c:pt idx="297">
                  <c:v>-1.0128260997589678E-2</c:v>
                </c:pt>
                <c:pt idx="298">
                  <c:v>-3.4311940034967847E-3</c:v>
                </c:pt>
                <c:pt idx="299">
                  <c:v>1.9336100012878887E-3</c:v>
                </c:pt>
                <c:pt idx="300">
                  <c:v>-6.3367820039275102E-3</c:v>
                </c:pt>
                <c:pt idx="301">
                  <c:v>4.011535995232407E-3</c:v>
                </c:pt>
                <c:pt idx="302">
                  <c:v>-1.0441258003993426E-2</c:v>
                </c:pt>
                <c:pt idx="303">
                  <c:v>5.6921169962151907E-3</c:v>
                </c:pt>
                <c:pt idx="304">
                  <c:v>-6.4577440061839297E-3</c:v>
                </c:pt>
                <c:pt idx="305">
                  <c:v>2.5422559992875904E-3</c:v>
                </c:pt>
                <c:pt idx="306">
                  <c:v>-9.6694759995443746E-3</c:v>
                </c:pt>
                <c:pt idx="307">
                  <c:v>5.0275909961783327E-3</c:v>
                </c:pt>
                <c:pt idx="308">
                  <c:v>-1.3728136000281665E-2</c:v>
                </c:pt>
                <c:pt idx="309">
                  <c:v>2.7618576496024616E-2</c:v>
                </c:pt>
                <c:pt idx="310">
                  <c:v>-1.0379818006185815E-2</c:v>
                </c:pt>
                <c:pt idx="311">
                  <c:v>-6.6666960046859458E-3</c:v>
                </c:pt>
                <c:pt idx="312">
                  <c:v>-1.357549500244204E-2</c:v>
                </c:pt>
                <c:pt idx="313">
                  <c:v>-8.057619008468464E-3</c:v>
                </c:pt>
                <c:pt idx="314">
                  <c:v>-6.5887700038729236E-3</c:v>
                </c:pt>
                <c:pt idx="318">
                  <c:v>-4.2991119989892468E-3</c:v>
                </c:pt>
                <c:pt idx="320">
                  <c:v>-1.3465459000144619E-2</c:v>
                </c:pt>
                <c:pt idx="321">
                  <c:v>-5.768392002210021E-3</c:v>
                </c:pt>
                <c:pt idx="323">
                  <c:v>-4.2830570018850267E-3</c:v>
                </c:pt>
                <c:pt idx="325">
                  <c:v>-9.1504200099734589E-4</c:v>
                </c:pt>
                <c:pt idx="326">
                  <c:v>4.2802039970410988E-3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31-4D07-A07C-F872C8DC9F3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</c:numCache>
            </c:numRef>
          </c:xVal>
          <c:yVal>
            <c:numRef>
              <c:f>Active!$J$21:$J$3630</c:f>
              <c:numCache>
                <c:formatCode>General</c:formatCode>
                <c:ptCount val="3610"/>
                <c:pt idx="33">
                  <c:v>4.5778569910908118E-3</c:v>
                </c:pt>
                <c:pt idx="34">
                  <c:v>-1.3269071001559496E-2</c:v>
                </c:pt>
                <c:pt idx="39">
                  <c:v>9.5251879974966869E-3</c:v>
                </c:pt>
                <c:pt idx="40">
                  <c:v>9.0723940011230297E-3</c:v>
                </c:pt>
                <c:pt idx="41">
                  <c:v>-6.0774669982492924E-3</c:v>
                </c:pt>
                <c:pt idx="42">
                  <c:v>-3.6966080078855157E-3</c:v>
                </c:pt>
                <c:pt idx="43">
                  <c:v>-6.3318040047306567E-3</c:v>
                </c:pt>
                <c:pt idx="44">
                  <c:v>-5.3318040008889511E-3</c:v>
                </c:pt>
                <c:pt idx="45">
                  <c:v>2.0623299933504313E-3</c:v>
                </c:pt>
                <c:pt idx="46">
                  <c:v>-6.2570890077040531E-3</c:v>
                </c:pt>
                <c:pt idx="69">
                  <c:v>-1.7895330020110123E-3</c:v>
                </c:pt>
                <c:pt idx="71">
                  <c:v>-5.1593000534921885E-4</c:v>
                </c:pt>
                <c:pt idx="73">
                  <c:v>-3.0305950058391318E-3</c:v>
                </c:pt>
                <c:pt idx="74">
                  <c:v>-1.4118850012891926E-3</c:v>
                </c:pt>
                <c:pt idx="75">
                  <c:v>-1.7148180049844086E-3</c:v>
                </c:pt>
                <c:pt idx="78">
                  <c:v>-1.3206840085331351E-3</c:v>
                </c:pt>
                <c:pt idx="80">
                  <c:v>-1.6236170049523935E-3</c:v>
                </c:pt>
                <c:pt idx="84">
                  <c:v>1.059132599766599E-2</c:v>
                </c:pt>
                <c:pt idx="86">
                  <c:v>1.0030844998254906E-2</c:v>
                </c:pt>
                <c:pt idx="89">
                  <c:v>1.1789782998675946E-2</c:v>
                </c:pt>
                <c:pt idx="90">
                  <c:v>-1.8160830004489981E-3</c:v>
                </c:pt>
                <c:pt idx="91">
                  <c:v>-1.0119015998498071E-2</c:v>
                </c:pt>
                <c:pt idx="92">
                  <c:v>-5.4219490048126318E-3</c:v>
                </c:pt>
                <c:pt idx="93">
                  <c:v>1.5780510002514347E-3</c:v>
                </c:pt>
                <c:pt idx="94">
                  <c:v>4.5780509972246364E-3</c:v>
                </c:pt>
                <c:pt idx="95">
                  <c:v>2.7511799999047071E-4</c:v>
                </c:pt>
                <c:pt idx="98">
                  <c:v>1.7311229967162944E-3</c:v>
                </c:pt>
                <c:pt idx="99">
                  <c:v>3.7311229971237481E-3</c:v>
                </c:pt>
                <c:pt idx="100">
                  <c:v>-5.5718100047670305E-3</c:v>
                </c:pt>
                <c:pt idx="101">
                  <c:v>-6.8747430050279945E-3</c:v>
                </c:pt>
                <c:pt idx="102">
                  <c:v>5.1252569974167272E-3</c:v>
                </c:pt>
                <c:pt idx="103">
                  <c:v>-1.9177676003891975E-2</c:v>
                </c:pt>
                <c:pt idx="105">
                  <c:v>4.1170400072587654E-4</c:v>
                </c:pt>
                <c:pt idx="108">
                  <c:v>-9.7381570012657903E-3</c:v>
                </c:pt>
                <c:pt idx="109">
                  <c:v>-5.7381570077268407E-3</c:v>
                </c:pt>
                <c:pt idx="110">
                  <c:v>1.8958909997309092E-2</c:v>
                </c:pt>
                <c:pt idx="112">
                  <c:v>1.0444244995596819E-2</c:v>
                </c:pt>
                <c:pt idx="113">
                  <c:v>6.4149149984586984E-3</c:v>
                </c:pt>
                <c:pt idx="122">
                  <c:v>-4.5103699958417565E-3</c:v>
                </c:pt>
                <c:pt idx="123">
                  <c:v>-3.3572980028111488E-3</c:v>
                </c:pt>
                <c:pt idx="124">
                  <c:v>8.642701999633573E-3</c:v>
                </c:pt>
                <c:pt idx="133">
                  <c:v>-7.2628860070835799E-3</c:v>
                </c:pt>
                <c:pt idx="134">
                  <c:v>9.7371139927417971E-3</c:v>
                </c:pt>
                <c:pt idx="139">
                  <c:v>-1.2279372007469647E-2</c:v>
                </c:pt>
                <c:pt idx="143">
                  <c:v>-1.6885238008399028E-2</c:v>
                </c:pt>
                <c:pt idx="150">
                  <c:v>-2.3882027002400719E-2</c:v>
                </c:pt>
                <c:pt idx="151">
                  <c:v>-2.8184959999634884E-2</c:v>
                </c:pt>
                <c:pt idx="152">
                  <c:v>-2.1184960001846775E-2</c:v>
                </c:pt>
                <c:pt idx="153">
                  <c:v>-1.8184960004873574E-2</c:v>
                </c:pt>
                <c:pt idx="154">
                  <c:v>-1.618496000446612E-2</c:v>
                </c:pt>
                <c:pt idx="155">
                  <c:v>-1.5184960000624415E-2</c:v>
                </c:pt>
                <c:pt idx="156">
                  <c:v>-8.1849600028363056E-3</c:v>
                </c:pt>
                <c:pt idx="158">
                  <c:v>-6.904934998601675E-3</c:v>
                </c:pt>
                <c:pt idx="161">
                  <c:v>3.4513479913584888E-3</c:v>
                </c:pt>
                <c:pt idx="162">
                  <c:v>5.799881495477166E-3</c:v>
                </c:pt>
                <c:pt idx="164">
                  <c:v>3.7484149943338707E-3</c:v>
                </c:pt>
                <c:pt idx="165">
                  <c:v>3.7484149943338707E-3</c:v>
                </c:pt>
                <c:pt idx="166">
                  <c:v>4.3454820042825304E-3</c:v>
                </c:pt>
                <c:pt idx="187">
                  <c:v>2.9261879972182214E-3</c:v>
                </c:pt>
                <c:pt idx="217">
                  <c:v>1.2677779959631152E-3</c:v>
                </c:pt>
                <c:pt idx="225">
                  <c:v>3.1984979941626079E-3</c:v>
                </c:pt>
                <c:pt idx="226">
                  <c:v>3.1984979941626079E-3</c:v>
                </c:pt>
                <c:pt idx="233">
                  <c:v>-7.5136299710720778E-4</c:v>
                </c:pt>
                <c:pt idx="279">
                  <c:v>-5.6063120064209215E-3</c:v>
                </c:pt>
                <c:pt idx="317">
                  <c:v>-2.3521839975728653E-3</c:v>
                </c:pt>
                <c:pt idx="322">
                  <c:v>-1.6683920039213262E-3</c:v>
                </c:pt>
                <c:pt idx="324">
                  <c:v>-4.615042002114933E-3</c:v>
                </c:pt>
                <c:pt idx="334">
                  <c:v>4.3640930016408674E-3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31-4D07-A07C-F872C8DC9F3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</c:numCache>
            </c:numRef>
          </c:xVal>
          <c:yVal>
            <c:numRef>
              <c:f>Active!$K$21:$K$3630</c:f>
              <c:numCache>
                <c:formatCode>General</c:formatCode>
                <c:ptCount val="3610"/>
                <c:pt idx="315">
                  <c:v>5.1821779998135753E-3</c:v>
                </c:pt>
                <c:pt idx="316">
                  <c:v>5.1821779998135753E-3</c:v>
                </c:pt>
                <c:pt idx="319">
                  <c:v>7.862229977035895E-4</c:v>
                </c:pt>
                <c:pt idx="327">
                  <c:v>1.7258669977309182E-3</c:v>
                </c:pt>
                <c:pt idx="328">
                  <c:v>5.2321199473226443E-4</c:v>
                </c:pt>
                <c:pt idx="329">
                  <c:v>1.0819969975273125E-3</c:v>
                </c:pt>
                <c:pt idx="330">
                  <c:v>-2.3786890997143928E-2</c:v>
                </c:pt>
                <c:pt idx="331">
                  <c:v>2.7513129971339367E-3</c:v>
                </c:pt>
                <c:pt idx="332">
                  <c:v>5.6210849943454377E-3</c:v>
                </c:pt>
                <c:pt idx="333">
                  <c:v>1.4187556997057982E-2</c:v>
                </c:pt>
                <c:pt idx="335">
                  <c:v>1.7234762955922633E-2</c:v>
                </c:pt>
                <c:pt idx="336">
                  <c:v>1.4831830128969159E-2</c:v>
                </c:pt>
                <c:pt idx="337">
                  <c:v>6.4861389982979745E-3</c:v>
                </c:pt>
                <c:pt idx="338">
                  <c:v>1.3166997989173979E-2</c:v>
                </c:pt>
                <c:pt idx="339">
                  <c:v>1.0127047877176665E-2</c:v>
                </c:pt>
                <c:pt idx="340">
                  <c:v>1.0066997994726989E-2</c:v>
                </c:pt>
                <c:pt idx="341">
                  <c:v>1.2997996003832668E-2</c:v>
                </c:pt>
                <c:pt idx="342">
                  <c:v>9.6729889992275275E-3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31-4D07-A07C-F872C8DC9F3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</c:numCache>
            </c:numRef>
          </c:xVal>
          <c:yVal>
            <c:numRef>
              <c:f>Active!$L$21:$L$3630</c:f>
              <c:numCache>
                <c:formatCode>General</c:formatCode>
                <c:ptCount val="36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31-4D07-A07C-F872C8DC9F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</c:numCache>
            </c:numRef>
          </c:xVal>
          <c:yVal>
            <c:numRef>
              <c:f>Active!$M$21:$M$3630</c:f>
              <c:numCache>
                <c:formatCode>General</c:formatCode>
                <c:ptCount val="36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31-4D07-A07C-F872C8DC9F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</c:numCache>
            </c:numRef>
          </c:xVal>
          <c:yVal>
            <c:numRef>
              <c:f>Active!$N$21:$N$3630</c:f>
              <c:numCache>
                <c:formatCode>General</c:formatCode>
                <c:ptCount val="36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31-4D07-A07C-F872C8DC9F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</c:numCache>
            </c:numRef>
          </c:xVal>
          <c:yVal>
            <c:numRef>
              <c:f>Active!$O$21:$O$3630</c:f>
              <c:numCache>
                <c:formatCode>General</c:formatCode>
                <c:ptCount val="3610"/>
                <c:pt idx="0">
                  <c:v>2.317244488638571E-3</c:v>
                </c:pt>
                <c:pt idx="1">
                  <c:v>2.2513295774086606E-3</c:v>
                </c:pt>
                <c:pt idx="2">
                  <c:v>2.178711454867234E-3</c:v>
                </c:pt>
                <c:pt idx="3">
                  <c:v>2.1191273543204221E-3</c:v>
                </c:pt>
                <c:pt idx="4">
                  <c:v>2.1191273543204221E-3</c:v>
                </c:pt>
                <c:pt idx="5">
                  <c:v>2.1191273543204221E-3</c:v>
                </c:pt>
                <c:pt idx="6">
                  <c:v>2.1191273543204221E-3</c:v>
                </c:pt>
                <c:pt idx="7">
                  <c:v>2.1176377518067522E-3</c:v>
                </c:pt>
                <c:pt idx="8">
                  <c:v>2.1176377518067522E-3</c:v>
                </c:pt>
                <c:pt idx="9">
                  <c:v>2.0640120613146214E-3</c:v>
                </c:pt>
                <c:pt idx="10">
                  <c:v>2.0640120613146214E-3</c:v>
                </c:pt>
                <c:pt idx="11">
                  <c:v>2.0640120613146214E-3</c:v>
                </c:pt>
                <c:pt idx="12">
                  <c:v>2.0528400424620944E-3</c:v>
                </c:pt>
                <c:pt idx="13">
                  <c:v>2.0528400424620944E-3</c:v>
                </c:pt>
                <c:pt idx="14">
                  <c:v>1.9992143519699641E-3</c:v>
                </c:pt>
                <c:pt idx="15">
                  <c:v>1.9992143519699641E-3</c:v>
                </c:pt>
                <c:pt idx="16">
                  <c:v>1.9992143519699641E-3</c:v>
                </c:pt>
                <c:pt idx="17">
                  <c:v>1.8662673276248903E-3</c:v>
                </c:pt>
                <c:pt idx="18">
                  <c:v>1.7214034831704549E-3</c:v>
                </c:pt>
                <c:pt idx="19">
                  <c:v>1.674108603361423E-3</c:v>
                </c:pt>
                <c:pt idx="20">
                  <c:v>1.6737362027330052E-3</c:v>
                </c:pt>
                <c:pt idx="21">
                  <c:v>1.6733638021045878E-3</c:v>
                </c:pt>
                <c:pt idx="22">
                  <c:v>6.8836413994010802E-4</c:v>
                </c:pt>
                <c:pt idx="23">
                  <c:v>6.7495771731707543E-4</c:v>
                </c:pt>
                <c:pt idx="24">
                  <c:v>3.4352115802543557E-4</c:v>
                </c:pt>
                <c:pt idx="25">
                  <c:v>3.3309394042974354E-4</c:v>
                </c:pt>
                <c:pt idx="26">
                  <c:v>3.3309394042974354E-4</c:v>
                </c:pt>
                <c:pt idx="27">
                  <c:v>3.3272153980132605E-4</c:v>
                </c:pt>
                <c:pt idx="28">
                  <c:v>3.3272153980132605E-4</c:v>
                </c:pt>
                <c:pt idx="29">
                  <c:v>3.3197673854449086E-4</c:v>
                </c:pt>
                <c:pt idx="30">
                  <c:v>2.7909584930919549E-4</c:v>
                </c:pt>
                <c:pt idx="31">
                  <c:v>2.7835104805236041E-4</c:v>
                </c:pt>
                <c:pt idx="32">
                  <c:v>2.7835104805236041E-4</c:v>
                </c:pt>
                <c:pt idx="33">
                  <c:v>9.2523134471991656E-5</c:v>
                </c:pt>
                <c:pt idx="34">
                  <c:v>8.6564724417310447E-5</c:v>
                </c:pt>
                <c:pt idx="35">
                  <c:v>8.6564724417310447E-5</c:v>
                </c:pt>
                <c:pt idx="36">
                  <c:v>8.6564724417310447E-5</c:v>
                </c:pt>
                <c:pt idx="37">
                  <c:v>8.6564724417310447E-5</c:v>
                </c:pt>
                <c:pt idx="38">
                  <c:v>8.6564724417310447E-5</c:v>
                </c:pt>
                <c:pt idx="39">
                  <c:v>-5.383031249611448E-5</c:v>
                </c:pt>
                <c:pt idx="40">
                  <c:v>-6.0533523807630772E-5</c:v>
                </c:pt>
                <c:pt idx="41">
                  <c:v>-6.6864334490729523E-5</c:v>
                </c:pt>
                <c:pt idx="42">
                  <c:v>-1.3277924572063988E-4</c:v>
                </c:pt>
                <c:pt idx="43">
                  <c:v>-1.3724805326165076E-4</c:v>
                </c:pt>
                <c:pt idx="44">
                  <c:v>-1.3724805326165076E-4</c:v>
                </c:pt>
                <c:pt idx="45">
                  <c:v>-1.3799285451848589E-4</c:v>
                </c:pt>
                <c:pt idx="46">
                  <c:v>-1.912461443821988E-4</c:v>
                </c:pt>
                <c:pt idx="47">
                  <c:v>-2.5865065812577943E-4</c:v>
                </c:pt>
                <c:pt idx="48">
                  <c:v>-2.6758827320780119E-4</c:v>
                </c:pt>
                <c:pt idx="49">
                  <c:v>-3.1153154736107474E-4</c:v>
                </c:pt>
                <c:pt idx="50">
                  <c:v>-3.1190394798949234E-4</c:v>
                </c:pt>
                <c:pt idx="51">
                  <c:v>-3.2121396369993169E-4</c:v>
                </c:pt>
                <c:pt idx="52">
                  <c:v>-3.2456556935568984E-4</c:v>
                </c:pt>
                <c:pt idx="53">
                  <c:v>-3.3722719072188729E-4</c:v>
                </c:pt>
                <c:pt idx="54">
                  <c:v>-3.841496699025015E-4</c:v>
                </c:pt>
                <c:pt idx="55">
                  <c:v>-4.6086419935652143E-4</c:v>
                </c:pt>
                <c:pt idx="56">
                  <c:v>-4.6160900061335657E-4</c:v>
                </c:pt>
                <c:pt idx="57">
                  <c:v>-4.6645020878278504E-4</c:v>
                </c:pt>
                <c:pt idx="58">
                  <c:v>-4.6663640909699378E-4</c:v>
                </c:pt>
                <c:pt idx="59">
                  <c:v>-5.0853147979397072E-4</c:v>
                </c:pt>
                <c:pt idx="60">
                  <c:v>-5.0927628105080591E-4</c:v>
                </c:pt>
                <c:pt idx="61">
                  <c:v>-5.0927628105080591E-4</c:v>
                </c:pt>
                <c:pt idx="62">
                  <c:v>-5.1411748922023433E-4</c:v>
                </c:pt>
                <c:pt idx="63">
                  <c:v>-5.1411748922023433E-4</c:v>
                </c:pt>
                <c:pt idx="64">
                  <c:v>-5.2119310116016822E-4</c:v>
                </c:pt>
                <c:pt idx="65">
                  <c:v>-5.2156550178858582E-4</c:v>
                </c:pt>
                <c:pt idx="66">
                  <c:v>-5.3459952378320081E-4</c:v>
                </c:pt>
                <c:pt idx="67">
                  <c:v>-5.4093033446629961E-4</c:v>
                </c:pt>
                <c:pt idx="68">
                  <c:v>-5.8785281364691377E-4</c:v>
                </c:pt>
                <c:pt idx="69">
                  <c:v>-5.8897001553216645E-4</c:v>
                </c:pt>
                <c:pt idx="70">
                  <c:v>-5.921354208737158E-4</c:v>
                </c:pt>
                <c:pt idx="71">
                  <c:v>-5.9232162118792459E-4</c:v>
                </c:pt>
                <c:pt idx="72">
                  <c:v>-5.9343882307317727E-4</c:v>
                </c:pt>
                <c:pt idx="73">
                  <c:v>-5.9418362433001247E-4</c:v>
                </c:pt>
                <c:pt idx="74">
                  <c:v>-6.425957060242969E-4</c:v>
                </c:pt>
                <c:pt idx="75">
                  <c:v>-6.4296810665271449E-4</c:v>
                </c:pt>
                <c:pt idx="76">
                  <c:v>-6.4315430696692329E-4</c:v>
                </c:pt>
                <c:pt idx="77">
                  <c:v>-6.4352670759534089E-4</c:v>
                </c:pt>
                <c:pt idx="78">
                  <c:v>-6.4371290790954968E-4</c:v>
                </c:pt>
                <c:pt idx="79">
                  <c:v>-6.4389910822375837E-4</c:v>
                </c:pt>
                <c:pt idx="80">
                  <c:v>-6.4408530853796717E-4</c:v>
                </c:pt>
                <c:pt idx="81">
                  <c:v>-6.4669211293689024E-4</c:v>
                </c:pt>
                <c:pt idx="82">
                  <c:v>-6.5265052299157134E-4</c:v>
                </c:pt>
                <c:pt idx="83">
                  <c:v>-6.548849267620768E-4</c:v>
                </c:pt>
                <c:pt idx="84">
                  <c:v>-6.548849267620768E-4</c:v>
                </c:pt>
                <c:pt idx="85">
                  <c:v>-6.6047093618834042E-4</c:v>
                </c:pt>
                <c:pt idx="86">
                  <c:v>-7.1335182542363578E-4</c:v>
                </c:pt>
                <c:pt idx="87">
                  <c:v>-7.1521382856572354E-4</c:v>
                </c:pt>
                <c:pt idx="88">
                  <c:v>-7.1856543422148169E-4</c:v>
                </c:pt>
                <c:pt idx="89">
                  <c:v>-7.1856543422148169E-4</c:v>
                </c:pt>
                <c:pt idx="90">
                  <c:v>-7.1931023547831688E-4</c:v>
                </c:pt>
                <c:pt idx="91">
                  <c:v>-7.1968263610673448E-4</c:v>
                </c:pt>
                <c:pt idx="92">
                  <c:v>-7.2005503673515207E-4</c:v>
                </c:pt>
                <c:pt idx="93">
                  <c:v>-7.2005503673515207E-4</c:v>
                </c:pt>
                <c:pt idx="94">
                  <c:v>-7.2005503673515207E-4</c:v>
                </c:pt>
                <c:pt idx="95">
                  <c:v>-7.2042743736356967E-4</c:v>
                </c:pt>
                <c:pt idx="96">
                  <c:v>-7.2564104616141558E-4</c:v>
                </c:pt>
                <c:pt idx="97">
                  <c:v>-7.2601344678983317E-4</c:v>
                </c:pt>
                <c:pt idx="98">
                  <c:v>-7.2601344678983317E-4</c:v>
                </c:pt>
                <c:pt idx="99">
                  <c:v>-7.2601344678983317E-4</c:v>
                </c:pt>
                <c:pt idx="100">
                  <c:v>-7.2638584741825077E-4</c:v>
                </c:pt>
                <c:pt idx="101">
                  <c:v>-7.2675824804666837E-4</c:v>
                </c:pt>
                <c:pt idx="102">
                  <c:v>-7.2675824804666837E-4</c:v>
                </c:pt>
                <c:pt idx="103">
                  <c:v>-7.2713064867508596E-4</c:v>
                </c:pt>
                <c:pt idx="104">
                  <c:v>-7.692119196862717E-4</c:v>
                </c:pt>
                <c:pt idx="105">
                  <c:v>-7.7926673665354614E-4</c:v>
                </c:pt>
                <c:pt idx="106">
                  <c:v>-7.8038393853879881E-4</c:v>
                </c:pt>
                <c:pt idx="107">
                  <c:v>-7.8150114042405149E-4</c:v>
                </c:pt>
                <c:pt idx="108">
                  <c:v>-7.8559754733664483E-4</c:v>
                </c:pt>
                <c:pt idx="109">
                  <c:v>-7.8559754733664483E-4</c:v>
                </c:pt>
                <c:pt idx="110">
                  <c:v>-7.8596994796506243E-4</c:v>
                </c:pt>
                <c:pt idx="111">
                  <c:v>-7.8708714985031511E-4</c:v>
                </c:pt>
                <c:pt idx="112">
                  <c:v>-7.878319511071503E-4</c:v>
                </c:pt>
                <c:pt idx="113">
                  <c:v>-7.9155595739132593E-4</c:v>
                </c:pt>
                <c:pt idx="114">
                  <c:v>-7.9192835801974353E-4</c:v>
                </c:pt>
                <c:pt idx="115">
                  <c:v>-7.9192835801974353E-4</c:v>
                </c:pt>
                <c:pt idx="116">
                  <c:v>-7.9230075864816112E-4</c:v>
                </c:pt>
                <c:pt idx="117">
                  <c:v>-7.9881776964546873E-4</c:v>
                </c:pt>
                <c:pt idx="118">
                  <c:v>-8.3475443028776446E-4</c:v>
                </c:pt>
                <c:pt idx="119">
                  <c:v>-8.3475443028776446E-4</c:v>
                </c:pt>
                <c:pt idx="120">
                  <c:v>-8.4108524097086315E-4</c:v>
                </c:pt>
                <c:pt idx="121">
                  <c:v>-8.4108524097086315E-4</c:v>
                </c:pt>
                <c:pt idx="122">
                  <c:v>-8.4555404851187409E-4</c:v>
                </c:pt>
                <c:pt idx="123">
                  <c:v>-8.5151245856655519E-4</c:v>
                </c:pt>
                <c:pt idx="124">
                  <c:v>-8.5151245856655519E-4</c:v>
                </c:pt>
                <c:pt idx="125">
                  <c:v>-8.5169865888076398E-4</c:v>
                </c:pt>
                <c:pt idx="126">
                  <c:v>-8.5188485919497278E-4</c:v>
                </c:pt>
                <c:pt idx="127">
                  <c:v>-8.5449166359389574E-4</c:v>
                </c:pt>
                <c:pt idx="128">
                  <c:v>-8.5449166359389574E-4</c:v>
                </c:pt>
                <c:pt idx="129">
                  <c:v>-8.5598126610756612E-4</c:v>
                </c:pt>
                <c:pt idx="130">
                  <c:v>-8.5784326924965388E-4</c:v>
                </c:pt>
                <c:pt idx="131">
                  <c:v>-8.6007767302015946E-4</c:v>
                </c:pt>
                <c:pt idx="132">
                  <c:v>-8.6007767302015946E-4</c:v>
                </c:pt>
                <c:pt idx="133">
                  <c:v>-8.6491888118958777E-4</c:v>
                </c:pt>
                <c:pt idx="134">
                  <c:v>-8.6491888118958777E-4</c:v>
                </c:pt>
                <c:pt idx="135">
                  <c:v>-9.1109655911336684E-4</c:v>
                </c:pt>
                <c:pt idx="136">
                  <c:v>-9.1184136037020204E-4</c:v>
                </c:pt>
                <c:pt idx="137">
                  <c:v>-9.1184136037020204E-4</c:v>
                </c:pt>
                <c:pt idx="138">
                  <c:v>-9.1779977042488314E-4</c:v>
                </c:pt>
                <c:pt idx="139">
                  <c:v>-9.1779977042488314E-4</c:v>
                </c:pt>
                <c:pt idx="140">
                  <c:v>-9.1779977042488314E-4</c:v>
                </c:pt>
                <c:pt idx="141">
                  <c:v>-9.1779977042488314E-4</c:v>
                </c:pt>
                <c:pt idx="142">
                  <c:v>-9.1817217105330073E-4</c:v>
                </c:pt>
                <c:pt idx="143">
                  <c:v>-9.1854457168171833E-4</c:v>
                </c:pt>
                <c:pt idx="144">
                  <c:v>-9.1854457168171833E-4</c:v>
                </c:pt>
                <c:pt idx="145">
                  <c:v>-9.1854457168171833E-4</c:v>
                </c:pt>
                <c:pt idx="146">
                  <c:v>-9.1891697231013592E-4</c:v>
                </c:pt>
                <c:pt idx="147">
                  <c:v>-9.1891697231013592E-4</c:v>
                </c:pt>
                <c:pt idx="148">
                  <c:v>-9.1891697231013592E-4</c:v>
                </c:pt>
                <c:pt idx="149">
                  <c:v>-9.1928937293855352E-4</c:v>
                </c:pt>
                <c:pt idx="150">
                  <c:v>-9.3083379241949813E-4</c:v>
                </c:pt>
                <c:pt idx="151">
                  <c:v>-9.3120619304791572E-4</c:v>
                </c:pt>
                <c:pt idx="152">
                  <c:v>-9.3120619304791572E-4</c:v>
                </c:pt>
                <c:pt idx="153">
                  <c:v>-9.3120619304791572E-4</c:v>
                </c:pt>
                <c:pt idx="154">
                  <c:v>-9.3120619304791572E-4</c:v>
                </c:pt>
                <c:pt idx="155">
                  <c:v>-9.3120619304791572E-4</c:v>
                </c:pt>
                <c:pt idx="156">
                  <c:v>-9.3120619304791572E-4</c:v>
                </c:pt>
                <c:pt idx="157">
                  <c:v>-9.3157859367633332E-4</c:v>
                </c:pt>
                <c:pt idx="158">
                  <c:v>-9.5913624017923368E-4</c:v>
                </c:pt>
                <c:pt idx="159">
                  <c:v>-9.6583945149074997E-4</c:v>
                </c:pt>
                <c:pt idx="160">
                  <c:v>-9.770114703432772E-4</c:v>
                </c:pt>
                <c:pt idx="161">
                  <c:v>-9.7738387097169479E-4</c:v>
                </c:pt>
                <c:pt idx="162">
                  <c:v>-9.7757007128590348E-4</c:v>
                </c:pt>
                <c:pt idx="163">
                  <c:v>-9.7775627160011239E-4</c:v>
                </c:pt>
                <c:pt idx="164">
                  <c:v>-9.7775627160011239E-4</c:v>
                </c:pt>
                <c:pt idx="165">
                  <c:v>-9.7775627160011239E-4</c:v>
                </c:pt>
                <c:pt idx="166">
                  <c:v>-9.7812867222852999E-4</c:v>
                </c:pt>
                <c:pt idx="167">
                  <c:v>-9.7924587411378277E-4</c:v>
                </c:pt>
                <c:pt idx="168">
                  <c:v>-9.894868913952659E-4</c:v>
                </c:pt>
                <c:pt idx="169">
                  <c:v>-9.9079029359472738E-4</c:v>
                </c:pt>
                <c:pt idx="170">
                  <c:v>-1.0362231702616713E-3</c:v>
                </c:pt>
                <c:pt idx="171">
                  <c:v>-1.0377127727753416E-3</c:v>
                </c:pt>
                <c:pt idx="172">
                  <c:v>-1.0432987822016051E-3</c:v>
                </c:pt>
                <c:pt idx="173">
                  <c:v>-1.0507467947699566E-3</c:v>
                </c:pt>
                <c:pt idx="174">
                  <c:v>-1.0567052048246377E-3</c:v>
                </c:pt>
                <c:pt idx="175">
                  <c:v>-1.0626636148793191E-3</c:v>
                </c:pt>
                <c:pt idx="176">
                  <c:v>-1.116661705999867E-3</c:v>
                </c:pt>
                <c:pt idx="177">
                  <c:v>-1.116661705999867E-3</c:v>
                </c:pt>
                <c:pt idx="178">
                  <c:v>-1.1188961097703723E-3</c:v>
                </c:pt>
                <c:pt idx="179">
                  <c:v>-1.1192685103987899E-3</c:v>
                </c:pt>
                <c:pt idx="180">
                  <c:v>-1.1226201160545483E-3</c:v>
                </c:pt>
                <c:pt idx="181">
                  <c:v>-1.1226201160545483E-3</c:v>
                </c:pt>
                <c:pt idx="182">
                  <c:v>-1.1229925166829657E-3</c:v>
                </c:pt>
                <c:pt idx="183">
                  <c:v>-1.1229925166829657E-3</c:v>
                </c:pt>
                <c:pt idx="184">
                  <c:v>-1.1229925166829657E-3</c:v>
                </c:pt>
                <c:pt idx="185">
                  <c:v>-1.1229925166829657E-3</c:v>
                </c:pt>
                <c:pt idx="186">
                  <c:v>-1.1635841851804813E-3</c:v>
                </c:pt>
                <c:pt idx="187">
                  <c:v>-1.1710321977488327E-3</c:v>
                </c:pt>
                <c:pt idx="188">
                  <c:v>-1.175873405918261E-3</c:v>
                </c:pt>
                <c:pt idx="189">
                  <c:v>-1.188907427912876E-3</c:v>
                </c:pt>
                <c:pt idx="190">
                  <c:v>-1.188907427912876E-3</c:v>
                </c:pt>
                <c:pt idx="191">
                  <c:v>-1.1892798285412936E-3</c:v>
                </c:pt>
                <c:pt idx="192">
                  <c:v>-1.1892798285412936E-3</c:v>
                </c:pt>
                <c:pt idx="193">
                  <c:v>-1.1956106392243923E-3</c:v>
                </c:pt>
                <c:pt idx="194">
                  <c:v>-1.2313610995524794E-3</c:v>
                </c:pt>
                <c:pt idx="195">
                  <c:v>-1.2615255504543027E-3</c:v>
                </c:pt>
                <c:pt idx="196">
                  <c:v>-1.2615255504543027E-3</c:v>
                </c:pt>
                <c:pt idx="197">
                  <c:v>-1.2961588088971372E-3</c:v>
                </c:pt>
                <c:pt idx="198">
                  <c:v>-1.3103100327770049E-3</c:v>
                </c:pt>
                <c:pt idx="199">
                  <c:v>-1.3151512409464332E-3</c:v>
                </c:pt>
                <c:pt idx="200">
                  <c:v>-1.3151512409464332E-3</c:v>
                </c:pt>
                <c:pt idx="201">
                  <c:v>-1.3151512409464332E-3</c:v>
                </c:pt>
                <c:pt idx="202">
                  <c:v>-1.3207372503726967E-3</c:v>
                </c:pt>
                <c:pt idx="203">
                  <c:v>-1.3218544522579495E-3</c:v>
                </c:pt>
                <c:pt idx="204">
                  <c:v>-1.3754801427500801E-3</c:v>
                </c:pt>
                <c:pt idx="205">
                  <c:v>-1.3821833540615964E-3</c:v>
                </c:pt>
                <c:pt idx="206">
                  <c:v>-1.3855349597173545E-3</c:v>
                </c:pt>
                <c:pt idx="207">
                  <c:v>-1.3896313666299479E-3</c:v>
                </c:pt>
                <c:pt idx="208">
                  <c:v>-1.3944725747993762E-3</c:v>
                </c:pt>
                <c:pt idx="209">
                  <c:v>-1.3944725747993762E-3</c:v>
                </c:pt>
                <c:pt idx="210">
                  <c:v>-1.3959621773130466E-3</c:v>
                </c:pt>
                <c:pt idx="211">
                  <c:v>-1.4279886313569579E-3</c:v>
                </c:pt>
                <c:pt idx="212">
                  <c:v>-1.4428846564936608E-3</c:v>
                </c:pt>
                <c:pt idx="213">
                  <c:v>-1.446236262149419E-3</c:v>
                </c:pt>
                <c:pt idx="214">
                  <c:v>-1.4488430665483419E-3</c:v>
                </c:pt>
                <c:pt idx="215">
                  <c:v>-1.4499602684335945E-3</c:v>
                </c:pt>
                <c:pt idx="216">
                  <c:v>-1.4540566753461878E-3</c:v>
                </c:pt>
                <c:pt idx="217">
                  <c:v>-1.4577806816303636E-3</c:v>
                </c:pt>
                <c:pt idx="218">
                  <c:v>-1.4603874860292868E-3</c:v>
                </c:pt>
                <c:pt idx="219">
                  <c:v>-1.4939035425868682E-3</c:v>
                </c:pt>
                <c:pt idx="220">
                  <c:v>-1.5024687570404723E-3</c:v>
                </c:pt>
                <c:pt idx="221">
                  <c:v>-1.5073099652099008E-3</c:v>
                </c:pt>
                <c:pt idx="222">
                  <c:v>-1.5128959746361643E-3</c:v>
                </c:pt>
                <c:pt idx="223">
                  <c:v>-1.5143855771498347E-3</c:v>
                </c:pt>
                <c:pt idx="224">
                  <c:v>-1.5147579777782523E-3</c:v>
                </c:pt>
                <c:pt idx="225">
                  <c:v>-1.5173647821771752E-3</c:v>
                </c:pt>
                <c:pt idx="226">
                  <c:v>-1.5173647821771752E-3</c:v>
                </c:pt>
                <c:pt idx="227">
                  <c:v>-1.519226785319263E-3</c:v>
                </c:pt>
                <c:pt idx="228">
                  <c:v>-1.5195991859476806E-3</c:v>
                </c:pt>
                <c:pt idx="229">
                  <c:v>-1.5195991859476806E-3</c:v>
                </c:pt>
                <c:pt idx="230">
                  <c:v>-1.5195991859476806E-3</c:v>
                </c:pt>
                <c:pt idx="231">
                  <c:v>-1.5195991859476806E-3</c:v>
                </c:pt>
                <c:pt idx="232">
                  <c:v>-1.5195991859476806E-3</c:v>
                </c:pt>
                <c:pt idx="233">
                  <c:v>-1.5236955928602739E-3</c:v>
                </c:pt>
                <c:pt idx="234">
                  <c:v>-1.5259299966307793E-3</c:v>
                </c:pt>
                <c:pt idx="235">
                  <c:v>-1.5263023972591969E-3</c:v>
                </c:pt>
                <c:pt idx="236">
                  <c:v>-1.5788108858660747E-3</c:v>
                </c:pt>
                <c:pt idx="237">
                  <c:v>-1.5817900908934152E-3</c:v>
                </c:pt>
                <c:pt idx="238">
                  <c:v>-1.5866312990628437E-3</c:v>
                </c:pt>
                <c:pt idx="239">
                  <c:v>-1.6268505669319415E-3</c:v>
                </c:pt>
                <c:pt idx="240">
                  <c:v>-1.6328089769866228E-3</c:v>
                </c:pt>
                <c:pt idx="241">
                  <c:v>-1.6391397876697215E-3</c:v>
                </c:pt>
                <c:pt idx="242">
                  <c:v>-1.6391397876697215E-3</c:v>
                </c:pt>
                <c:pt idx="243">
                  <c:v>-1.6462153996096554E-3</c:v>
                </c:pt>
                <c:pt idx="244">
                  <c:v>-1.6525462102927541E-3</c:v>
                </c:pt>
                <c:pt idx="245">
                  <c:v>-1.6581322197190178E-3</c:v>
                </c:pt>
                <c:pt idx="246">
                  <c:v>-1.6585046203474352E-3</c:v>
                </c:pt>
                <c:pt idx="247">
                  <c:v>-1.6588770209758528E-3</c:v>
                </c:pt>
                <c:pt idx="248">
                  <c:v>-1.7046822982712143E-3</c:v>
                </c:pt>
                <c:pt idx="249">
                  <c:v>-1.7046822982712143E-3</c:v>
                </c:pt>
                <c:pt idx="250">
                  <c:v>-1.7054270995280495E-3</c:v>
                </c:pt>
                <c:pt idx="251">
                  <c:v>-1.7065443014133022E-3</c:v>
                </c:pt>
                <c:pt idx="252">
                  <c:v>-1.7069167020417196E-3</c:v>
                </c:pt>
                <c:pt idx="253">
                  <c:v>-1.7069167020417196E-3</c:v>
                </c:pt>
                <c:pt idx="254">
                  <c:v>-1.7113855095827306E-3</c:v>
                </c:pt>
                <c:pt idx="255">
                  <c:v>-1.7113855095827306E-3</c:v>
                </c:pt>
                <c:pt idx="256">
                  <c:v>-1.7117579102111482E-3</c:v>
                </c:pt>
                <c:pt idx="257">
                  <c:v>-1.7128751120964009E-3</c:v>
                </c:pt>
                <c:pt idx="258">
                  <c:v>-1.718833522151082E-3</c:v>
                </c:pt>
                <c:pt idx="259">
                  <c:v>-1.7694800076158721E-3</c:v>
                </c:pt>
                <c:pt idx="260">
                  <c:v>-1.7773004208126409E-3</c:v>
                </c:pt>
                <c:pt idx="261">
                  <c:v>-1.7773004208126409E-3</c:v>
                </c:pt>
                <c:pt idx="262">
                  <c:v>-1.7787900233263113E-3</c:v>
                </c:pt>
                <c:pt idx="263">
                  <c:v>-1.7840036321241572E-3</c:v>
                </c:pt>
                <c:pt idx="264">
                  <c:v>-1.7843760327525748E-3</c:v>
                </c:pt>
                <c:pt idx="265">
                  <c:v>-1.7858656352662452E-3</c:v>
                </c:pt>
                <c:pt idx="266">
                  <c:v>-1.8227332974795848E-3</c:v>
                </c:pt>
                <c:pt idx="267">
                  <c:v>-1.8435877326709689E-3</c:v>
                </c:pt>
                <c:pt idx="268">
                  <c:v>-1.9095026439008792E-3</c:v>
                </c:pt>
                <c:pt idx="269">
                  <c:v>-1.9098750445292968E-3</c:v>
                </c:pt>
                <c:pt idx="270">
                  <c:v>-1.9102474451577144E-3</c:v>
                </c:pt>
                <c:pt idx="271">
                  <c:v>-1.9139714514418902E-3</c:v>
                </c:pt>
                <c:pt idx="272">
                  <c:v>-1.9165782558408131E-3</c:v>
                </c:pt>
                <c:pt idx="273">
                  <c:v>-1.9217918646386592E-3</c:v>
                </c:pt>
                <c:pt idx="274">
                  <c:v>-1.9247710696659998E-3</c:v>
                </c:pt>
                <c:pt idx="275">
                  <c:v>-1.9843551702128114E-3</c:v>
                </c:pt>
                <c:pt idx="276">
                  <c:v>-2.0439392707596229E-3</c:v>
                </c:pt>
                <c:pt idx="277">
                  <c:v>-2.0439392707596229E-3</c:v>
                </c:pt>
                <c:pt idx="278">
                  <c:v>-2.0506424820711392E-3</c:v>
                </c:pt>
                <c:pt idx="279">
                  <c:v>-2.1020337687927644E-3</c:v>
                </c:pt>
                <c:pt idx="280">
                  <c:v>-2.1038957719348526E-3</c:v>
                </c:pt>
                <c:pt idx="281">
                  <c:v>-2.1087369801042807E-3</c:v>
                </c:pt>
                <c:pt idx="282">
                  <c:v>-2.1694382825363451E-3</c:v>
                </c:pt>
                <c:pt idx="283">
                  <c:v>-2.1698106831647629E-3</c:v>
                </c:pt>
                <c:pt idx="284">
                  <c:v>-2.1742794907057732E-3</c:v>
                </c:pt>
                <c:pt idx="285">
                  <c:v>-2.1750242919626088E-3</c:v>
                </c:pt>
                <c:pt idx="286">
                  <c:v>-2.1806103013888721E-3</c:v>
                </c:pt>
                <c:pt idx="287">
                  <c:v>-2.1813551026457073E-3</c:v>
                </c:pt>
                <c:pt idx="288">
                  <c:v>-2.1813551026457073E-3</c:v>
                </c:pt>
                <c:pt idx="289">
                  <c:v>-2.2226915724000576E-3</c:v>
                </c:pt>
                <c:pt idx="290">
                  <c:v>-2.253973225187134E-3</c:v>
                </c:pt>
                <c:pt idx="291">
                  <c:v>-2.3005233037393306E-3</c:v>
                </c:pt>
                <c:pt idx="292">
                  <c:v>-2.3053645119087592E-3</c:v>
                </c:pt>
                <c:pt idx="293">
                  <c:v>-2.3064817137940117E-3</c:v>
                </c:pt>
                <c:pt idx="294">
                  <c:v>-2.3068541144224295E-3</c:v>
                </c:pt>
                <c:pt idx="295">
                  <c:v>-2.3072265150508469E-3</c:v>
                </c:pt>
                <c:pt idx="296">
                  <c:v>-2.3072265150508469E-3</c:v>
                </c:pt>
                <c:pt idx="297">
                  <c:v>-2.3079713163076821E-3</c:v>
                </c:pt>
                <c:pt idx="298">
                  <c:v>-2.3083437169360999E-3</c:v>
                </c:pt>
                <c:pt idx="299">
                  <c:v>-2.3128125244771106E-3</c:v>
                </c:pt>
                <c:pt idx="300">
                  <c:v>-2.3217501395591325E-3</c:v>
                </c:pt>
                <c:pt idx="301">
                  <c:v>-2.3790998363354384E-3</c:v>
                </c:pt>
                <c:pt idx="302">
                  <c:v>-2.3858030476469547E-3</c:v>
                </c:pt>
                <c:pt idx="303">
                  <c:v>-2.4323531261991513E-3</c:v>
                </c:pt>
                <c:pt idx="304">
                  <c:v>-2.4386839368822502E-3</c:v>
                </c:pt>
                <c:pt idx="305">
                  <c:v>-2.4386839368822502E-3</c:v>
                </c:pt>
                <c:pt idx="306">
                  <c:v>-2.4401735393959206E-3</c:v>
                </c:pt>
                <c:pt idx="307">
                  <c:v>-2.440545940024338E-3</c:v>
                </c:pt>
                <c:pt idx="308">
                  <c:v>-2.4476215519642717E-3</c:v>
                </c:pt>
                <c:pt idx="309">
                  <c:v>-2.498826638371688E-3</c:v>
                </c:pt>
                <c:pt idx="310">
                  <c:v>-2.504971248740578E-3</c:v>
                </c:pt>
                <c:pt idx="311">
                  <c:v>-2.566789753057895E-3</c:v>
                </c:pt>
                <c:pt idx="312">
                  <c:v>-2.567906954943148E-3</c:v>
                </c:pt>
                <c:pt idx="313">
                  <c:v>-2.5783341725388398E-3</c:v>
                </c:pt>
                <c:pt idx="314">
                  <c:v>-2.6330770649162232E-3</c:v>
                </c:pt>
                <c:pt idx="315">
                  <c:v>-2.6494626925665961E-3</c:v>
                </c:pt>
                <c:pt idx="316">
                  <c:v>-2.6494626925665961E-3</c:v>
                </c:pt>
                <c:pt idx="317">
                  <c:v>-2.6919163642061994E-3</c:v>
                </c:pt>
                <c:pt idx="318">
                  <c:v>-2.6978747742608805E-3</c:v>
                </c:pt>
                <c:pt idx="319">
                  <c:v>-2.6997367774029687E-3</c:v>
                </c:pt>
                <c:pt idx="320">
                  <c:v>-2.7570864741792746E-3</c:v>
                </c:pt>
                <c:pt idx="321">
                  <c:v>-2.7574588748076924E-3</c:v>
                </c:pt>
                <c:pt idx="322">
                  <c:v>-2.7574588748076924E-3</c:v>
                </c:pt>
                <c:pt idx="323">
                  <c:v>-2.7593208779497802E-3</c:v>
                </c:pt>
                <c:pt idx="324">
                  <c:v>-2.7760789062285709E-3</c:v>
                </c:pt>
                <c:pt idx="325">
                  <c:v>-2.7760789062285709E-3</c:v>
                </c:pt>
                <c:pt idx="326">
                  <c:v>-2.8274701929501961E-3</c:v>
                </c:pt>
                <c:pt idx="327">
                  <c:v>-2.8978539117211172E-3</c:v>
                </c:pt>
                <c:pt idx="328">
                  <c:v>-2.9108879337157324E-3</c:v>
                </c:pt>
                <c:pt idx="329">
                  <c:v>-3.0430901568039704E-3</c:v>
                </c:pt>
                <c:pt idx="330">
                  <c:v>-3.0937366422687605E-3</c:v>
                </c:pt>
                <c:pt idx="331">
                  <c:v>-3.172685575493286E-3</c:v>
                </c:pt>
                <c:pt idx="332">
                  <c:v>-3.2158840483897245E-3</c:v>
                </c:pt>
                <c:pt idx="333">
                  <c:v>-3.29632258412792E-3</c:v>
                </c:pt>
                <c:pt idx="334">
                  <c:v>-3.2993017891552608E-3</c:v>
                </c:pt>
                <c:pt idx="335">
                  <c:v>-3.3030257954394363E-3</c:v>
                </c:pt>
                <c:pt idx="336">
                  <c:v>-3.3033981960678542E-3</c:v>
                </c:pt>
                <c:pt idx="337">
                  <c:v>-3.4996533272439148E-3</c:v>
                </c:pt>
                <c:pt idx="338">
                  <c:v>-3.5655682384738252E-3</c:v>
                </c:pt>
                <c:pt idx="339">
                  <c:v>-3.6214283327364611E-3</c:v>
                </c:pt>
                <c:pt idx="340">
                  <c:v>-3.5655682384738252E-3</c:v>
                </c:pt>
                <c:pt idx="341">
                  <c:v>-3.6378139603868345E-3</c:v>
                </c:pt>
                <c:pt idx="342">
                  <c:v>-3.7044736728735796E-3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31-4D07-A07C-F872C8DC9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828216"/>
        <c:axId val="1"/>
      </c:scatterChart>
      <c:valAx>
        <c:axId val="775828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34767362480338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8282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32327138429182"/>
          <c:y val="0.91249999999999998"/>
          <c:w val="0.6768987317619223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HU Tau - O-C Diagr.</a:t>
            </a:r>
          </a:p>
        </c:rich>
      </c:tx>
      <c:layout>
        <c:manualLayout>
          <c:xMode val="edge"/>
          <c:yMode val="edge"/>
          <c:x val="0.37580645161290321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849494280504658"/>
          <c:w val="0.81451612903225812"/>
          <c:h val="0.6272082812078396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</c:numCache>
            </c:numRef>
          </c:xVal>
          <c:yVal>
            <c:numRef>
              <c:f>Active!$H$21:$H$3630</c:f>
              <c:numCache>
                <c:formatCode>General</c:formatCode>
                <c:ptCount val="3610"/>
                <c:pt idx="0">
                  <c:v>4.9299598995276028E-2</c:v>
                </c:pt>
                <c:pt idx="1">
                  <c:v>3.2680457996320911E-2</c:v>
                </c:pt>
                <c:pt idx="2">
                  <c:v>8.3608522996655665E-2</c:v>
                </c:pt>
                <c:pt idx="3">
                  <c:v>4.4139242996607209E-2</c:v>
                </c:pt>
                <c:pt idx="4">
                  <c:v>6.5139242997247493E-2</c:v>
                </c:pt>
                <c:pt idx="5">
                  <c:v>6.5139242997247493E-2</c:v>
                </c:pt>
                <c:pt idx="6">
                  <c:v>8.7139242998091504E-2</c:v>
                </c:pt>
                <c:pt idx="7">
                  <c:v>-1.507248900088598E-2</c:v>
                </c:pt>
                <c:pt idx="8">
                  <c:v>5.9275109997543041E-3</c:v>
                </c:pt>
                <c:pt idx="9">
                  <c:v>-6.4694840999436565E-2</c:v>
                </c:pt>
                <c:pt idx="10">
                  <c:v>-4.4694841002637986E-2</c:v>
                </c:pt>
                <c:pt idx="11">
                  <c:v>-2.3694841001997702E-2</c:v>
                </c:pt>
                <c:pt idx="12">
                  <c:v>7.1217168995644897E-2</c:v>
                </c:pt>
                <c:pt idx="13">
                  <c:v>7.1217168995644897E-2</c:v>
                </c:pt>
                <c:pt idx="14">
                  <c:v>1.5948169966577552E-3</c:v>
                </c:pt>
                <c:pt idx="15">
                  <c:v>1.5948169966577552E-3</c:v>
                </c:pt>
                <c:pt idx="16">
                  <c:v>2.4594816997705493E-2</c:v>
                </c:pt>
                <c:pt idx="17">
                  <c:v>5.344773599790642E-2</c:v>
                </c:pt>
                <c:pt idx="18">
                  <c:v>-1.2393201002851129E-2</c:v>
                </c:pt>
                <c:pt idx="19">
                  <c:v>-0.10386569200272788</c:v>
                </c:pt>
                <c:pt idx="20">
                  <c:v>-5.4168625003512716E-2</c:v>
                </c:pt>
                <c:pt idx="21">
                  <c:v>-5.7471558004181134E-2</c:v>
                </c:pt>
                <c:pt idx="22">
                  <c:v>8.1270656999549828E-2</c:v>
                </c:pt>
                <c:pt idx="23">
                  <c:v>-0.1426349309986108</c:v>
                </c:pt>
                <c:pt idx="24">
                  <c:v>-0.19424530100513948</c:v>
                </c:pt>
                <c:pt idx="25">
                  <c:v>3.8272574995062314E-2</c:v>
                </c:pt>
                <c:pt idx="26">
                  <c:v>8.427257499715779E-2</c:v>
                </c:pt>
                <c:pt idx="27">
                  <c:v>-4.303035800694488E-2</c:v>
                </c:pt>
                <c:pt idx="28">
                  <c:v>2.9696419951505959E-3</c:v>
                </c:pt>
                <c:pt idx="29">
                  <c:v>-0.10663622400170425</c:v>
                </c:pt>
                <c:pt idx="30">
                  <c:v>5.2347289994941093E-2</c:v>
                </c:pt>
                <c:pt idx="31">
                  <c:v>-4.9258576000283938E-2</c:v>
                </c:pt>
                <c:pt idx="32">
                  <c:v>-3.2585759981884621E-3</c:v>
                </c:pt>
                <c:pt idx="63">
                  <c:v>0</c:v>
                </c:pt>
                <c:pt idx="266">
                  <c:v>1.5293438002117909E-2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79-46E3-9150-CE77290E6CB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</c:numCache>
            </c:numRef>
          </c:xVal>
          <c:yVal>
            <c:numRef>
              <c:f>Active!$I$21:$I$3630</c:f>
              <c:numCache>
                <c:formatCode>General</c:formatCode>
                <c:ptCount val="3610"/>
                <c:pt idx="35">
                  <c:v>-1.226907099771779E-2</c:v>
                </c:pt>
                <c:pt idx="36">
                  <c:v>-1.1269071001152042E-2</c:v>
                </c:pt>
                <c:pt idx="37">
                  <c:v>-4.2690710033639334E-3</c:v>
                </c:pt>
                <c:pt idx="38">
                  <c:v>3.7309289982658811E-3</c:v>
                </c:pt>
                <c:pt idx="47">
                  <c:v>8.9120379998348653E-3</c:v>
                </c:pt>
                <c:pt idx="48">
                  <c:v>-7.3583539997343905E-3</c:v>
                </c:pt>
                <c:pt idx="49">
                  <c:v>1.6895551998459268E-2</c:v>
                </c:pt>
                <c:pt idx="50">
                  <c:v>-1.840738100145245E-2</c:v>
                </c:pt>
                <c:pt idx="51">
                  <c:v>-2.9807059981976636E-3</c:v>
                </c:pt>
                <c:pt idx="52">
                  <c:v>1.5292896991013549E-2</c:v>
                </c:pt>
                <c:pt idx="53">
                  <c:v>-3.0068250052863732E-3</c:v>
                </c:pt>
                <c:pt idx="54">
                  <c:v>1.8236169998999685E-3</c:v>
                </c:pt>
                <c:pt idx="55">
                  <c:v>-9.5805810051388107E-3</c:v>
                </c:pt>
                <c:pt idx="56">
                  <c:v>-1.518644700263394E-2</c:v>
                </c:pt>
                <c:pt idx="57">
                  <c:v>-2.1245760071906261E-3</c:v>
                </c:pt>
                <c:pt idx="58">
                  <c:v>-3.2760425019660033E-3</c:v>
                </c:pt>
                <c:pt idx="59">
                  <c:v>-1.3560049992520362E-3</c:v>
                </c:pt>
                <c:pt idx="60">
                  <c:v>-1.2961871005245484E-2</c:v>
                </c:pt>
                <c:pt idx="61">
                  <c:v>5.0381289984215982E-3</c:v>
                </c:pt>
                <c:pt idx="62">
                  <c:v>-1.1900000004970934E-2</c:v>
                </c:pt>
                <c:pt idx="63">
                  <c:v>0</c:v>
                </c:pt>
                <c:pt idx="64">
                  <c:v>6.3442729951930232E-3</c:v>
                </c:pt>
                <c:pt idx="65">
                  <c:v>-1.9586599955800921E-3</c:v>
                </c:pt>
                <c:pt idx="66">
                  <c:v>-5.6131500605260953E-4</c:v>
                </c:pt>
                <c:pt idx="67">
                  <c:v>-1.4711176008859184E-2</c:v>
                </c:pt>
                <c:pt idx="68">
                  <c:v>1.3119265997374896E-2</c:v>
                </c:pt>
                <c:pt idx="70">
                  <c:v>1.263553649187088E-2</c:v>
                </c:pt>
                <c:pt idx="72">
                  <c:v>7.5752709963126108E-3</c:v>
                </c:pt>
                <c:pt idx="76">
                  <c:v>-8.662844993523322E-4</c:v>
                </c:pt>
                <c:pt idx="77">
                  <c:v>-7.1692175042699091E-3</c:v>
                </c:pt>
                <c:pt idx="79">
                  <c:v>-3.4721504998742603E-3</c:v>
                </c:pt>
                <c:pt idx="81">
                  <c:v>-9.7441480029374361E-3</c:v>
                </c:pt>
                <c:pt idx="82">
                  <c:v>1.4408923998416867E-2</c:v>
                </c:pt>
                <c:pt idx="83">
                  <c:v>-1.408673997502774E-3</c:v>
                </c:pt>
                <c:pt idx="85">
                  <c:v>1.5047330998640973E-2</c:v>
                </c:pt>
                <c:pt idx="87">
                  <c:v>1.1516179998579901E-2</c:v>
                </c:pt>
                <c:pt idx="88">
                  <c:v>-1.0210216998530086E-2</c:v>
                </c:pt>
                <c:pt idx="96">
                  <c:v>-9.6594400383764878E-4</c:v>
                </c:pt>
                <c:pt idx="97">
                  <c:v>-6.2688770049135201E-3</c:v>
                </c:pt>
                <c:pt idx="104">
                  <c:v>1.1590894995606504E-2</c:v>
                </c:pt>
                <c:pt idx="106">
                  <c:v>-1.9497095003316645E-2</c:v>
                </c:pt>
                <c:pt idx="107">
                  <c:v>2.4594105991127435E-2</c:v>
                </c:pt>
                <c:pt idx="111">
                  <c:v>3.0501110013574362E-3</c:v>
                </c:pt>
                <c:pt idx="114">
                  <c:v>5.1119819981977344E-3</c:v>
                </c:pt>
                <c:pt idx="115">
                  <c:v>1.3111981999827549E-2</c:v>
                </c:pt>
                <c:pt idx="116">
                  <c:v>5.8090489983442239E-3</c:v>
                </c:pt>
                <c:pt idx="117">
                  <c:v>-1.9492278508550953E-2</c:v>
                </c:pt>
                <c:pt idx="118">
                  <c:v>2.7468699408927932E-4</c:v>
                </c:pt>
                <c:pt idx="119">
                  <c:v>1.927468699432211E-2</c:v>
                </c:pt>
                <c:pt idx="120">
                  <c:v>-5.8751739998115227E-3</c:v>
                </c:pt>
                <c:pt idx="121">
                  <c:v>9.1248259996064007E-3</c:v>
                </c:pt>
                <c:pt idx="125">
                  <c:v>-1.0508764506084844E-2</c:v>
                </c:pt>
                <c:pt idx="126">
                  <c:v>-1.0660231004294474E-2</c:v>
                </c:pt>
                <c:pt idx="127">
                  <c:v>-2.1780762006528676E-2</c:v>
                </c:pt>
                <c:pt idx="128">
                  <c:v>-4.7807620067032985E-3</c:v>
                </c:pt>
                <c:pt idx="129">
                  <c:v>-2.9924940026830882E-3</c:v>
                </c:pt>
                <c:pt idx="130">
                  <c:v>2.4928409984568134E-3</c:v>
                </c:pt>
                <c:pt idx="131">
                  <c:v>-3.3247570027015172E-3</c:v>
                </c:pt>
                <c:pt idx="132">
                  <c:v>-2.3247570061357692E-3</c:v>
                </c:pt>
                <c:pt idx="135">
                  <c:v>-1.4826578000793234E-2</c:v>
                </c:pt>
                <c:pt idx="136">
                  <c:v>-1.0432444003527053E-2</c:v>
                </c:pt>
                <c:pt idx="137">
                  <c:v>-9.4324439996853471E-3</c:v>
                </c:pt>
                <c:pt idx="138">
                  <c:v>-2.2279372002230957E-2</c:v>
                </c:pt>
                <c:pt idx="140">
                  <c:v>-9.2793720032204874E-3</c:v>
                </c:pt>
                <c:pt idx="141">
                  <c:v>1.7206279953825288E-3</c:v>
                </c:pt>
                <c:pt idx="142">
                  <c:v>3.4176949920947663E-3</c:v>
                </c:pt>
                <c:pt idx="144">
                  <c:v>-8.8852380067692138E-3</c:v>
                </c:pt>
                <c:pt idx="145">
                  <c:v>-7.8852380029275082E-3</c:v>
                </c:pt>
                <c:pt idx="146">
                  <c:v>-2.6188171003013849E-2</c:v>
                </c:pt>
                <c:pt idx="147">
                  <c:v>-2.0188171009067446E-2</c:v>
                </c:pt>
                <c:pt idx="148">
                  <c:v>-1.7188171004818287E-2</c:v>
                </c:pt>
                <c:pt idx="149">
                  <c:v>1.3508896001440007E-2</c:v>
                </c:pt>
                <c:pt idx="157">
                  <c:v>-6.4878930061240681E-3</c:v>
                </c:pt>
                <c:pt idx="159">
                  <c:v>1.6642270995362196E-2</c:v>
                </c:pt>
                <c:pt idx="160">
                  <c:v>-1.2445719003153499E-2</c:v>
                </c:pt>
                <c:pt idx="163">
                  <c:v>-2.4051585009146947E-2</c:v>
                </c:pt>
                <c:pt idx="167">
                  <c:v>1.0736682997958269E-2</c:v>
                </c:pt>
                <c:pt idx="169">
                  <c:v>2.3457599963876419E-3</c:v>
                </c:pt>
                <c:pt idx="170">
                  <c:v>7.3879339979612269E-3</c:v>
                </c:pt>
                <c:pt idx="171">
                  <c:v>1.3176202002796344E-2</c:v>
                </c:pt>
                <c:pt idx="172">
                  <c:v>-2.3677930003032088E-3</c:v>
                </c:pt>
                <c:pt idx="173">
                  <c:v>8.5735469983774237E-3</c:v>
                </c:pt>
                <c:pt idx="174">
                  <c:v>-1.5273381002771202E-2</c:v>
                </c:pt>
                <c:pt idx="175">
                  <c:v>-6.1203090008348227E-3</c:v>
                </c:pt>
                <c:pt idx="176">
                  <c:v>1.9544059978215955E-3</c:v>
                </c:pt>
                <c:pt idx="177">
                  <c:v>1.3954406000266317E-2</c:v>
                </c:pt>
                <c:pt idx="178">
                  <c:v>-2.8631920067709871E-3</c:v>
                </c:pt>
                <c:pt idx="179">
                  <c:v>-5.1661250035976991E-3</c:v>
                </c:pt>
                <c:pt idx="180">
                  <c:v>6.1074779951013625E-3</c:v>
                </c:pt>
                <c:pt idx="181">
                  <c:v>1.5107478000572883E-2</c:v>
                </c:pt>
                <c:pt idx="182">
                  <c:v>-1.3195455001550727E-2</c:v>
                </c:pt>
                <c:pt idx="183">
                  <c:v>-1.9545500254025683E-4</c:v>
                </c:pt>
                <c:pt idx="184">
                  <c:v>1.8045449978671968E-3</c:v>
                </c:pt>
                <c:pt idx="185">
                  <c:v>5.8045449986821041E-3</c:v>
                </c:pt>
                <c:pt idx="186">
                  <c:v>1.7848479983513243E-3</c:v>
                </c:pt>
                <c:pt idx="188">
                  <c:v>7.7880589960841462E-3</c:v>
                </c:pt>
                <c:pt idx="189">
                  <c:v>-5.814596006530337E-3</c:v>
                </c:pt>
                <c:pt idx="190">
                  <c:v>-2.8145960095571354E-3</c:v>
                </c:pt>
                <c:pt idx="191">
                  <c:v>-6.1175290029495955E-3</c:v>
                </c:pt>
                <c:pt idx="192">
                  <c:v>5.5824709997978061E-3</c:v>
                </c:pt>
                <c:pt idx="193">
                  <c:v>5.7326099995407276E-3</c:v>
                </c:pt>
                <c:pt idx="194">
                  <c:v>-8.3489580065361224E-3</c:v>
                </c:pt>
                <c:pt idx="195">
                  <c:v>-1.3886531007301528E-2</c:v>
                </c:pt>
                <c:pt idx="196">
                  <c:v>-6.8865310022374615E-3</c:v>
                </c:pt>
                <c:pt idx="197">
                  <c:v>1.5940699995553587E-2</c:v>
                </c:pt>
                <c:pt idx="198">
                  <c:v>3.4292459968128242E-3</c:v>
                </c:pt>
                <c:pt idx="199">
                  <c:v>2.4911169966799207E-3</c:v>
                </c:pt>
                <c:pt idx="200">
                  <c:v>4.4911169970873743E-3</c:v>
                </c:pt>
                <c:pt idx="201">
                  <c:v>1.2491116998717189E-2</c:v>
                </c:pt>
                <c:pt idx="202">
                  <c:v>-5.2878007409162819E-5</c:v>
                </c:pt>
                <c:pt idx="203">
                  <c:v>1.003832299466012E-2</c:v>
                </c:pt>
                <c:pt idx="204">
                  <c:v>7.4159709984087385E-3</c:v>
                </c:pt>
                <c:pt idx="205">
                  <c:v>3.9631769977859221E-3</c:v>
                </c:pt>
                <c:pt idx="206">
                  <c:v>-2.7632200071820989E-3</c:v>
                </c:pt>
                <c:pt idx="207">
                  <c:v>9.9045169918099418E-3</c:v>
                </c:pt>
                <c:pt idx="208">
                  <c:v>-1.0033612008555792E-2</c:v>
                </c:pt>
                <c:pt idx="209">
                  <c:v>-8.4336120053194463E-3</c:v>
                </c:pt>
                <c:pt idx="210">
                  <c:v>-2.4534400290576741E-4</c:v>
                </c:pt>
                <c:pt idx="211">
                  <c:v>-1.029758200456854E-2</c:v>
                </c:pt>
                <c:pt idx="212">
                  <c:v>5.5850979988463223E-3</c:v>
                </c:pt>
                <c:pt idx="213">
                  <c:v>5.8587009989423677E-3</c:v>
                </c:pt>
                <c:pt idx="214">
                  <c:v>2.7381699910620227E-3</c:v>
                </c:pt>
                <c:pt idx="215">
                  <c:v>5.8293710026191548E-3</c:v>
                </c:pt>
                <c:pt idx="216">
                  <c:v>4.4971079914830625E-3</c:v>
                </c:pt>
                <c:pt idx="218">
                  <c:v>-1.5652752997993957E-2</c:v>
                </c:pt>
                <c:pt idx="219">
                  <c:v>8.0832770036067814E-3</c:v>
                </c:pt>
                <c:pt idx="220">
                  <c:v>3.1158179917838424E-3</c:v>
                </c:pt>
                <c:pt idx="221">
                  <c:v>-2.8223110057297163E-3</c:v>
                </c:pt>
                <c:pt idx="222">
                  <c:v>1.6336939952452667E-3</c:v>
                </c:pt>
                <c:pt idx="223">
                  <c:v>1.242196199746104E-2</c:v>
                </c:pt>
                <c:pt idx="224">
                  <c:v>1.2119029001041781E-2</c:v>
                </c:pt>
                <c:pt idx="227">
                  <c:v>9.4838329969206825E-3</c:v>
                </c:pt>
                <c:pt idx="228">
                  <c:v>-3.8190999985090457E-3</c:v>
                </c:pt>
                <c:pt idx="229">
                  <c:v>1.8089999502990395E-4</c:v>
                </c:pt>
                <c:pt idx="230">
                  <c:v>1.8089999502990395E-4</c:v>
                </c:pt>
                <c:pt idx="231">
                  <c:v>2.1808999954373576E-3</c:v>
                </c:pt>
                <c:pt idx="232">
                  <c:v>9.1809000005014241E-3</c:v>
                </c:pt>
                <c:pt idx="234">
                  <c:v>5.0310389997321181E-3</c:v>
                </c:pt>
                <c:pt idx="235">
                  <c:v>-2.3271894002391491E-2</c:v>
                </c:pt>
                <c:pt idx="236">
                  <c:v>3.014552996319253E-3</c:v>
                </c:pt>
                <c:pt idx="237">
                  <c:v>-1.1408910999307409E-2</c:v>
                </c:pt>
                <c:pt idx="238">
                  <c:v>-3.4703999699559063E-4</c:v>
                </c:pt>
                <c:pt idx="239">
                  <c:v>-4.0638040009071119E-3</c:v>
                </c:pt>
                <c:pt idx="240">
                  <c:v>-3.1910732002870645E-2</c:v>
                </c:pt>
                <c:pt idx="241">
                  <c:v>-6.0593003581743687E-5</c:v>
                </c:pt>
                <c:pt idx="242">
                  <c:v>1.3939406999270432E-2</c:v>
                </c:pt>
                <c:pt idx="243">
                  <c:v>4.183680001005996E-3</c:v>
                </c:pt>
                <c:pt idx="244">
                  <c:v>-3.5966180999821518E-2</c:v>
                </c:pt>
                <c:pt idx="245">
                  <c:v>-9.5101760016405024E-3</c:v>
                </c:pt>
                <c:pt idx="246">
                  <c:v>-2.8131090002716519E-3</c:v>
                </c:pt>
                <c:pt idx="247">
                  <c:v>-4.1160420078085735E-3</c:v>
                </c:pt>
                <c:pt idx="248">
                  <c:v>-9.3768010046915151E-3</c:v>
                </c:pt>
                <c:pt idx="249">
                  <c:v>-3.3768010034691542E-3</c:v>
                </c:pt>
                <c:pt idx="250">
                  <c:v>1.0173330010729842E-3</c:v>
                </c:pt>
                <c:pt idx="251">
                  <c:v>1.5108533996681217E-2</c:v>
                </c:pt>
                <c:pt idx="252">
                  <c:v>1.8056009939755313E-3</c:v>
                </c:pt>
                <c:pt idx="253">
                  <c:v>1.6805601000669412E-2</c:v>
                </c:pt>
                <c:pt idx="254">
                  <c:v>-8.8295950044994242E-3</c:v>
                </c:pt>
                <c:pt idx="255">
                  <c:v>1.7040500097209588E-4</c:v>
                </c:pt>
                <c:pt idx="256">
                  <c:v>-6.132528003945481E-3</c:v>
                </c:pt>
                <c:pt idx="257">
                  <c:v>5.9586729985312559E-3</c:v>
                </c:pt>
                <c:pt idx="258">
                  <c:v>-1.3888255009078421E-2</c:v>
                </c:pt>
                <c:pt idx="259">
                  <c:v>1.9128569983877242E-3</c:v>
                </c:pt>
                <c:pt idx="260">
                  <c:v>-3.4487360026105307E-3</c:v>
                </c:pt>
                <c:pt idx="261">
                  <c:v>1.1551263996807393E-2</c:v>
                </c:pt>
                <c:pt idx="262">
                  <c:v>1.733953200164251E-2</c:v>
                </c:pt>
                <c:pt idx="263">
                  <c:v>5.0984699992113747E-3</c:v>
                </c:pt>
                <c:pt idx="264">
                  <c:v>-5.2044629992451519E-3</c:v>
                </c:pt>
                <c:pt idx="265">
                  <c:v>1.5838049948797561E-3</c:v>
                </c:pt>
                <c:pt idx="267">
                  <c:v>5.2919000154361129E-4</c:v>
                </c:pt>
                <c:pt idx="268">
                  <c:v>-1.8989951007824857E-2</c:v>
                </c:pt>
                <c:pt idx="269">
                  <c:v>-2.2928840044187382E-3</c:v>
                </c:pt>
                <c:pt idx="270">
                  <c:v>-7.5958170054946095E-3</c:v>
                </c:pt>
                <c:pt idx="271">
                  <c:v>1.3748529963777401E-3</c:v>
                </c:pt>
                <c:pt idx="272">
                  <c:v>1.0254321998218074E-2</c:v>
                </c:pt>
                <c:pt idx="273">
                  <c:v>-3.9867400046205148E-3</c:v>
                </c:pt>
                <c:pt idx="274">
                  <c:v>-1.9410204004088882E-2</c:v>
                </c:pt>
                <c:pt idx="275">
                  <c:v>4.1205159941455349E-3</c:v>
                </c:pt>
                <c:pt idx="276">
                  <c:v>-4.3487639995873906E-3</c:v>
                </c:pt>
                <c:pt idx="277">
                  <c:v>1.0651235999830533E-2</c:v>
                </c:pt>
                <c:pt idx="278">
                  <c:v>-2.1801558003062382E-2</c:v>
                </c:pt>
                <c:pt idx="280">
                  <c:v>-2.120976998412516E-3</c:v>
                </c:pt>
                <c:pt idx="281">
                  <c:v>-1.1059106000175234E-2</c:v>
                </c:pt>
                <c:pt idx="282">
                  <c:v>3.5628149926196784E-3</c:v>
                </c:pt>
                <c:pt idx="283">
                  <c:v>2.2598819923587143E-3</c:v>
                </c:pt>
                <c:pt idx="284">
                  <c:v>-6.3753140057087876E-3</c:v>
                </c:pt>
                <c:pt idx="285">
                  <c:v>1.3018819998251274E-2</c:v>
                </c:pt>
                <c:pt idx="286">
                  <c:v>-4.5251749979797751E-3</c:v>
                </c:pt>
                <c:pt idx="287">
                  <c:v>-7.1310409985017031E-3</c:v>
                </c:pt>
                <c:pt idx="288">
                  <c:v>-1.1310409972793423E-3</c:v>
                </c:pt>
                <c:pt idx="289">
                  <c:v>2.5243395997676998E-2</c:v>
                </c:pt>
                <c:pt idx="290">
                  <c:v>-2.0202975996653549E-2</c:v>
                </c:pt>
                <c:pt idx="291">
                  <c:v>-9.069601001101546E-3</c:v>
                </c:pt>
                <c:pt idx="292">
                  <c:v>-2.5007730000652373E-2</c:v>
                </c:pt>
                <c:pt idx="293">
                  <c:v>2.0834709939663298E-3</c:v>
                </c:pt>
                <c:pt idx="294">
                  <c:v>-8.2194620044901967E-3</c:v>
                </c:pt>
                <c:pt idx="295">
                  <c:v>-1.0522395001316909E-2</c:v>
                </c:pt>
                <c:pt idx="296">
                  <c:v>-3.5223950035287999E-3</c:v>
                </c:pt>
                <c:pt idx="297">
                  <c:v>-1.0128260997589678E-2</c:v>
                </c:pt>
                <c:pt idx="298">
                  <c:v>-3.4311940034967847E-3</c:v>
                </c:pt>
                <c:pt idx="299">
                  <c:v>1.9336100012878887E-3</c:v>
                </c:pt>
                <c:pt idx="300">
                  <c:v>-6.3367820039275102E-3</c:v>
                </c:pt>
                <c:pt idx="301">
                  <c:v>4.011535995232407E-3</c:v>
                </c:pt>
                <c:pt idx="302">
                  <c:v>-1.0441258003993426E-2</c:v>
                </c:pt>
                <c:pt idx="303">
                  <c:v>5.6921169962151907E-3</c:v>
                </c:pt>
                <c:pt idx="304">
                  <c:v>-6.4577440061839297E-3</c:v>
                </c:pt>
                <c:pt idx="305">
                  <c:v>2.5422559992875904E-3</c:v>
                </c:pt>
                <c:pt idx="306">
                  <c:v>-9.6694759995443746E-3</c:v>
                </c:pt>
                <c:pt idx="307">
                  <c:v>5.0275909961783327E-3</c:v>
                </c:pt>
                <c:pt idx="308">
                  <c:v>-1.3728136000281665E-2</c:v>
                </c:pt>
                <c:pt idx="309">
                  <c:v>2.7618576496024616E-2</c:v>
                </c:pt>
                <c:pt idx="310">
                  <c:v>-1.0379818006185815E-2</c:v>
                </c:pt>
                <c:pt idx="311">
                  <c:v>-6.6666960046859458E-3</c:v>
                </c:pt>
                <c:pt idx="312">
                  <c:v>-1.357549500244204E-2</c:v>
                </c:pt>
                <c:pt idx="313">
                  <c:v>-8.057619008468464E-3</c:v>
                </c:pt>
                <c:pt idx="314">
                  <c:v>-6.5887700038729236E-3</c:v>
                </c:pt>
                <c:pt idx="318">
                  <c:v>-4.2991119989892468E-3</c:v>
                </c:pt>
                <c:pt idx="320">
                  <c:v>-1.3465459000144619E-2</c:v>
                </c:pt>
                <c:pt idx="321">
                  <c:v>-5.768392002210021E-3</c:v>
                </c:pt>
                <c:pt idx="323">
                  <c:v>-4.2830570018850267E-3</c:v>
                </c:pt>
                <c:pt idx="325">
                  <c:v>-9.1504200099734589E-4</c:v>
                </c:pt>
                <c:pt idx="326">
                  <c:v>4.2802039970410988E-3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79-46E3-9150-CE77290E6CB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</c:numCache>
            </c:numRef>
          </c:xVal>
          <c:yVal>
            <c:numRef>
              <c:f>Active!$J$21:$J$3630</c:f>
              <c:numCache>
                <c:formatCode>General</c:formatCode>
                <c:ptCount val="3610"/>
                <c:pt idx="33">
                  <c:v>4.5778569910908118E-3</c:v>
                </c:pt>
                <c:pt idx="34">
                  <c:v>-1.3269071001559496E-2</c:v>
                </c:pt>
                <c:pt idx="39">
                  <c:v>9.5251879974966869E-3</c:v>
                </c:pt>
                <c:pt idx="40">
                  <c:v>9.0723940011230297E-3</c:v>
                </c:pt>
                <c:pt idx="41">
                  <c:v>-6.0774669982492924E-3</c:v>
                </c:pt>
                <c:pt idx="42">
                  <c:v>-3.6966080078855157E-3</c:v>
                </c:pt>
                <c:pt idx="43">
                  <c:v>-6.3318040047306567E-3</c:v>
                </c:pt>
                <c:pt idx="44">
                  <c:v>-5.3318040008889511E-3</c:v>
                </c:pt>
                <c:pt idx="45">
                  <c:v>2.0623299933504313E-3</c:v>
                </c:pt>
                <c:pt idx="46">
                  <c:v>-6.2570890077040531E-3</c:v>
                </c:pt>
                <c:pt idx="69">
                  <c:v>-1.7895330020110123E-3</c:v>
                </c:pt>
                <c:pt idx="71">
                  <c:v>-5.1593000534921885E-4</c:v>
                </c:pt>
                <c:pt idx="73">
                  <c:v>-3.0305950058391318E-3</c:v>
                </c:pt>
                <c:pt idx="74">
                  <c:v>-1.4118850012891926E-3</c:v>
                </c:pt>
                <c:pt idx="75">
                  <c:v>-1.7148180049844086E-3</c:v>
                </c:pt>
                <c:pt idx="78">
                  <c:v>-1.3206840085331351E-3</c:v>
                </c:pt>
                <c:pt idx="80">
                  <c:v>-1.6236170049523935E-3</c:v>
                </c:pt>
                <c:pt idx="84">
                  <c:v>1.059132599766599E-2</c:v>
                </c:pt>
                <c:pt idx="86">
                  <c:v>1.0030844998254906E-2</c:v>
                </c:pt>
                <c:pt idx="89">
                  <c:v>1.1789782998675946E-2</c:v>
                </c:pt>
                <c:pt idx="90">
                  <c:v>-1.8160830004489981E-3</c:v>
                </c:pt>
                <c:pt idx="91">
                  <c:v>-1.0119015998498071E-2</c:v>
                </c:pt>
                <c:pt idx="92">
                  <c:v>-5.4219490048126318E-3</c:v>
                </c:pt>
                <c:pt idx="93">
                  <c:v>1.5780510002514347E-3</c:v>
                </c:pt>
                <c:pt idx="94">
                  <c:v>4.5780509972246364E-3</c:v>
                </c:pt>
                <c:pt idx="95">
                  <c:v>2.7511799999047071E-4</c:v>
                </c:pt>
                <c:pt idx="98">
                  <c:v>1.7311229967162944E-3</c:v>
                </c:pt>
                <c:pt idx="99">
                  <c:v>3.7311229971237481E-3</c:v>
                </c:pt>
                <c:pt idx="100">
                  <c:v>-5.5718100047670305E-3</c:v>
                </c:pt>
                <c:pt idx="101">
                  <c:v>-6.8747430050279945E-3</c:v>
                </c:pt>
                <c:pt idx="102">
                  <c:v>5.1252569974167272E-3</c:v>
                </c:pt>
                <c:pt idx="103">
                  <c:v>-1.9177676003891975E-2</c:v>
                </c:pt>
                <c:pt idx="105">
                  <c:v>4.1170400072587654E-4</c:v>
                </c:pt>
                <c:pt idx="108">
                  <c:v>-9.7381570012657903E-3</c:v>
                </c:pt>
                <c:pt idx="109">
                  <c:v>-5.7381570077268407E-3</c:v>
                </c:pt>
                <c:pt idx="110">
                  <c:v>1.8958909997309092E-2</c:v>
                </c:pt>
                <c:pt idx="112">
                  <c:v>1.0444244995596819E-2</c:v>
                </c:pt>
                <c:pt idx="113">
                  <c:v>6.4149149984586984E-3</c:v>
                </c:pt>
                <c:pt idx="122">
                  <c:v>-4.5103699958417565E-3</c:v>
                </c:pt>
                <c:pt idx="123">
                  <c:v>-3.3572980028111488E-3</c:v>
                </c:pt>
                <c:pt idx="124">
                  <c:v>8.642701999633573E-3</c:v>
                </c:pt>
                <c:pt idx="133">
                  <c:v>-7.2628860070835799E-3</c:v>
                </c:pt>
                <c:pt idx="134">
                  <c:v>9.7371139927417971E-3</c:v>
                </c:pt>
                <c:pt idx="139">
                  <c:v>-1.2279372007469647E-2</c:v>
                </c:pt>
                <c:pt idx="143">
                  <c:v>-1.6885238008399028E-2</c:v>
                </c:pt>
                <c:pt idx="150">
                  <c:v>-2.3882027002400719E-2</c:v>
                </c:pt>
                <c:pt idx="151">
                  <c:v>-2.8184959999634884E-2</c:v>
                </c:pt>
                <c:pt idx="152">
                  <c:v>-2.1184960001846775E-2</c:v>
                </c:pt>
                <c:pt idx="153">
                  <c:v>-1.8184960004873574E-2</c:v>
                </c:pt>
                <c:pt idx="154">
                  <c:v>-1.618496000446612E-2</c:v>
                </c:pt>
                <c:pt idx="155">
                  <c:v>-1.5184960000624415E-2</c:v>
                </c:pt>
                <c:pt idx="156">
                  <c:v>-8.1849600028363056E-3</c:v>
                </c:pt>
                <c:pt idx="158">
                  <c:v>-6.904934998601675E-3</c:v>
                </c:pt>
                <c:pt idx="161">
                  <c:v>3.4513479913584888E-3</c:v>
                </c:pt>
                <c:pt idx="162">
                  <c:v>5.799881495477166E-3</c:v>
                </c:pt>
                <c:pt idx="164">
                  <c:v>3.7484149943338707E-3</c:v>
                </c:pt>
                <c:pt idx="165">
                  <c:v>3.7484149943338707E-3</c:v>
                </c:pt>
                <c:pt idx="166">
                  <c:v>4.3454820042825304E-3</c:v>
                </c:pt>
                <c:pt idx="187">
                  <c:v>2.9261879972182214E-3</c:v>
                </c:pt>
                <c:pt idx="217">
                  <c:v>1.2677779959631152E-3</c:v>
                </c:pt>
                <c:pt idx="225">
                  <c:v>3.1984979941626079E-3</c:v>
                </c:pt>
                <c:pt idx="226">
                  <c:v>3.1984979941626079E-3</c:v>
                </c:pt>
                <c:pt idx="233">
                  <c:v>-7.5136299710720778E-4</c:v>
                </c:pt>
                <c:pt idx="279">
                  <c:v>-5.6063120064209215E-3</c:v>
                </c:pt>
                <c:pt idx="317">
                  <c:v>-2.3521839975728653E-3</c:v>
                </c:pt>
                <c:pt idx="322">
                  <c:v>-1.6683920039213262E-3</c:v>
                </c:pt>
                <c:pt idx="324">
                  <c:v>-4.615042002114933E-3</c:v>
                </c:pt>
                <c:pt idx="334">
                  <c:v>4.3640930016408674E-3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79-46E3-9150-CE77290E6CB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</c:numCache>
            </c:numRef>
          </c:xVal>
          <c:yVal>
            <c:numRef>
              <c:f>Active!$K$21:$K$3630</c:f>
              <c:numCache>
                <c:formatCode>General</c:formatCode>
                <c:ptCount val="3610"/>
                <c:pt idx="315">
                  <c:v>5.1821779998135753E-3</c:v>
                </c:pt>
                <c:pt idx="316">
                  <c:v>5.1821779998135753E-3</c:v>
                </c:pt>
                <c:pt idx="319">
                  <c:v>7.862229977035895E-4</c:v>
                </c:pt>
                <c:pt idx="327">
                  <c:v>1.7258669977309182E-3</c:v>
                </c:pt>
                <c:pt idx="328">
                  <c:v>5.2321199473226443E-4</c:v>
                </c:pt>
                <c:pt idx="329">
                  <c:v>1.0819969975273125E-3</c:v>
                </c:pt>
                <c:pt idx="330">
                  <c:v>-2.3786890997143928E-2</c:v>
                </c:pt>
                <c:pt idx="331">
                  <c:v>2.7513129971339367E-3</c:v>
                </c:pt>
                <c:pt idx="332">
                  <c:v>5.6210849943454377E-3</c:v>
                </c:pt>
                <c:pt idx="333">
                  <c:v>1.4187556997057982E-2</c:v>
                </c:pt>
                <c:pt idx="335">
                  <c:v>1.7234762955922633E-2</c:v>
                </c:pt>
                <c:pt idx="336">
                  <c:v>1.4831830128969159E-2</c:v>
                </c:pt>
                <c:pt idx="337">
                  <c:v>6.4861389982979745E-3</c:v>
                </c:pt>
                <c:pt idx="338">
                  <c:v>1.3166997989173979E-2</c:v>
                </c:pt>
                <c:pt idx="339">
                  <c:v>1.0127047877176665E-2</c:v>
                </c:pt>
                <c:pt idx="340">
                  <c:v>1.0066997994726989E-2</c:v>
                </c:pt>
                <c:pt idx="341">
                  <c:v>1.2997996003832668E-2</c:v>
                </c:pt>
                <c:pt idx="342">
                  <c:v>9.6729889992275275E-3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79-46E3-9150-CE77290E6CB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</c:numCache>
            </c:numRef>
          </c:xVal>
          <c:yVal>
            <c:numRef>
              <c:f>Active!$L$21:$L$3630</c:f>
              <c:numCache>
                <c:formatCode>General</c:formatCode>
                <c:ptCount val="36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79-46E3-9150-CE77290E6C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</c:numCache>
            </c:numRef>
          </c:xVal>
          <c:yVal>
            <c:numRef>
              <c:f>Active!$M$21:$M$3630</c:f>
              <c:numCache>
                <c:formatCode>General</c:formatCode>
                <c:ptCount val="36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79-46E3-9150-CE77290E6C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</c:numCache>
            </c:numRef>
          </c:xVal>
          <c:yVal>
            <c:numRef>
              <c:f>Active!$N$21:$N$3630</c:f>
              <c:numCache>
                <c:formatCode>General</c:formatCode>
                <c:ptCount val="36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79-46E3-9150-CE77290E6C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Active!$F$21:$F$3630</c:f>
              <c:numCache>
                <c:formatCode>General</c:formatCode>
                <c:ptCount val="3610"/>
                <c:pt idx="0">
                  <c:v>-7603</c:v>
                </c:pt>
                <c:pt idx="1">
                  <c:v>-7426</c:v>
                </c:pt>
                <c:pt idx="2">
                  <c:v>-7231</c:v>
                </c:pt>
                <c:pt idx="3">
                  <c:v>-7071</c:v>
                </c:pt>
                <c:pt idx="4">
                  <c:v>-7071</c:v>
                </c:pt>
                <c:pt idx="5">
                  <c:v>-7071</c:v>
                </c:pt>
                <c:pt idx="6">
                  <c:v>-7071</c:v>
                </c:pt>
                <c:pt idx="7">
                  <c:v>-7067</c:v>
                </c:pt>
                <c:pt idx="8">
                  <c:v>-7067</c:v>
                </c:pt>
                <c:pt idx="9">
                  <c:v>-6923</c:v>
                </c:pt>
                <c:pt idx="10">
                  <c:v>-6923</c:v>
                </c:pt>
                <c:pt idx="11">
                  <c:v>-6923</c:v>
                </c:pt>
                <c:pt idx="12">
                  <c:v>-6893</c:v>
                </c:pt>
                <c:pt idx="13">
                  <c:v>-6893</c:v>
                </c:pt>
                <c:pt idx="14">
                  <c:v>-6749</c:v>
                </c:pt>
                <c:pt idx="15">
                  <c:v>-6749</c:v>
                </c:pt>
                <c:pt idx="16">
                  <c:v>-6749</c:v>
                </c:pt>
                <c:pt idx="17">
                  <c:v>-6392</c:v>
                </c:pt>
                <c:pt idx="18">
                  <c:v>-6003</c:v>
                </c:pt>
                <c:pt idx="19">
                  <c:v>-5876</c:v>
                </c:pt>
                <c:pt idx="20">
                  <c:v>-5875</c:v>
                </c:pt>
                <c:pt idx="21">
                  <c:v>-5874</c:v>
                </c:pt>
                <c:pt idx="22">
                  <c:v>-3229</c:v>
                </c:pt>
                <c:pt idx="23">
                  <c:v>-3193</c:v>
                </c:pt>
                <c:pt idx="24">
                  <c:v>-2303</c:v>
                </c:pt>
                <c:pt idx="25">
                  <c:v>-2275</c:v>
                </c:pt>
                <c:pt idx="26">
                  <c:v>-2275</c:v>
                </c:pt>
                <c:pt idx="27">
                  <c:v>-2274</c:v>
                </c:pt>
                <c:pt idx="28">
                  <c:v>-2274</c:v>
                </c:pt>
                <c:pt idx="29">
                  <c:v>-2272</c:v>
                </c:pt>
                <c:pt idx="30">
                  <c:v>-2130</c:v>
                </c:pt>
                <c:pt idx="31">
                  <c:v>-2128</c:v>
                </c:pt>
                <c:pt idx="32">
                  <c:v>-2128</c:v>
                </c:pt>
                <c:pt idx="33">
                  <c:v>-1629</c:v>
                </c:pt>
                <c:pt idx="34">
                  <c:v>-1613</c:v>
                </c:pt>
                <c:pt idx="35">
                  <c:v>-1613</c:v>
                </c:pt>
                <c:pt idx="36">
                  <c:v>-1613</c:v>
                </c:pt>
                <c:pt idx="37">
                  <c:v>-1613</c:v>
                </c:pt>
                <c:pt idx="38">
                  <c:v>-1613</c:v>
                </c:pt>
                <c:pt idx="39">
                  <c:v>-1236</c:v>
                </c:pt>
                <c:pt idx="40">
                  <c:v>-1218</c:v>
                </c:pt>
                <c:pt idx="41">
                  <c:v>-1201</c:v>
                </c:pt>
                <c:pt idx="42">
                  <c:v>-1024</c:v>
                </c:pt>
                <c:pt idx="43">
                  <c:v>-1012</c:v>
                </c:pt>
                <c:pt idx="44">
                  <c:v>-1012</c:v>
                </c:pt>
                <c:pt idx="45">
                  <c:v>-1010</c:v>
                </c:pt>
                <c:pt idx="46">
                  <c:v>-867</c:v>
                </c:pt>
                <c:pt idx="47">
                  <c:v>-686</c:v>
                </c:pt>
                <c:pt idx="48">
                  <c:v>-662</c:v>
                </c:pt>
                <c:pt idx="49">
                  <c:v>-544</c:v>
                </c:pt>
                <c:pt idx="50">
                  <c:v>-543</c:v>
                </c:pt>
                <c:pt idx="51">
                  <c:v>-518</c:v>
                </c:pt>
                <c:pt idx="52">
                  <c:v>-509</c:v>
                </c:pt>
                <c:pt idx="53">
                  <c:v>-475</c:v>
                </c:pt>
                <c:pt idx="54">
                  <c:v>-349</c:v>
                </c:pt>
                <c:pt idx="55">
                  <c:v>-143</c:v>
                </c:pt>
                <c:pt idx="56">
                  <c:v>-141</c:v>
                </c:pt>
                <c:pt idx="57">
                  <c:v>-128</c:v>
                </c:pt>
                <c:pt idx="58">
                  <c:v>-127.5</c:v>
                </c:pt>
                <c:pt idx="59">
                  <c:v>-15</c:v>
                </c:pt>
                <c:pt idx="60">
                  <c:v>-13</c:v>
                </c:pt>
                <c:pt idx="61">
                  <c:v>-13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20</c:v>
                </c:pt>
                <c:pt idx="66">
                  <c:v>55</c:v>
                </c:pt>
                <c:pt idx="67">
                  <c:v>72</c:v>
                </c:pt>
                <c:pt idx="68">
                  <c:v>198</c:v>
                </c:pt>
                <c:pt idx="69">
                  <c:v>201</c:v>
                </c:pt>
                <c:pt idx="70">
                  <c:v>209.5</c:v>
                </c:pt>
                <c:pt idx="71">
                  <c:v>210</c:v>
                </c:pt>
                <c:pt idx="72">
                  <c:v>213</c:v>
                </c:pt>
                <c:pt idx="73">
                  <c:v>215</c:v>
                </c:pt>
                <c:pt idx="74">
                  <c:v>345</c:v>
                </c:pt>
                <c:pt idx="75">
                  <c:v>346</c:v>
                </c:pt>
                <c:pt idx="76">
                  <c:v>346.5</c:v>
                </c:pt>
                <c:pt idx="77">
                  <c:v>347.5</c:v>
                </c:pt>
                <c:pt idx="78">
                  <c:v>348</c:v>
                </c:pt>
                <c:pt idx="79">
                  <c:v>348.5</c:v>
                </c:pt>
                <c:pt idx="80">
                  <c:v>349</c:v>
                </c:pt>
                <c:pt idx="81">
                  <c:v>356</c:v>
                </c:pt>
                <c:pt idx="82">
                  <c:v>372</c:v>
                </c:pt>
                <c:pt idx="83">
                  <c:v>378</c:v>
                </c:pt>
                <c:pt idx="84">
                  <c:v>378</c:v>
                </c:pt>
                <c:pt idx="85">
                  <c:v>393</c:v>
                </c:pt>
                <c:pt idx="86">
                  <c:v>535</c:v>
                </c:pt>
                <c:pt idx="87">
                  <c:v>540</c:v>
                </c:pt>
                <c:pt idx="88">
                  <c:v>549</c:v>
                </c:pt>
                <c:pt idx="89">
                  <c:v>549</c:v>
                </c:pt>
                <c:pt idx="90">
                  <c:v>551</c:v>
                </c:pt>
                <c:pt idx="91">
                  <c:v>552</c:v>
                </c:pt>
                <c:pt idx="92">
                  <c:v>553</c:v>
                </c:pt>
                <c:pt idx="93">
                  <c:v>553</c:v>
                </c:pt>
                <c:pt idx="94">
                  <c:v>553</c:v>
                </c:pt>
                <c:pt idx="95">
                  <c:v>554</c:v>
                </c:pt>
                <c:pt idx="96">
                  <c:v>568</c:v>
                </c:pt>
                <c:pt idx="97">
                  <c:v>569</c:v>
                </c:pt>
                <c:pt idx="98">
                  <c:v>569</c:v>
                </c:pt>
                <c:pt idx="99">
                  <c:v>569</c:v>
                </c:pt>
                <c:pt idx="100">
                  <c:v>570</c:v>
                </c:pt>
                <c:pt idx="101">
                  <c:v>571</c:v>
                </c:pt>
                <c:pt idx="102">
                  <c:v>571</c:v>
                </c:pt>
                <c:pt idx="103">
                  <c:v>572</c:v>
                </c:pt>
                <c:pt idx="104">
                  <c:v>685</c:v>
                </c:pt>
                <c:pt idx="105">
                  <c:v>712</c:v>
                </c:pt>
                <c:pt idx="106">
                  <c:v>715</c:v>
                </c:pt>
                <c:pt idx="107">
                  <c:v>718</c:v>
                </c:pt>
                <c:pt idx="108">
                  <c:v>729</c:v>
                </c:pt>
                <c:pt idx="109">
                  <c:v>729</c:v>
                </c:pt>
                <c:pt idx="110">
                  <c:v>730</c:v>
                </c:pt>
                <c:pt idx="111">
                  <c:v>733</c:v>
                </c:pt>
                <c:pt idx="112">
                  <c:v>735</c:v>
                </c:pt>
                <c:pt idx="113">
                  <c:v>745</c:v>
                </c:pt>
                <c:pt idx="114">
                  <c:v>746</c:v>
                </c:pt>
                <c:pt idx="115">
                  <c:v>746</c:v>
                </c:pt>
                <c:pt idx="116">
                  <c:v>747</c:v>
                </c:pt>
                <c:pt idx="117">
                  <c:v>764.5</c:v>
                </c:pt>
                <c:pt idx="118">
                  <c:v>861</c:v>
                </c:pt>
                <c:pt idx="119">
                  <c:v>861</c:v>
                </c:pt>
                <c:pt idx="120">
                  <c:v>878</c:v>
                </c:pt>
                <c:pt idx="121">
                  <c:v>878</c:v>
                </c:pt>
                <c:pt idx="122">
                  <c:v>890</c:v>
                </c:pt>
                <c:pt idx="123">
                  <c:v>906</c:v>
                </c:pt>
                <c:pt idx="124">
                  <c:v>906</c:v>
                </c:pt>
                <c:pt idx="125">
                  <c:v>906.5</c:v>
                </c:pt>
                <c:pt idx="126">
                  <c:v>907</c:v>
                </c:pt>
                <c:pt idx="127">
                  <c:v>914</c:v>
                </c:pt>
                <c:pt idx="128">
                  <c:v>914</c:v>
                </c:pt>
                <c:pt idx="129">
                  <c:v>918</c:v>
                </c:pt>
                <c:pt idx="130">
                  <c:v>923</c:v>
                </c:pt>
                <c:pt idx="131">
                  <c:v>929</c:v>
                </c:pt>
                <c:pt idx="132">
                  <c:v>929</c:v>
                </c:pt>
                <c:pt idx="133">
                  <c:v>942</c:v>
                </c:pt>
                <c:pt idx="134">
                  <c:v>942</c:v>
                </c:pt>
                <c:pt idx="135">
                  <c:v>1066</c:v>
                </c:pt>
                <c:pt idx="136">
                  <c:v>1068</c:v>
                </c:pt>
                <c:pt idx="137">
                  <c:v>1068</c:v>
                </c:pt>
                <c:pt idx="138">
                  <c:v>1084</c:v>
                </c:pt>
                <c:pt idx="139">
                  <c:v>1084</c:v>
                </c:pt>
                <c:pt idx="140">
                  <c:v>1084</c:v>
                </c:pt>
                <c:pt idx="141">
                  <c:v>1084</c:v>
                </c:pt>
                <c:pt idx="142">
                  <c:v>1085</c:v>
                </c:pt>
                <c:pt idx="143">
                  <c:v>1086</c:v>
                </c:pt>
                <c:pt idx="144">
                  <c:v>1086</c:v>
                </c:pt>
                <c:pt idx="145">
                  <c:v>1086</c:v>
                </c:pt>
                <c:pt idx="146">
                  <c:v>1087</c:v>
                </c:pt>
                <c:pt idx="147">
                  <c:v>1087</c:v>
                </c:pt>
                <c:pt idx="148">
                  <c:v>1087</c:v>
                </c:pt>
                <c:pt idx="149">
                  <c:v>1088</c:v>
                </c:pt>
                <c:pt idx="150">
                  <c:v>1119</c:v>
                </c:pt>
                <c:pt idx="151">
                  <c:v>1120</c:v>
                </c:pt>
                <c:pt idx="152">
                  <c:v>1120</c:v>
                </c:pt>
                <c:pt idx="153">
                  <c:v>1120</c:v>
                </c:pt>
                <c:pt idx="154">
                  <c:v>1120</c:v>
                </c:pt>
                <c:pt idx="155">
                  <c:v>1120</c:v>
                </c:pt>
                <c:pt idx="156">
                  <c:v>1120</c:v>
                </c:pt>
                <c:pt idx="157">
                  <c:v>1121</c:v>
                </c:pt>
                <c:pt idx="158">
                  <c:v>1195</c:v>
                </c:pt>
                <c:pt idx="159">
                  <c:v>1213</c:v>
                </c:pt>
                <c:pt idx="160">
                  <c:v>1243</c:v>
                </c:pt>
                <c:pt idx="161">
                  <c:v>1244</c:v>
                </c:pt>
                <c:pt idx="162">
                  <c:v>1244.5</c:v>
                </c:pt>
                <c:pt idx="163">
                  <c:v>1245</c:v>
                </c:pt>
                <c:pt idx="164">
                  <c:v>1245</c:v>
                </c:pt>
                <c:pt idx="165">
                  <c:v>1245</c:v>
                </c:pt>
                <c:pt idx="166">
                  <c:v>1246</c:v>
                </c:pt>
                <c:pt idx="167">
                  <c:v>1249</c:v>
                </c:pt>
                <c:pt idx="168">
                  <c:v>1276.5</c:v>
                </c:pt>
                <c:pt idx="169">
                  <c:v>1280</c:v>
                </c:pt>
                <c:pt idx="170">
                  <c:v>1402</c:v>
                </c:pt>
                <c:pt idx="171">
                  <c:v>1406</c:v>
                </c:pt>
                <c:pt idx="172">
                  <c:v>1421</c:v>
                </c:pt>
                <c:pt idx="173">
                  <c:v>1441</c:v>
                </c:pt>
                <c:pt idx="174">
                  <c:v>1457</c:v>
                </c:pt>
                <c:pt idx="175">
                  <c:v>1473</c:v>
                </c:pt>
                <c:pt idx="176">
                  <c:v>1618</c:v>
                </c:pt>
                <c:pt idx="177">
                  <c:v>1618</c:v>
                </c:pt>
                <c:pt idx="178">
                  <c:v>1624</c:v>
                </c:pt>
                <c:pt idx="179">
                  <c:v>1625</c:v>
                </c:pt>
                <c:pt idx="180">
                  <c:v>1634</c:v>
                </c:pt>
                <c:pt idx="181">
                  <c:v>1634</c:v>
                </c:pt>
                <c:pt idx="182">
                  <c:v>1635</c:v>
                </c:pt>
                <c:pt idx="183">
                  <c:v>1635</c:v>
                </c:pt>
                <c:pt idx="184">
                  <c:v>1635</c:v>
                </c:pt>
                <c:pt idx="185">
                  <c:v>1635</c:v>
                </c:pt>
                <c:pt idx="186">
                  <c:v>1744</c:v>
                </c:pt>
                <c:pt idx="187">
                  <c:v>1764</c:v>
                </c:pt>
                <c:pt idx="188">
                  <c:v>1777</c:v>
                </c:pt>
                <c:pt idx="189">
                  <c:v>1812</c:v>
                </c:pt>
                <c:pt idx="190">
                  <c:v>1812</c:v>
                </c:pt>
                <c:pt idx="191">
                  <c:v>1813</c:v>
                </c:pt>
                <c:pt idx="192">
                  <c:v>1813</c:v>
                </c:pt>
                <c:pt idx="193">
                  <c:v>1830</c:v>
                </c:pt>
                <c:pt idx="194">
                  <c:v>1926</c:v>
                </c:pt>
                <c:pt idx="195">
                  <c:v>2007</c:v>
                </c:pt>
                <c:pt idx="196">
                  <c:v>2007</c:v>
                </c:pt>
                <c:pt idx="197">
                  <c:v>2100</c:v>
                </c:pt>
                <c:pt idx="198">
                  <c:v>2138</c:v>
                </c:pt>
                <c:pt idx="199">
                  <c:v>2151</c:v>
                </c:pt>
                <c:pt idx="200">
                  <c:v>2151</c:v>
                </c:pt>
                <c:pt idx="201">
                  <c:v>2151</c:v>
                </c:pt>
                <c:pt idx="202">
                  <c:v>2166</c:v>
                </c:pt>
                <c:pt idx="203">
                  <c:v>2169</c:v>
                </c:pt>
                <c:pt idx="204">
                  <c:v>2313</c:v>
                </c:pt>
                <c:pt idx="205">
                  <c:v>2331</c:v>
                </c:pt>
                <c:pt idx="206">
                  <c:v>2340</c:v>
                </c:pt>
                <c:pt idx="207">
                  <c:v>2351</c:v>
                </c:pt>
                <c:pt idx="208">
                  <c:v>2364</c:v>
                </c:pt>
                <c:pt idx="209">
                  <c:v>2364</c:v>
                </c:pt>
                <c:pt idx="210">
                  <c:v>2368</c:v>
                </c:pt>
                <c:pt idx="211">
                  <c:v>2454</c:v>
                </c:pt>
                <c:pt idx="212">
                  <c:v>2494</c:v>
                </c:pt>
                <c:pt idx="213">
                  <c:v>2503</c:v>
                </c:pt>
                <c:pt idx="214">
                  <c:v>2510</c:v>
                </c:pt>
                <c:pt idx="215">
                  <c:v>2513</c:v>
                </c:pt>
                <c:pt idx="216">
                  <c:v>2524</c:v>
                </c:pt>
                <c:pt idx="217">
                  <c:v>2534</c:v>
                </c:pt>
                <c:pt idx="218">
                  <c:v>2541</c:v>
                </c:pt>
                <c:pt idx="219">
                  <c:v>2631</c:v>
                </c:pt>
                <c:pt idx="220">
                  <c:v>2654</c:v>
                </c:pt>
                <c:pt idx="221">
                  <c:v>2667</c:v>
                </c:pt>
                <c:pt idx="222">
                  <c:v>2682</c:v>
                </c:pt>
                <c:pt idx="223">
                  <c:v>2686</c:v>
                </c:pt>
                <c:pt idx="224">
                  <c:v>2687</c:v>
                </c:pt>
                <c:pt idx="225">
                  <c:v>2694</c:v>
                </c:pt>
                <c:pt idx="226">
                  <c:v>2694</c:v>
                </c:pt>
                <c:pt idx="227">
                  <c:v>2699</c:v>
                </c:pt>
                <c:pt idx="228">
                  <c:v>2700</c:v>
                </c:pt>
                <c:pt idx="229">
                  <c:v>2700</c:v>
                </c:pt>
                <c:pt idx="230">
                  <c:v>2700</c:v>
                </c:pt>
                <c:pt idx="231">
                  <c:v>2700</c:v>
                </c:pt>
                <c:pt idx="232">
                  <c:v>2700</c:v>
                </c:pt>
                <c:pt idx="233">
                  <c:v>2711</c:v>
                </c:pt>
                <c:pt idx="234">
                  <c:v>2717</c:v>
                </c:pt>
                <c:pt idx="235">
                  <c:v>2718</c:v>
                </c:pt>
                <c:pt idx="236">
                  <c:v>2859</c:v>
                </c:pt>
                <c:pt idx="237">
                  <c:v>2867</c:v>
                </c:pt>
                <c:pt idx="238">
                  <c:v>2880</c:v>
                </c:pt>
                <c:pt idx="239">
                  <c:v>2988</c:v>
                </c:pt>
                <c:pt idx="240">
                  <c:v>3004</c:v>
                </c:pt>
                <c:pt idx="241">
                  <c:v>3021</c:v>
                </c:pt>
                <c:pt idx="242">
                  <c:v>3021</c:v>
                </c:pt>
                <c:pt idx="243">
                  <c:v>3040</c:v>
                </c:pt>
                <c:pt idx="244">
                  <c:v>3057</c:v>
                </c:pt>
                <c:pt idx="245">
                  <c:v>3072</c:v>
                </c:pt>
                <c:pt idx="246">
                  <c:v>3073</c:v>
                </c:pt>
                <c:pt idx="247">
                  <c:v>3074</c:v>
                </c:pt>
                <c:pt idx="248">
                  <c:v>3197</c:v>
                </c:pt>
                <c:pt idx="249">
                  <c:v>3197</c:v>
                </c:pt>
                <c:pt idx="250">
                  <c:v>3199</c:v>
                </c:pt>
                <c:pt idx="251">
                  <c:v>3202</c:v>
                </c:pt>
                <c:pt idx="252">
                  <c:v>3203</c:v>
                </c:pt>
                <c:pt idx="253">
                  <c:v>3203</c:v>
                </c:pt>
                <c:pt idx="254">
                  <c:v>3215</c:v>
                </c:pt>
                <c:pt idx="255">
                  <c:v>3215</c:v>
                </c:pt>
                <c:pt idx="256">
                  <c:v>3216</c:v>
                </c:pt>
                <c:pt idx="257">
                  <c:v>3219</c:v>
                </c:pt>
                <c:pt idx="258">
                  <c:v>3235</c:v>
                </c:pt>
                <c:pt idx="259">
                  <c:v>3371</c:v>
                </c:pt>
                <c:pt idx="260">
                  <c:v>3392</c:v>
                </c:pt>
                <c:pt idx="261">
                  <c:v>3392</c:v>
                </c:pt>
                <c:pt idx="262">
                  <c:v>3396</c:v>
                </c:pt>
                <c:pt idx="263">
                  <c:v>3410</c:v>
                </c:pt>
                <c:pt idx="264">
                  <c:v>3411</c:v>
                </c:pt>
                <c:pt idx="265">
                  <c:v>3415</c:v>
                </c:pt>
                <c:pt idx="266">
                  <c:v>3514</c:v>
                </c:pt>
                <c:pt idx="267">
                  <c:v>3570</c:v>
                </c:pt>
                <c:pt idx="268">
                  <c:v>3747</c:v>
                </c:pt>
                <c:pt idx="269">
                  <c:v>3748</c:v>
                </c:pt>
                <c:pt idx="270">
                  <c:v>3749</c:v>
                </c:pt>
                <c:pt idx="271">
                  <c:v>3759</c:v>
                </c:pt>
                <c:pt idx="272">
                  <c:v>3766</c:v>
                </c:pt>
                <c:pt idx="273">
                  <c:v>3780</c:v>
                </c:pt>
                <c:pt idx="274">
                  <c:v>3788</c:v>
                </c:pt>
                <c:pt idx="275">
                  <c:v>3948</c:v>
                </c:pt>
                <c:pt idx="276">
                  <c:v>4108</c:v>
                </c:pt>
                <c:pt idx="277">
                  <c:v>4108</c:v>
                </c:pt>
                <c:pt idx="278">
                  <c:v>4126</c:v>
                </c:pt>
                <c:pt idx="279">
                  <c:v>4264</c:v>
                </c:pt>
                <c:pt idx="280">
                  <c:v>4269</c:v>
                </c:pt>
                <c:pt idx="281">
                  <c:v>4282</c:v>
                </c:pt>
                <c:pt idx="282">
                  <c:v>4445</c:v>
                </c:pt>
                <c:pt idx="283">
                  <c:v>4446</c:v>
                </c:pt>
                <c:pt idx="284">
                  <c:v>4458</c:v>
                </c:pt>
                <c:pt idx="285">
                  <c:v>4460</c:v>
                </c:pt>
                <c:pt idx="286">
                  <c:v>4475</c:v>
                </c:pt>
                <c:pt idx="287">
                  <c:v>4477</c:v>
                </c:pt>
                <c:pt idx="288">
                  <c:v>4477</c:v>
                </c:pt>
                <c:pt idx="289">
                  <c:v>4588</c:v>
                </c:pt>
                <c:pt idx="290">
                  <c:v>4672</c:v>
                </c:pt>
                <c:pt idx="291">
                  <c:v>4797</c:v>
                </c:pt>
                <c:pt idx="292">
                  <c:v>4810</c:v>
                </c:pt>
                <c:pt idx="293">
                  <c:v>4813</c:v>
                </c:pt>
                <c:pt idx="294">
                  <c:v>4814</c:v>
                </c:pt>
                <c:pt idx="295">
                  <c:v>4815</c:v>
                </c:pt>
                <c:pt idx="296">
                  <c:v>4815</c:v>
                </c:pt>
                <c:pt idx="297">
                  <c:v>4817</c:v>
                </c:pt>
                <c:pt idx="298">
                  <c:v>4818</c:v>
                </c:pt>
                <c:pt idx="299">
                  <c:v>4830</c:v>
                </c:pt>
                <c:pt idx="300">
                  <c:v>4854</c:v>
                </c:pt>
                <c:pt idx="301">
                  <c:v>5008</c:v>
                </c:pt>
                <c:pt idx="302">
                  <c:v>5026</c:v>
                </c:pt>
                <c:pt idx="303">
                  <c:v>5151</c:v>
                </c:pt>
                <c:pt idx="304">
                  <c:v>5168</c:v>
                </c:pt>
                <c:pt idx="305">
                  <c:v>5168</c:v>
                </c:pt>
                <c:pt idx="306">
                  <c:v>5172</c:v>
                </c:pt>
                <c:pt idx="307">
                  <c:v>5173</c:v>
                </c:pt>
                <c:pt idx="308">
                  <c:v>5192</c:v>
                </c:pt>
                <c:pt idx="309">
                  <c:v>5329.5</c:v>
                </c:pt>
                <c:pt idx="310">
                  <c:v>5346</c:v>
                </c:pt>
                <c:pt idx="311">
                  <c:v>5512</c:v>
                </c:pt>
                <c:pt idx="312">
                  <c:v>5515</c:v>
                </c:pt>
                <c:pt idx="313">
                  <c:v>5543</c:v>
                </c:pt>
                <c:pt idx="314">
                  <c:v>5690</c:v>
                </c:pt>
                <c:pt idx="315">
                  <c:v>5734</c:v>
                </c:pt>
                <c:pt idx="316">
                  <c:v>5734</c:v>
                </c:pt>
                <c:pt idx="317">
                  <c:v>5848</c:v>
                </c:pt>
                <c:pt idx="318">
                  <c:v>5864</c:v>
                </c:pt>
                <c:pt idx="319">
                  <c:v>5869</c:v>
                </c:pt>
                <c:pt idx="320">
                  <c:v>6023</c:v>
                </c:pt>
                <c:pt idx="321">
                  <c:v>6024</c:v>
                </c:pt>
                <c:pt idx="322">
                  <c:v>6024</c:v>
                </c:pt>
                <c:pt idx="323">
                  <c:v>6029</c:v>
                </c:pt>
                <c:pt idx="324">
                  <c:v>6074</c:v>
                </c:pt>
                <c:pt idx="325">
                  <c:v>6074</c:v>
                </c:pt>
                <c:pt idx="326">
                  <c:v>6212</c:v>
                </c:pt>
                <c:pt idx="327">
                  <c:v>6401</c:v>
                </c:pt>
                <c:pt idx="328">
                  <c:v>6436</c:v>
                </c:pt>
                <c:pt idx="329">
                  <c:v>6791</c:v>
                </c:pt>
                <c:pt idx="330">
                  <c:v>6927</c:v>
                </c:pt>
                <c:pt idx="331">
                  <c:v>7139</c:v>
                </c:pt>
                <c:pt idx="332">
                  <c:v>7255</c:v>
                </c:pt>
                <c:pt idx="333">
                  <c:v>7471</c:v>
                </c:pt>
                <c:pt idx="334">
                  <c:v>7479</c:v>
                </c:pt>
                <c:pt idx="335">
                  <c:v>7489</c:v>
                </c:pt>
                <c:pt idx="336">
                  <c:v>7490</c:v>
                </c:pt>
                <c:pt idx="337">
                  <c:v>8017</c:v>
                </c:pt>
                <c:pt idx="338">
                  <c:v>8194</c:v>
                </c:pt>
                <c:pt idx="339">
                  <c:v>8344</c:v>
                </c:pt>
                <c:pt idx="340">
                  <c:v>8194</c:v>
                </c:pt>
                <c:pt idx="341">
                  <c:v>8388</c:v>
                </c:pt>
                <c:pt idx="342">
                  <c:v>8567</c:v>
                </c:pt>
              </c:numCache>
            </c:numRef>
          </c:xVal>
          <c:yVal>
            <c:numRef>
              <c:f>Active!$O$21:$O$3630</c:f>
              <c:numCache>
                <c:formatCode>General</c:formatCode>
                <c:ptCount val="3610"/>
                <c:pt idx="0">
                  <c:v>2.317244488638571E-3</c:v>
                </c:pt>
                <c:pt idx="1">
                  <c:v>2.2513295774086606E-3</c:v>
                </c:pt>
                <c:pt idx="2">
                  <c:v>2.178711454867234E-3</c:v>
                </c:pt>
                <c:pt idx="3">
                  <c:v>2.1191273543204221E-3</c:v>
                </c:pt>
                <c:pt idx="4">
                  <c:v>2.1191273543204221E-3</c:v>
                </c:pt>
                <c:pt idx="5">
                  <c:v>2.1191273543204221E-3</c:v>
                </c:pt>
                <c:pt idx="6">
                  <c:v>2.1191273543204221E-3</c:v>
                </c:pt>
                <c:pt idx="7">
                  <c:v>2.1176377518067522E-3</c:v>
                </c:pt>
                <c:pt idx="8">
                  <c:v>2.1176377518067522E-3</c:v>
                </c:pt>
                <c:pt idx="9">
                  <c:v>2.0640120613146214E-3</c:v>
                </c:pt>
                <c:pt idx="10">
                  <c:v>2.0640120613146214E-3</c:v>
                </c:pt>
                <c:pt idx="11">
                  <c:v>2.0640120613146214E-3</c:v>
                </c:pt>
                <c:pt idx="12">
                  <c:v>2.0528400424620944E-3</c:v>
                </c:pt>
                <c:pt idx="13">
                  <c:v>2.0528400424620944E-3</c:v>
                </c:pt>
                <c:pt idx="14">
                  <c:v>1.9992143519699641E-3</c:v>
                </c:pt>
                <c:pt idx="15">
                  <c:v>1.9992143519699641E-3</c:v>
                </c:pt>
                <c:pt idx="16">
                  <c:v>1.9992143519699641E-3</c:v>
                </c:pt>
                <c:pt idx="17">
                  <c:v>1.8662673276248903E-3</c:v>
                </c:pt>
                <c:pt idx="18">
                  <c:v>1.7214034831704549E-3</c:v>
                </c:pt>
                <c:pt idx="19">
                  <c:v>1.674108603361423E-3</c:v>
                </c:pt>
                <c:pt idx="20">
                  <c:v>1.6737362027330052E-3</c:v>
                </c:pt>
                <c:pt idx="21">
                  <c:v>1.6733638021045878E-3</c:v>
                </c:pt>
                <c:pt idx="22">
                  <c:v>6.8836413994010802E-4</c:v>
                </c:pt>
                <c:pt idx="23">
                  <c:v>6.7495771731707543E-4</c:v>
                </c:pt>
                <c:pt idx="24">
                  <c:v>3.4352115802543557E-4</c:v>
                </c:pt>
                <c:pt idx="25">
                  <c:v>3.3309394042974354E-4</c:v>
                </c:pt>
                <c:pt idx="26">
                  <c:v>3.3309394042974354E-4</c:v>
                </c:pt>
                <c:pt idx="27">
                  <c:v>3.3272153980132605E-4</c:v>
                </c:pt>
                <c:pt idx="28">
                  <c:v>3.3272153980132605E-4</c:v>
                </c:pt>
                <c:pt idx="29">
                  <c:v>3.3197673854449086E-4</c:v>
                </c:pt>
                <c:pt idx="30">
                  <c:v>2.7909584930919549E-4</c:v>
                </c:pt>
                <c:pt idx="31">
                  <c:v>2.7835104805236041E-4</c:v>
                </c:pt>
                <c:pt idx="32">
                  <c:v>2.7835104805236041E-4</c:v>
                </c:pt>
                <c:pt idx="33">
                  <c:v>9.2523134471991656E-5</c:v>
                </c:pt>
                <c:pt idx="34">
                  <c:v>8.6564724417310447E-5</c:v>
                </c:pt>
                <c:pt idx="35">
                  <c:v>8.6564724417310447E-5</c:v>
                </c:pt>
                <c:pt idx="36">
                  <c:v>8.6564724417310447E-5</c:v>
                </c:pt>
                <c:pt idx="37">
                  <c:v>8.6564724417310447E-5</c:v>
                </c:pt>
                <c:pt idx="38">
                  <c:v>8.6564724417310447E-5</c:v>
                </c:pt>
                <c:pt idx="39">
                  <c:v>-5.383031249611448E-5</c:v>
                </c:pt>
                <c:pt idx="40">
                  <c:v>-6.0533523807630772E-5</c:v>
                </c:pt>
                <c:pt idx="41">
                  <c:v>-6.6864334490729523E-5</c:v>
                </c:pt>
                <c:pt idx="42">
                  <c:v>-1.3277924572063988E-4</c:v>
                </c:pt>
                <c:pt idx="43">
                  <c:v>-1.3724805326165076E-4</c:v>
                </c:pt>
                <c:pt idx="44">
                  <c:v>-1.3724805326165076E-4</c:v>
                </c:pt>
                <c:pt idx="45">
                  <c:v>-1.3799285451848589E-4</c:v>
                </c:pt>
                <c:pt idx="46">
                  <c:v>-1.912461443821988E-4</c:v>
                </c:pt>
                <c:pt idx="47">
                  <c:v>-2.5865065812577943E-4</c:v>
                </c:pt>
                <c:pt idx="48">
                  <c:v>-2.6758827320780119E-4</c:v>
                </c:pt>
                <c:pt idx="49">
                  <c:v>-3.1153154736107474E-4</c:v>
                </c:pt>
                <c:pt idx="50">
                  <c:v>-3.1190394798949234E-4</c:v>
                </c:pt>
                <c:pt idx="51">
                  <c:v>-3.2121396369993169E-4</c:v>
                </c:pt>
                <c:pt idx="52">
                  <c:v>-3.2456556935568984E-4</c:v>
                </c:pt>
                <c:pt idx="53">
                  <c:v>-3.3722719072188729E-4</c:v>
                </c:pt>
                <c:pt idx="54">
                  <c:v>-3.841496699025015E-4</c:v>
                </c:pt>
                <c:pt idx="55">
                  <c:v>-4.6086419935652143E-4</c:v>
                </c:pt>
                <c:pt idx="56">
                  <c:v>-4.6160900061335657E-4</c:v>
                </c:pt>
                <c:pt idx="57">
                  <c:v>-4.6645020878278504E-4</c:v>
                </c:pt>
                <c:pt idx="58">
                  <c:v>-4.6663640909699378E-4</c:v>
                </c:pt>
                <c:pt idx="59">
                  <c:v>-5.0853147979397072E-4</c:v>
                </c:pt>
                <c:pt idx="60">
                  <c:v>-5.0927628105080591E-4</c:v>
                </c:pt>
                <c:pt idx="61">
                  <c:v>-5.0927628105080591E-4</c:v>
                </c:pt>
                <c:pt idx="62">
                  <c:v>-5.1411748922023433E-4</c:v>
                </c:pt>
                <c:pt idx="63">
                  <c:v>-5.1411748922023433E-4</c:v>
                </c:pt>
                <c:pt idx="64">
                  <c:v>-5.2119310116016822E-4</c:v>
                </c:pt>
                <c:pt idx="65">
                  <c:v>-5.2156550178858582E-4</c:v>
                </c:pt>
                <c:pt idx="66">
                  <c:v>-5.3459952378320081E-4</c:v>
                </c:pt>
                <c:pt idx="67">
                  <c:v>-5.4093033446629961E-4</c:v>
                </c:pt>
                <c:pt idx="68">
                  <c:v>-5.8785281364691377E-4</c:v>
                </c:pt>
                <c:pt idx="69">
                  <c:v>-5.8897001553216645E-4</c:v>
                </c:pt>
                <c:pt idx="70">
                  <c:v>-5.921354208737158E-4</c:v>
                </c:pt>
                <c:pt idx="71">
                  <c:v>-5.9232162118792459E-4</c:v>
                </c:pt>
                <c:pt idx="72">
                  <c:v>-5.9343882307317727E-4</c:v>
                </c:pt>
                <c:pt idx="73">
                  <c:v>-5.9418362433001247E-4</c:v>
                </c:pt>
                <c:pt idx="74">
                  <c:v>-6.425957060242969E-4</c:v>
                </c:pt>
                <c:pt idx="75">
                  <c:v>-6.4296810665271449E-4</c:v>
                </c:pt>
                <c:pt idx="76">
                  <c:v>-6.4315430696692329E-4</c:v>
                </c:pt>
                <c:pt idx="77">
                  <c:v>-6.4352670759534089E-4</c:v>
                </c:pt>
                <c:pt idx="78">
                  <c:v>-6.4371290790954968E-4</c:v>
                </c:pt>
                <c:pt idx="79">
                  <c:v>-6.4389910822375837E-4</c:v>
                </c:pt>
                <c:pt idx="80">
                  <c:v>-6.4408530853796717E-4</c:v>
                </c:pt>
                <c:pt idx="81">
                  <c:v>-6.4669211293689024E-4</c:v>
                </c:pt>
                <c:pt idx="82">
                  <c:v>-6.5265052299157134E-4</c:v>
                </c:pt>
                <c:pt idx="83">
                  <c:v>-6.548849267620768E-4</c:v>
                </c:pt>
                <c:pt idx="84">
                  <c:v>-6.548849267620768E-4</c:v>
                </c:pt>
                <c:pt idx="85">
                  <c:v>-6.6047093618834042E-4</c:v>
                </c:pt>
                <c:pt idx="86">
                  <c:v>-7.1335182542363578E-4</c:v>
                </c:pt>
                <c:pt idx="87">
                  <c:v>-7.1521382856572354E-4</c:v>
                </c:pt>
                <c:pt idx="88">
                  <c:v>-7.1856543422148169E-4</c:v>
                </c:pt>
                <c:pt idx="89">
                  <c:v>-7.1856543422148169E-4</c:v>
                </c:pt>
                <c:pt idx="90">
                  <c:v>-7.1931023547831688E-4</c:v>
                </c:pt>
                <c:pt idx="91">
                  <c:v>-7.1968263610673448E-4</c:v>
                </c:pt>
                <c:pt idx="92">
                  <c:v>-7.2005503673515207E-4</c:v>
                </c:pt>
                <c:pt idx="93">
                  <c:v>-7.2005503673515207E-4</c:v>
                </c:pt>
                <c:pt idx="94">
                  <c:v>-7.2005503673515207E-4</c:v>
                </c:pt>
                <c:pt idx="95">
                  <c:v>-7.2042743736356967E-4</c:v>
                </c:pt>
                <c:pt idx="96">
                  <c:v>-7.2564104616141558E-4</c:v>
                </c:pt>
                <c:pt idx="97">
                  <c:v>-7.2601344678983317E-4</c:v>
                </c:pt>
                <c:pt idx="98">
                  <c:v>-7.2601344678983317E-4</c:v>
                </c:pt>
                <c:pt idx="99">
                  <c:v>-7.2601344678983317E-4</c:v>
                </c:pt>
                <c:pt idx="100">
                  <c:v>-7.2638584741825077E-4</c:v>
                </c:pt>
                <c:pt idx="101">
                  <c:v>-7.2675824804666837E-4</c:v>
                </c:pt>
                <c:pt idx="102">
                  <c:v>-7.2675824804666837E-4</c:v>
                </c:pt>
                <c:pt idx="103">
                  <c:v>-7.2713064867508596E-4</c:v>
                </c:pt>
                <c:pt idx="104">
                  <c:v>-7.692119196862717E-4</c:v>
                </c:pt>
                <c:pt idx="105">
                  <c:v>-7.7926673665354614E-4</c:v>
                </c:pt>
                <c:pt idx="106">
                  <c:v>-7.8038393853879881E-4</c:v>
                </c:pt>
                <c:pt idx="107">
                  <c:v>-7.8150114042405149E-4</c:v>
                </c:pt>
                <c:pt idx="108">
                  <c:v>-7.8559754733664483E-4</c:v>
                </c:pt>
                <c:pt idx="109">
                  <c:v>-7.8559754733664483E-4</c:v>
                </c:pt>
                <c:pt idx="110">
                  <c:v>-7.8596994796506243E-4</c:v>
                </c:pt>
                <c:pt idx="111">
                  <c:v>-7.8708714985031511E-4</c:v>
                </c:pt>
                <c:pt idx="112">
                  <c:v>-7.878319511071503E-4</c:v>
                </c:pt>
                <c:pt idx="113">
                  <c:v>-7.9155595739132593E-4</c:v>
                </c:pt>
                <c:pt idx="114">
                  <c:v>-7.9192835801974353E-4</c:v>
                </c:pt>
                <c:pt idx="115">
                  <c:v>-7.9192835801974353E-4</c:v>
                </c:pt>
                <c:pt idx="116">
                  <c:v>-7.9230075864816112E-4</c:v>
                </c:pt>
                <c:pt idx="117">
                  <c:v>-7.9881776964546873E-4</c:v>
                </c:pt>
                <c:pt idx="118">
                  <c:v>-8.3475443028776446E-4</c:v>
                </c:pt>
                <c:pt idx="119">
                  <c:v>-8.3475443028776446E-4</c:v>
                </c:pt>
                <c:pt idx="120">
                  <c:v>-8.4108524097086315E-4</c:v>
                </c:pt>
                <c:pt idx="121">
                  <c:v>-8.4108524097086315E-4</c:v>
                </c:pt>
                <c:pt idx="122">
                  <c:v>-8.4555404851187409E-4</c:v>
                </c:pt>
                <c:pt idx="123">
                  <c:v>-8.5151245856655519E-4</c:v>
                </c:pt>
                <c:pt idx="124">
                  <c:v>-8.5151245856655519E-4</c:v>
                </c:pt>
                <c:pt idx="125">
                  <c:v>-8.5169865888076398E-4</c:v>
                </c:pt>
                <c:pt idx="126">
                  <c:v>-8.5188485919497278E-4</c:v>
                </c:pt>
                <c:pt idx="127">
                  <c:v>-8.5449166359389574E-4</c:v>
                </c:pt>
                <c:pt idx="128">
                  <c:v>-8.5449166359389574E-4</c:v>
                </c:pt>
                <c:pt idx="129">
                  <c:v>-8.5598126610756612E-4</c:v>
                </c:pt>
                <c:pt idx="130">
                  <c:v>-8.5784326924965388E-4</c:v>
                </c:pt>
                <c:pt idx="131">
                  <c:v>-8.6007767302015946E-4</c:v>
                </c:pt>
                <c:pt idx="132">
                  <c:v>-8.6007767302015946E-4</c:v>
                </c:pt>
                <c:pt idx="133">
                  <c:v>-8.6491888118958777E-4</c:v>
                </c:pt>
                <c:pt idx="134">
                  <c:v>-8.6491888118958777E-4</c:v>
                </c:pt>
                <c:pt idx="135">
                  <c:v>-9.1109655911336684E-4</c:v>
                </c:pt>
                <c:pt idx="136">
                  <c:v>-9.1184136037020204E-4</c:v>
                </c:pt>
                <c:pt idx="137">
                  <c:v>-9.1184136037020204E-4</c:v>
                </c:pt>
                <c:pt idx="138">
                  <c:v>-9.1779977042488314E-4</c:v>
                </c:pt>
                <c:pt idx="139">
                  <c:v>-9.1779977042488314E-4</c:v>
                </c:pt>
                <c:pt idx="140">
                  <c:v>-9.1779977042488314E-4</c:v>
                </c:pt>
                <c:pt idx="141">
                  <c:v>-9.1779977042488314E-4</c:v>
                </c:pt>
                <c:pt idx="142">
                  <c:v>-9.1817217105330073E-4</c:v>
                </c:pt>
                <c:pt idx="143">
                  <c:v>-9.1854457168171833E-4</c:v>
                </c:pt>
                <c:pt idx="144">
                  <c:v>-9.1854457168171833E-4</c:v>
                </c:pt>
                <c:pt idx="145">
                  <c:v>-9.1854457168171833E-4</c:v>
                </c:pt>
                <c:pt idx="146">
                  <c:v>-9.1891697231013592E-4</c:v>
                </c:pt>
                <c:pt idx="147">
                  <c:v>-9.1891697231013592E-4</c:v>
                </c:pt>
                <c:pt idx="148">
                  <c:v>-9.1891697231013592E-4</c:v>
                </c:pt>
                <c:pt idx="149">
                  <c:v>-9.1928937293855352E-4</c:v>
                </c:pt>
                <c:pt idx="150">
                  <c:v>-9.3083379241949813E-4</c:v>
                </c:pt>
                <c:pt idx="151">
                  <c:v>-9.3120619304791572E-4</c:v>
                </c:pt>
                <c:pt idx="152">
                  <c:v>-9.3120619304791572E-4</c:v>
                </c:pt>
                <c:pt idx="153">
                  <c:v>-9.3120619304791572E-4</c:v>
                </c:pt>
                <c:pt idx="154">
                  <c:v>-9.3120619304791572E-4</c:v>
                </c:pt>
                <c:pt idx="155">
                  <c:v>-9.3120619304791572E-4</c:v>
                </c:pt>
                <c:pt idx="156">
                  <c:v>-9.3120619304791572E-4</c:v>
                </c:pt>
                <c:pt idx="157">
                  <c:v>-9.3157859367633332E-4</c:v>
                </c:pt>
                <c:pt idx="158">
                  <c:v>-9.5913624017923368E-4</c:v>
                </c:pt>
                <c:pt idx="159">
                  <c:v>-9.6583945149074997E-4</c:v>
                </c:pt>
                <c:pt idx="160">
                  <c:v>-9.770114703432772E-4</c:v>
                </c:pt>
                <c:pt idx="161">
                  <c:v>-9.7738387097169479E-4</c:v>
                </c:pt>
                <c:pt idx="162">
                  <c:v>-9.7757007128590348E-4</c:v>
                </c:pt>
                <c:pt idx="163">
                  <c:v>-9.7775627160011239E-4</c:v>
                </c:pt>
                <c:pt idx="164">
                  <c:v>-9.7775627160011239E-4</c:v>
                </c:pt>
                <c:pt idx="165">
                  <c:v>-9.7775627160011239E-4</c:v>
                </c:pt>
                <c:pt idx="166">
                  <c:v>-9.7812867222852999E-4</c:v>
                </c:pt>
                <c:pt idx="167">
                  <c:v>-9.7924587411378277E-4</c:v>
                </c:pt>
                <c:pt idx="168">
                  <c:v>-9.894868913952659E-4</c:v>
                </c:pt>
                <c:pt idx="169">
                  <c:v>-9.9079029359472738E-4</c:v>
                </c:pt>
                <c:pt idx="170">
                  <c:v>-1.0362231702616713E-3</c:v>
                </c:pt>
                <c:pt idx="171">
                  <c:v>-1.0377127727753416E-3</c:v>
                </c:pt>
                <c:pt idx="172">
                  <c:v>-1.0432987822016051E-3</c:v>
                </c:pt>
                <c:pt idx="173">
                  <c:v>-1.0507467947699566E-3</c:v>
                </c:pt>
                <c:pt idx="174">
                  <c:v>-1.0567052048246377E-3</c:v>
                </c:pt>
                <c:pt idx="175">
                  <c:v>-1.0626636148793191E-3</c:v>
                </c:pt>
                <c:pt idx="176">
                  <c:v>-1.116661705999867E-3</c:v>
                </c:pt>
                <c:pt idx="177">
                  <c:v>-1.116661705999867E-3</c:v>
                </c:pt>
                <c:pt idx="178">
                  <c:v>-1.1188961097703723E-3</c:v>
                </c:pt>
                <c:pt idx="179">
                  <c:v>-1.1192685103987899E-3</c:v>
                </c:pt>
                <c:pt idx="180">
                  <c:v>-1.1226201160545483E-3</c:v>
                </c:pt>
                <c:pt idx="181">
                  <c:v>-1.1226201160545483E-3</c:v>
                </c:pt>
                <c:pt idx="182">
                  <c:v>-1.1229925166829657E-3</c:v>
                </c:pt>
                <c:pt idx="183">
                  <c:v>-1.1229925166829657E-3</c:v>
                </c:pt>
                <c:pt idx="184">
                  <c:v>-1.1229925166829657E-3</c:v>
                </c:pt>
                <c:pt idx="185">
                  <c:v>-1.1229925166829657E-3</c:v>
                </c:pt>
                <c:pt idx="186">
                  <c:v>-1.1635841851804813E-3</c:v>
                </c:pt>
                <c:pt idx="187">
                  <c:v>-1.1710321977488327E-3</c:v>
                </c:pt>
                <c:pt idx="188">
                  <c:v>-1.175873405918261E-3</c:v>
                </c:pt>
                <c:pt idx="189">
                  <c:v>-1.188907427912876E-3</c:v>
                </c:pt>
                <c:pt idx="190">
                  <c:v>-1.188907427912876E-3</c:v>
                </c:pt>
                <c:pt idx="191">
                  <c:v>-1.1892798285412936E-3</c:v>
                </c:pt>
                <c:pt idx="192">
                  <c:v>-1.1892798285412936E-3</c:v>
                </c:pt>
                <c:pt idx="193">
                  <c:v>-1.1956106392243923E-3</c:v>
                </c:pt>
                <c:pt idx="194">
                  <c:v>-1.2313610995524794E-3</c:v>
                </c:pt>
                <c:pt idx="195">
                  <c:v>-1.2615255504543027E-3</c:v>
                </c:pt>
                <c:pt idx="196">
                  <c:v>-1.2615255504543027E-3</c:v>
                </c:pt>
                <c:pt idx="197">
                  <c:v>-1.2961588088971372E-3</c:v>
                </c:pt>
                <c:pt idx="198">
                  <c:v>-1.3103100327770049E-3</c:v>
                </c:pt>
                <c:pt idx="199">
                  <c:v>-1.3151512409464332E-3</c:v>
                </c:pt>
                <c:pt idx="200">
                  <c:v>-1.3151512409464332E-3</c:v>
                </c:pt>
                <c:pt idx="201">
                  <c:v>-1.3151512409464332E-3</c:v>
                </c:pt>
                <c:pt idx="202">
                  <c:v>-1.3207372503726967E-3</c:v>
                </c:pt>
                <c:pt idx="203">
                  <c:v>-1.3218544522579495E-3</c:v>
                </c:pt>
                <c:pt idx="204">
                  <c:v>-1.3754801427500801E-3</c:v>
                </c:pt>
                <c:pt idx="205">
                  <c:v>-1.3821833540615964E-3</c:v>
                </c:pt>
                <c:pt idx="206">
                  <c:v>-1.3855349597173545E-3</c:v>
                </c:pt>
                <c:pt idx="207">
                  <c:v>-1.3896313666299479E-3</c:v>
                </c:pt>
                <c:pt idx="208">
                  <c:v>-1.3944725747993762E-3</c:v>
                </c:pt>
                <c:pt idx="209">
                  <c:v>-1.3944725747993762E-3</c:v>
                </c:pt>
                <c:pt idx="210">
                  <c:v>-1.3959621773130466E-3</c:v>
                </c:pt>
                <c:pt idx="211">
                  <c:v>-1.4279886313569579E-3</c:v>
                </c:pt>
                <c:pt idx="212">
                  <c:v>-1.4428846564936608E-3</c:v>
                </c:pt>
                <c:pt idx="213">
                  <c:v>-1.446236262149419E-3</c:v>
                </c:pt>
                <c:pt idx="214">
                  <c:v>-1.4488430665483419E-3</c:v>
                </c:pt>
                <c:pt idx="215">
                  <c:v>-1.4499602684335945E-3</c:v>
                </c:pt>
                <c:pt idx="216">
                  <c:v>-1.4540566753461878E-3</c:v>
                </c:pt>
                <c:pt idx="217">
                  <c:v>-1.4577806816303636E-3</c:v>
                </c:pt>
                <c:pt idx="218">
                  <c:v>-1.4603874860292868E-3</c:v>
                </c:pt>
                <c:pt idx="219">
                  <c:v>-1.4939035425868682E-3</c:v>
                </c:pt>
                <c:pt idx="220">
                  <c:v>-1.5024687570404723E-3</c:v>
                </c:pt>
                <c:pt idx="221">
                  <c:v>-1.5073099652099008E-3</c:v>
                </c:pt>
                <c:pt idx="222">
                  <c:v>-1.5128959746361643E-3</c:v>
                </c:pt>
                <c:pt idx="223">
                  <c:v>-1.5143855771498347E-3</c:v>
                </c:pt>
                <c:pt idx="224">
                  <c:v>-1.5147579777782523E-3</c:v>
                </c:pt>
                <c:pt idx="225">
                  <c:v>-1.5173647821771752E-3</c:v>
                </c:pt>
                <c:pt idx="226">
                  <c:v>-1.5173647821771752E-3</c:v>
                </c:pt>
                <c:pt idx="227">
                  <c:v>-1.519226785319263E-3</c:v>
                </c:pt>
                <c:pt idx="228">
                  <c:v>-1.5195991859476806E-3</c:v>
                </c:pt>
                <c:pt idx="229">
                  <c:v>-1.5195991859476806E-3</c:v>
                </c:pt>
                <c:pt idx="230">
                  <c:v>-1.5195991859476806E-3</c:v>
                </c:pt>
                <c:pt idx="231">
                  <c:v>-1.5195991859476806E-3</c:v>
                </c:pt>
                <c:pt idx="232">
                  <c:v>-1.5195991859476806E-3</c:v>
                </c:pt>
                <c:pt idx="233">
                  <c:v>-1.5236955928602739E-3</c:v>
                </c:pt>
                <c:pt idx="234">
                  <c:v>-1.5259299966307793E-3</c:v>
                </c:pt>
                <c:pt idx="235">
                  <c:v>-1.5263023972591969E-3</c:v>
                </c:pt>
                <c:pt idx="236">
                  <c:v>-1.5788108858660747E-3</c:v>
                </c:pt>
                <c:pt idx="237">
                  <c:v>-1.5817900908934152E-3</c:v>
                </c:pt>
                <c:pt idx="238">
                  <c:v>-1.5866312990628437E-3</c:v>
                </c:pt>
                <c:pt idx="239">
                  <c:v>-1.6268505669319415E-3</c:v>
                </c:pt>
                <c:pt idx="240">
                  <c:v>-1.6328089769866228E-3</c:v>
                </c:pt>
                <c:pt idx="241">
                  <c:v>-1.6391397876697215E-3</c:v>
                </c:pt>
                <c:pt idx="242">
                  <c:v>-1.6391397876697215E-3</c:v>
                </c:pt>
                <c:pt idx="243">
                  <c:v>-1.6462153996096554E-3</c:v>
                </c:pt>
                <c:pt idx="244">
                  <c:v>-1.6525462102927541E-3</c:v>
                </c:pt>
                <c:pt idx="245">
                  <c:v>-1.6581322197190178E-3</c:v>
                </c:pt>
                <c:pt idx="246">
                  <c:v>-1.6585046203474352E-3</c:v>
                </c:pt>
                <c:pt idx="247">
                  <c:v>-1.6588770209758528E-3</c:v>
                </c:pt>
                <c:pt idx="248">
                  <c:v>-1.7046822982712143E-3</c:v>
                </c:pt>
                <c:pt idx="249">
                  <c:v>-1.7046822982712143E-3</c:v>
                </c:pt>
                <c:pt idx="250">
                  <c:v>-1.7054270995280495E-3</c:v>
                </c:pt>
                <c:pt idx="251">
                  <c:v>-1.7065443014133022E-3</c:v>
                </c:pt>
                <c:pt idx="252">
                  <c:v>-1.7069167020417196E-3</c:v>
                </c:pt>
                <c:pt idx="253">
                  <c:v>-1.7069167020417196E-3</c:v>
                </c:pt>
                <c:pt idx="254">
                  <c:v>-1.7113855095827306E-3</c:v>
                </c:pt>
                <c:pt idx="255">
                  <c:v>-1.7113855095827306E-3</c:v>
                </c:pt>
                <c:pt idx="256">
                  <c:v>-1.7117579102111482E-3</c:v>
                </c:pt>
                <c:pt idx="257">
                  <c:v>-1.7128751120964009E-3</c:v>
                </c:pt>
                <c:pt idx="258">
                  <c:v>-1.718833522151082E-3</c:v>
                </c:pt>
                <c:pt idx="259">
                  <c:v>-1.7694800076158721E-3</c:v>
                </c:pt>
                <c:pt idx="260">
                  <c:v>-1.7773004208126409E-3</c:v>
                </c:pt>
                <c:pt idx="261">
                  <c:v>-1.7773004208126409E-3</c:v>
                </c:pt>
                <c:pt idx="262">
                  <c:v>-1.7787900233263113E-3</c:v>
                </c:pt>
                <c:pt idx="263">
                  <c:v>-1.7840036321241572E-3</c:v>
                </c:pt>
                <c:pt idx="264">
                  <c:v>-1.7843760327525748E-3</c:v>
                </c:pt>
                <c:pt idx="265">
                  <c:v>-1.7858656352662452E-3</c:v>
                </c:pt>
                <c:pt idx="266">
                  <c:v>-1.8227332974795848E-3</c:v>
                </c:pt>
                <c:pt idx="267">
                  <c:v>-1.8435877326709689E-3</c:v>
                </c:pt>
                <c:pt idx="268">
                  <c:v>-1.9095026439008792E-3</c:v>
                </c:pt>
                <c:pt idx="269">
                  <c:v>-1.9098750445292968E-3</c:v>
                </c:pt>
                <c:pt idx="270">
                  <c:v>-1.9102474451577144E-3</c:v>
                </c:pt>
                <c:pt idx="271">
                  <c:v>-1.9139714514418902E-3</c:v>
                </c:pt>
                <c:pt idx="272">
                  <c:v>-1.9165782558408131E-3</c:v>
                </c:pt>
                <c:pt idx="273">
                  <c:v>-1.9217918646386592E-3</c:v>
                </c:pt>
                <c:pt idx="274">
                  <c:v>-1.9247710696659998E-3</c:v>
                </c:pt>
                <c:pt idx="275">
                  <c:v>-1.9843551702128114E-3</c:v>
                </c:pt>
                <c:pt idx="276">
                  <c:v>-2.0439392707596229E-3</c:v>
                </c:pt>
                <c:pt idx="277">
                  <c:v>-2.0439392707596229E-3</c:v>
                </c:pt>
                <c:pt idx="278">
                  <c:v>-2.0506424820711392E-3</c:v>
                </c:pt>
                <c:pt idx="279">
                  <c:v>-2.1020337687927644E-3</c:v>
                </c:pt>
                <c:pt idx="280">
                  <c:v>-2.1038957719348526E-3</c:v>
                </c:pt>
                <c:pt idx="281">
                  <c:v>-2.1087369801042807E-3</c:v>
                </c:pt>
                <c:pt idx="282">
                  <c:v>-2.1694382825363451E-3</c:v>
                </c:pt>
                <c:pt idx="283">
                  <c:v>-2.1698106831647629E-3</c:v>
                </c:pt>
                <c:pt idx="284">
                  <c:v>-2.1742794907057732E-3</c:v>
                </c:pt>
                <c:pt idx="285">
                  <c:v>-2.1750242919626088E-3</c:v>
                </c:pt>
                <c:pt idx="286">
                  <c:v>-2.1806103013888721E-3</c:v>
                </c:pt>
                <c:pt idx="287">
                  <c:v>-2.1813551026457073E-3</c:v>
                </c:pt>
                <c:pt idx="288">
                  <c:v>-2.1813551026457073E-3</c:v>
                </c:pt>
                <c:pt idx="289">
                  <c:v>-2.2226915724000576E-3</c:v>
                </c:pt>
                <c:pt idx="290">
                  <c:v>-2.253973225187134E-3</c:v>
                </c:pt>
                <c:pt idx="291">
                  <c:v>-2.3005233037393306E-3</c:v>
                </c:pt>
                <c:pt idx="292">
                  <c:v>-2.3053645119087592E-3</c:v>
                </c:pt>
                <c:pt idx="293">
                  <c:v>-2.3064817137940117E-3</c:v>
                </c:pt>
                <c:pt idx="294">
                  <c:v>-2.3068541144224295E-3</c:v>
                </c:pt>
                <c:pt idx="295">
                  <c:v>-2.3072265150508469E-3</c:v>
                </c:pt>
                <c:pt idx="296">
                  <c:v>-2.3072265150508469E-3</c:v>
                </c:pt>
                <c:pt idx="297">
                  <c:v>-2.3079713163076821E-3</c:v>
                </c:pt>
                <c:pt idx="298">
                  <c:v>-2.3083437169360999E-3</c:v>
                </c:pt>
                <c:pt idx="299">
                  <c:v>-2.3128125244771106E-3</c:v>
                </c:pt>
                <c:pt idx="300">
                  <c:v>-2.3217501395591325E-3</c:v>
                </c:pt>
                <c:pt idx="301">
                  <c:v>-2.3790998363354384E-3</c:v>
                </c:pt>
                <c:pt idx="302">
                  <c:v>-2.3858030476469547E-3</c:v>
                </c:pt>
                <c:pt idx="303">
                  <c:v>-2.4323531261991513E-3</c:v>
                </c:pt>
                <c:pt idx="304">
                  <c:v>-2.4386839368822502E-3</c:v>
                </c:pt>
                <c:pt idx="305">
                  <c:v>-2.4386839368822502E-3</c:v>
                </c:pt>
                <c:pt idx="306">
                  <c:v>-2.4401735393959206E-3</c:v>
                </c:pt>
                <c:pt idx="307">
                  <c:v>-2.440545940024338E-3</c:v>
                </c:pt>
                <c:pt idx="308">
                  <c:v>-2.4476215519642717E-3</c:v>
                </c:pt>
                <c:pt idx="309">
                  <c:v>-2.498826638371688E-3</c:v>
                </c:pt>
                <c:pt idx="310">
                  <c:v>-2.504971248740578E-3</c:v>
                </c:pt>
                <c:pt idx="311">
                  <c:v>-2.566789753057895E-3</c:v>
                </c:pt>
                <c:pt idx="312">
                  <c:v>-2.567906954943148E-3</c:v>
                </c:pt>
                <c:pt idx="313">
                  <c:v>-2.5783341725388398E-3</c:v>
                </c:pt>
                <c:pt idx="314">
                  <c:v>-2.6330770649162232E-3</c:v>
                </c:pt>
                <c:pt idx="315">
                  <c:v>-2.6494626925665961E-3</c:v>
                </c:pt>
                <c:pt idx="316">
                  <c:v>-2.6494626925665961E-3</c:v>
                </c:pt>
                <c:pt idx="317">
                  <c:v>-2.6919163642061994E-3</c:v>
                </c:pt>
                <c:pt idx="318">
                  <c:v>-2.6978747742608805E-3</c:v>
                </c:pt>
                <c:pt idx="319">
                  <c:v>-2.6997367774029687E-3</c:v>
                </c:pt>
                <c:pt idx="320">
                  <c:v>-2.7570864741792746E-3</c:v>
                </c:pt>
                <c:pt idx="321">
                  <c:v>-2.7574588748076924E-3</c:v>
                </c:pt>
                <c:pt idx="322">
                  <c:v>-2.7574588748076924E-3</c:v>
                </c:pt>
                <c:pt idx="323">
                  <c:v>-2.7593208779497802E-3</c:v>
                </c:pt>
                <c:pt idx="324">
                  <c:v>-2.7760789062285709E-3</c:v>
                </c:pt>
                <c:pt idx="325">
                  <c:v>-2.7760789062285709E-3</c:v>
                </c:pt>
                <c:pt idx="326">
                  <c:v>-2.8274701929501961E-3</c:v>
                </c:pt>
                <c:pt idx="327">
                  <c:v>-2.8978539117211172E-3</c:v>
                </c:pt>
                <c:pt idx="328">
                  <c:v>-2.9108879337157324E-3</c:v>
                </c:pt>
                <c:pt idx="329">
                  <c:v>-3.0430901568039704E-3</c:v>
                </c:pt>
                <c:pt idx="330">
                  <c:v>-3.0937366422687605E-3</c:v>
                </c:pt>
                <c:pt idx="331">
                  <c:v>-3.172685575493286E-3</c:v>
                </c:pt>
                <c:pt idx="332">
                  <c:v>-3.2158840483897245E-3</c:v>
                </c:pt>
                <c:pt idx="333">
                  <c:v>-3.29632258412792E-3</c:v>
                </c:pt>
                <c:pt idx="334">
                  <c:v>-3.2993017891552608E-3</c:v>
                </c:pt>
                <c:pt idx="335">
                  <c:v>-3.3030257954394363E-3</c:v>
                </c:pt>
                <c:pt idx="336">
                  <c:v>-3.3033981960678542E-3</c:v>
                </c:pt>
                <c:pt idx="337">
                  <c:v>-3.4996533272439148E-3</c:v>
                </c:pt>
                <c:pt idx="338">
                  <c:v>-3.5655682384738252E-3</c:v>
                </c:pt>
                <c:pt idx="339">
                  <c:v>-3.6214283327364611E-3</c:v>
                </c:pt>
                <c:pt idx="340">
                  <c:v>-3.5655682384738252E-3</c:v>
                </c:pt>
                <c:pt idx="341">
                  <c:v>-3.6378139603868345E-3</c:v>
                </c:pt>
                <c:pt idx="342">
                  <c:v>-3.7044736728735796E-3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79-46E3-9150-CE77290E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826056"/>
        <c:axId val="1"/>
      </c:scatterChart>
      <c:valAx>
        <c:axId val="775826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26792585506250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8260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161290322580644"/>
          <c:y val="0.91277520216514996"/>
          <c:w val="0.6758064516129032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0</xdr:rowOff>
    </xdr:from>
    <xdr:to>
      <xdr:col>17</xdr:col>
      <xdr:colOff>142875</xdr:colOff>
      <xdr:row>18</xdr:row>
      <xdr:rowOff>47624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6A86FE00-B81C-3C57-AFA7-C3D3E354D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238125</xdr:colOff>
      <xdr:row>0</xdr:row>
      <xdr:rowOff>0</xdr:rowOff>
    </xdr:from>
    <xdr:to>
      <xdr:col>27</xdr:col>
      <xdr:colOff>190500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FFB1D260-7E35-8F86-4037-B063AAA41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1547" TargetMode="External"/><Relationship Id="rId18" Type="http://schemas.openxmlformats.org/officeDocument/2006/relationships/hyperlink" Target="http://www.konkoly.hu/cgi-bin/IBVS?3212" TargetMode="External"/><Relationship Id="rId26" Type="http://schemas.openxmlformats.org/officeDocument/2006/relationships/hyperlink" Target="http://www.bav-astro.de/sfs/BAVM_link.php?BAVMnr=173" TargetMode="External"/><Relationship Id="rId39" Type="http://schemas.openxmlformats.org/officeDocument/2006/relationships/hyperlink" Target="http://www.bav-astro.de/sfs/BAVM_link.php?BAVMnr=29" TargetMode="External"/><Relationship Id="rId21" Type="http://schemas.openxmlformats.org/officeDocument/2006/relationships/hyperlink" Target="http://www.bav-astro.de/sfs/BAVM_link.php?BAVMnr=99" TargetMode="External"/><Relationship Id="rId34" Type="http://schemas.openxmlformats.org/officeDocument/2006/relationships/hyperlink" Target="http://www.bav-astro.de/sfs/BAVM_link.php?BAVMnr=234" TargetMode="External"/><Relationship Id="rId42" Type="http://schemas.openxmlformats.org/officeDocument/2006/relationships/hyperlink" Target="http://www.bav-astro.de/sfs/BAVM_link.php?BAVMnr=34" TargetMode="External"/><Relationship Id="rId47" Type="http://schemas.openxmlformats.org/officeDocument/2006/relationships/hyperlink" Target="http://www.bav-astro.de/sfs/BAVM_link.php?BAVMnr=36" TargetMode="External"/><Relationship Id="rId50" Type="http://schemas.openxmlformats.org/officeDocument/2006/relationships/hyperlink" Target="http://www.bav-astro.de/sfs/BAVM_link.php?BAVMnr=38" TargetMode="External"/><Relationship Id="rId55" Type="http://schemas.openxmlformats.org/officeDocument/2006/relationships/hyperlink" Target="http://www.bav-astro.de/sfs/BAVM_link.php?BAVMnr=46" TargetMode="External"/><Relationship Id="rId63" Type="http://schemas.openxmlformats.org/officeDocument/2006/relationships/hyperlink" Target="http://vsolj.cetus-net.org/no47.pdf" TargetMode="External"/><Relationship Id="rId68" Type="http://schemas.openxmlformats.org/officeDocument/2006/relationships/hyperlink" Target="http://www.bav-astro.de/sfs/BAVM_link.php?BAVMnr=131" TargetMode="External"/><Relationship Id="rId76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180" TargetMode="External"/><Relationship Id="rId71" Type="http://schemas.openxmlformats.org/officeDocument/2006/relationships/hyperlink" Target="http://www.bav-astro.de/sfs/BAVM_link.php?BAVMnr=122" TargetMode="External"/><Relationship Id="rId2" Type="http://schemas.openxmlformats.org/officeDocument/2006/relationships/hyperlink" Target="http://www.bav-astro.de/sfs/BAVM_link.php?BAVMnr=15" TargetMode="External"/><Relationship Id="rId16" Type="http://schemas.openxmlformats.org/officeDocument/2006/relationships/hyperlink" Target="http://www.konkoly.hu/cgi-bin/IBVS?1547" TargetMode="External"/><Relationship Id="rId29" Type="http://schemas.openxmlformats.org/officeDocument/2006/relationships/hyperlink" Target="http://www.bav-astro.de/sfs/BAVM_link.php?BAVMnr=178" TargetMode="External"/><Relationship Id="rId11" Type="http://schemas.openxmlformats.org/officeDocument/2006/relationships/hyperlink" Target="http://www.konkoly.hu/cgi-bin/IBVS?1350" TargetMode="External"/><Relationship Id="rId24" Type="http://schemas.openxmlformats.org/officeDocument/2006/relationships/hyperlink" Target="http://www.bav-astro.de/sfs/BAVM_link.php?BAVMnr=143" TargetMode="External"/><Relationship Id="rId32" Type="http://schemas.openxmlformats.org/officeDocument/2006/relationships/hyperlink" Target="http://www.aavso.org/sites/default/files/jaavso/v36n2/171.pdf" TargetMode="External"/><Relationship Id="rId37" Type="http://schemas.openxmlformats.org/officeDocument/2006/relationships/hyperlink" Target="http://vsolj.cetus-net.org/no47.pdf" TargetMode="External"/><Relationship Id="rId40" Type="http://schemas.openxmlformats.org/officeDocument/2006/relationships/hyperlink" Target="http://vsolj.cetus-net.org/no47.pdf" TargetMode="External"/><Relationship Id="rId45" Type="http://schemas.openxmlformats.org/officeDocument/2006/relationships/hyperlink" Target="http://www.bav-astro.de/sfs/BAVM_link.php?BAVMnr=34" TargetMode="External"/><Relationship Id="rId53" Type="http://schemas.openxmlformats.org/officeDocument/2006/relationships/hyperlink" Target="http://www.bav-astro.de/sfs/BAVM_link.php?BAVMnr=43" TargetMode="External"/><Relationship Id="rId58" Type="http://schemas.openxmlformats.org/officeDocument/2006/relationships/hyperlink" Target="http://www.bav-astro.de/sfs/BAVM_link.php?BAVMnr=46" TargetMode="External"/><Relationship Id="rId66" Type="http://schemas.openxmlformats.org/officeDocument/2006/relationships/hyperlink" Target="http://www.bav-astro.de/sfs/BAVM_link.php?BAVMnr=101" TargetMode="External"/><Relationship Id="rId74" Type="http://schemas.openxmlformats.org/officeDocument/2006/relationships/hyperlink" Target="http://www.bav-astro.de/sfs/BAVM_link.php?BAVMnr=179" TargetMode="External"/><Relationship Id="rId79" Type="http://schemas.openxmlformats.org/officeDocument/2006/relationships/hyperlink" Target="http://vsolj.cetus-net.org/vsoljno59.pdf" TargetMode="External"/><Relationship Id="rId5" Type="http://schemas.openxmlformats.org/officeDocument/2006/relationships/hyperlink" Target="http://www.konkoly.hu/cgi-bin/IBVS?111" TargetMode="External"/><Relationship Id="rId61" Type="http://schemas.openxmlformats.org/officeDocument/2006/relationships/hyperlink" Target="http://vsolj.cetus-net.org/no47.pdf" TargetMode="External"/><Relationship Id="rId10" Type="http://schemas.openxmlformats.org/officeDocument/2006/relationships/hyperlink" Target="http://www.konkoly.hu/cgi-bin/IBVS?1249" TargetMode="External"/><Relationship Id="rId19" Type="http://schemas.openxmlformats.org/officeDocument/2006/relationships/hyperlink" Target="http://www.konkoly.hu/cgi-bin/IBVS?3212" TargetMode="External"/><Relationship Id="rId31" Type="http://schemas.openxmlformats.org/officeDocument/2006/relationships/hyperlink" Target="http://www.aavso.org/sites/default/files/jaavso/v36n2/171.pdf" TargetMode="External"/><Relationship Id="rId44" Type="http://schemas.openxmlformats.org/officeDocument/2006/relationships/hyperlink" Target="http://www.bav-astro.de/sfs/BAVM_link.php?BAVMnr=34" TargetMode="External"/><Relationship Id="rId52" Type="http://schemas.openxmlformats.org/officeDocument/2006/relationships/hyperlink" Target="http://vsolj.cetus-net.org/no47.pdf" TargetMode="External"/><Relationship Id="rId60" Type="http://schemas.openxmlformats.org/officeDocument/2006/relationships/hyperlink" Target="http://www.bav-astro.de/sfs/BAVM_link.php?BAVMnr=56" TargetMode="External"/><Relationship Id="rId65" Type="http://schemas.openxmlformats.org/officeDocument/2006/relationships/hyperlink" Target="http://www.bav-astro.de/sfs/BAVM_link.php?BAVMnr=93" TargetMode="External"/><Relationship Id="rId73" Type="http://schemas.openxmlformats.org/officeDocument/2006/relationships/hyperlink" Target="http://www.bav-astro.de/sfs/BAVM_link.php?BAVMnr=179" TargetMode="External"/><Relationship Id="rId78" Type="http://schemas.openxmlformats.org/officeDocument/2006/relationships/hyperlink" Target="http://vsolj.cetus-net.org/vsoljno59.pdf" TargetMode="External"/><Relationship Id="rId4" Type="http://schemas.openxmlformats.org/officeDocument/2006/relationships/hyperlink" Target="http://www.bav-astro.de/sfs/BAVM_link.php?BAVMnr=15" TargetMode="External"/><Relationship Id="rId9" Type="http://schemas.openxmlformats.org/officeDocument/2006/relationships/hyperlink" Target="http://www.konkoly.hu/cgi-bin/IBVS?221" TargetMode="External"/><Relationship Id="rId14" Type="http://schemas.openxmlformats.org/officeDocument/2006/relationships/hyperlink" Target="http://www.konkoly.hu/cgi-bin/IBVS?1547" TargetMode="External"/><Relationship Id="rId22" Type="http://schemas.openxmlformats.org/officeDocument/2006/relationships/hyperlink" Target="http://www.bav-astro.de/sfs/BAVM_link.php?BAVMnr=131" TargetMode="External"/><Relationship Id="rId27" Type="http://schemas.openxmlformats.org/officeDocument/2006/relationships/hyperlink" Target="http://www.bav-astro.de/sfs/BAVM_link.php?BAVMnr=174" TargetMode="External"/><Relationship Id="rId30" Type="http://schemas.openxmlformats.org/officeDocument/2006/relationships/hyperlink" Target="http://www.bav-astro.de/sfs/BAVM_link.php?BAVMnr=178" TargetMode="External"/><Relationship Id="rId35" Type="http://schemas.openxmlformats.org/officeDocument/2006/relationships/hyperlink" Target="http://www.bav-astro.de/sfs/BAVM_link.php?BAVMnr=15" TargetMode="External"/><Relationship Id="rId43" Type="http://schemas.openxmlformats.org/officeDocument/2006/relationships/hyperlink" Target="http://www.bav-astro.de/sfs/BAVM_link.php?BAVMnr=34" TargetMode="External"/><Relationship Id="rId48" Type="http://schemas.openxmlformats.org/officeDocument/2006/relationships/hyperlink" Target="http://www.bav-astro.de/sfs/BAVM_link.php?BAVMnr=36" TargetMode="External"/><Relationship Id="rId56" Type="http://schemas.openxmlformats.org/officeDocument/2006/relationships/hyperlink" Target="http://www.bav-astro.de/sfs/BAVM_link.php?BAVMnr=46" TargetMode="External"/><Relationship Id="rId64" Type="http://schemas.openxmlformats.org/officeDocument/2006/relationships/hyperlink" Target="http://www.bav-astro.de/sfs/BAVM_link.php?BAVMnr=62" TargetMode="External"/><Relationship Id="rId69" Type="http://schemas.openxmlformats.org/officeDocument/2006/relationships/hyperlink" Target="http://www.bav-astro.de/sfs/BAVM_link.php?BAVMnr=113" TargetMode="External"/><Relationship Id="rId77" Type="http://schemas.openxmlformats.org/officeDocument/2006/relationships/hyperlink" Target="http://vsolj.cetus-net.org/vsoljno56.pdf" TargetMode="External"/><Relationship Id="rId8" Type="http://schemas.openxmlformats.org/officeDocument/2006/relationships/hyperlink" Target="http://www.bav-astro.de/sfs/BAVM_link.php?BAVMnr=23" TargetMode="External"/><Relationship Id="rId51" Type="http://schemas.openxmlformats.org/officeDocument/2006/relationships/hyperlink" Target="http://www.bav-astro.de/sfs/BAVM_link.php?BAVMnr=39" TargetMode="External"/><Relationship Id="rId72" Type="http://schemas.openxmlformats.org/officeDocument/2006/relationships/hyperlink" Target="http://www.bav-astro.de/sfs/BAVM_link.php?BAVMnr=179" TargetMode="External"/><Relationship Id="rId3" Type="http://schemas.openxmlformats.org/officeDocument/2006/relationships/hyperlink" Target="http://www.bav-astro.de/sfs/BAVM_link.php?BAVMnr=15" TargetMode="External"/><Relationship Id="rId12" Type="http://schemas.openxmlformats.org/officeDocument/2006/relationships/hyperlink" Target="http://www.konkoly.hu/cgi-bin/IBVS?1502" TargetMode="External"/><Relationship Id="rId17" Type="http://schemas.openxmlformats.org/officeDocument/2006/relationships/hyperlink" Target="http://www.konkoly.hu/cgi-bin/IBVS?2189" TargetMode="External"/><Relationship Id="rId25" Type="http://schemas.openxmlformats.org/officeDocument/2006/relationships/hyperlink" Target="http://www.konkoly.hu/cgi-bin/IBVS?5592" TargetMode="External"/><Relationship Id="rId33" Type="http://schemas.openxmlformats.org/officeDocument/2006/relationships/hyperlink" Target="http://var.astro.cz/oejv/issues/oejv0160.pdf" TargetMode="External"/><Relationship Id="rId38" Type="http://schemas.openxmlformats.org/officeDocument/2006/relationships/hyperlink" Target="http://www.bav-astro.de/sfs/BAVM_link.php?BAVMnr=28" TargetMode="External"/><Relationship Id="rId46" Type="http://schemas.openxmlformats.org/officeDocument/2006/relationships/hyperlink" Target="http://www.bav-astro.de/sfs/BAVM_link.php?BAVMnr=36" TargetMode="External"/><Relationship Id="rId59" Type="http://schemas.openxmlformats.org/officeDocument/2006/relationships/hyperlink" Target="http://www.bav-astro.de/sfs/BAVM_link.php?BAVMnr=46" TargetMode="External"/><Relationship Id="rId67" Type="http://schemas.openxmlformats.org/officeDocument/2006/relationships/hyperlink" Target="http://www.bav-astro.de/sfs/BAVM_link.php?BAVMnr=101" TargetMode="External"/><Relationship Id="rId20" Type="http://schemas.openxmlformats.org/officeDocument/2006/relationships/hyperlink" Target="http://www.konkoly.hu/cgi-bin/IBVS?3212" TargetMode="External"/><Relationship Id="rId41" Type="http://schemas.openxmlformats.org/officeDocument/2006/relationships/hyperlink" Target="http://www.konkoly.hu/cgi-bin/IBVS?1449" TargetMode="External"/><Relationship Id="rId54" Type="http://schemas.openxmlformats.org/officeDocument/2006/relationships/hyperlink" Target="http://www.bav-astro.de/sfs/BAVM_link.php?BAVMnr=43" TargetMode="External"/><Relationship Id="rId62" Type="http://schemas.openxmlformats.org/officeDocument/2006/relationships/hyperlink" Target="http://www.bav-astro.de/sfs/BAVM_link.php?BAVMnr=62" TargetMode="External"/><Relationship Id="rId70" Type="http://schemas.openxmlformats.org/officeDocument/2006/relationships/hyperlink" Target="http://www.bav-astro.de/sfs/BAVM_link.php?BAVMnr=113" TargetMode="External"/><Relationship Id="rId75" Type="http://schemas.openxmlformats.org/officeDocument/2006/relationships/hyperlink" Target="http://vsolj.cetus-net.org/no45.pdf" TargetMode="External"/><Relationship Id="rId1" Type="http://schemas.openxmlformats.org/officeDocument/2006/relationships/hyperlink" Target="http://www.bav-astro.de/sfs/BAVM_link.php?BAVMnr=15" TargetMode="External"/><Relationship Id="rId6" Type="http://schemas.openxmlformats.org/officeDocument/2006/relationships/hyperlink" Target="http://www.konkoly.hu/cgi-bin/IBVS?111" TargetMode="External"/><Relationship Id="rId15" Type="http://schemas.openxmlformats.org/officeDocument/2006/relationships/hyperlink" Target="http://www.konkoly.hu/cgi-bin/IBVS?1547" TargetMode="External"/><Relationship Id="rId23" Type="http://schemas.openxmlformats.org/officeDocument/2006/relationships/hyperlink" Target="http://www.bav-astro.de/sfs/BAVM_link.php?BAVMnr=143" TargetMode="External"/><Relationship Id="rId28" Type="http://schemas.openxmlformats.org/officeDocument/2006/relationships/hyperlink" Target="http://www.konkoly.hu/cgi-bin/IBVS?5843" TargetMode="External"/><Relationship Id="rId36" Type="http://schemas.openxmlformats.org/officeDocument/2006/relationships/hyperlink" Target="http://vsolj.cetus-net.org/no47.pdf" TargetMode="External"/><Relationship Id="rId49" Type="http://schemas.openxmlformats.org/officeDocument/2006/relationships/hyperlink" Target="http://www.bav-astro.de/sfs/BAVM_link.php?BAVMnr=38" TargetMode="External"/><Relationship Id="rId57" Type="http://schemas.openxmlformats.org/officeDocument/2006/relationships/hyperlink" Target="http://www.bav-astro.de/sfs/BAVM_link.php?BAVMnr=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3"/>
  <sheetViews>
    <sheetView tabSelected="1" workbookViewId="0">
      <pane xSplit="14" ySplit="22" topLeftCell="O351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  <c r="B1" s="2"/>
    </row>
    <row r="2" spans="1:6" x14ac:dyDescent="0.2">
      <c r="A2" s="1" t="s">
        <v>1</v>
      </c>
      <c r="B2" s="1" t="s">
        <v>2</v>
      </c>
    </row>
    <row r="4" spans="1:6" x14ac:dyDescent="0.2">
      <c r="A4" s="3" t="s">
        <v>3</v>
      </c>
      <c r="B4" s="3"/>
      <c r="C4" s="4">
        <v>41275.321900000003</v>
      </c>
      <c r="D4" s="5">
        <v>2.0562996999999998</v>
      </c>
    </row>
    <row r="5" spans="1:6" x14ac:dyDescent="0.2">
      <c r="A5" s="6" t="s">
        <v>4</v>
      </c>
      <c r="B5"/>
      <c r="C5" s="7">
        <v>-9.5</v>
      </c>
      <c r="D5" t="s">
        <v>5</v>
      </c>
    </row>
    <row r="6" spans="1:6" x14ac:dyDescent="0.2">
      <c r="A6" s="3" t="s">
        <v>6</v>
      </c>
      <c r="B6" s="3"/>
    </row>
    <row r="7" spans="1:6" x14ac:dyDescent="0.2">
      <c r="A7" s="1" t="s">
        <v>7</v>
      </c>
      <c r="C7" s="8">
        <v>41275.321900000003</v>
      </c>
    </row>
    <row r="8" spans="1:6" x14ac:dyDescent="0.2">
      <c r="A8" s="1" t="s">
        <v>8</v>
      </c>
      <c r="C8" s="9">
        <v>2.056302933</v>
      </c>
    </row>
    <row r="9" spans="1:6" x14ac:dyDescent="0.2">
      <c r="A9" s="10" t="s">
        <v>9</v>
      </c>
      <c r="B9" s="11">
        <v>21</v>
      </c>
      <c r="C9" s="12" t="str">
        <f>"F"&amp;B9</f>
        <v>F21</v>
      </c>
      <c r="D9" s="13" t="str">
        <f>"G"&amp;B9</f>
        <v>G21</v>
      </c>
    </row>
    <row r="10" spans="1:6" x14ac:dyDescent="0.2">
      <c r="A10"/>
      <c r="B10"/>
      <c r="C10" s="14" t="s">
        <v>10</v>
      </c>
      <c r="D10" s="14" t="s">
        <v>11</v>
      </c>
      <c r="E10"/>
    </row>
    <row r="11" spans="1:6" x14ac:dyDescent="0.2">
      <c r="A11" t="s">
        <v>12</v>
      </c>
      <c r="B11"/>
      <c r="C11" s="15">
        <f ca="1">INTERCEPT(INDIRECT($D$9):G988,INDIRECT($C$9):F988)</f>
        <v>-5.1411748922023433E-4</v>
      </c>
      <c r="D11" s="16"/>
      <c r="E11"/>
    </row>
    <row r="12" spans="1:6" x14ac:dyDescent="0.2">
      <c r="A12" t="s">
        <v>13</v>
      </c>
      <c r="B12"/>
      <c r="C12" s="15">
        <f ca="1">SLOPE(INDIRECT($D$9):G988,INDIRECT($C$9):F988)</f>
        <v>-3.7240062841757271E-7</v>
      </c>
      <c r="D12" s="16"/>
      <c r="E12"/>
    </row>
    <row r="13" spans="1:6" x14ac:dyDescent="0.2">
      <c r="A13" t="s">
        <v>14</v>
      </c>
      <c r="B13"/>
      <c r="C13" s="16" t="s">
        <v>15</v>
      </c>
    </row>
    <row r="14" spans="1:6" x14ac:dyDescent="0.2">
      <c r="A14"/>
      <c r="B14"/>
      <c r="C14"/>
    </row>
    <row r="15" spans="1:6" x14ac:dyDescent="0.2">
      <c r="A15" s="17" t="s">
        <v>16</v>
      </c>
      <c r="B15"/>
      <c r="C15" s="18">
        <f ca="1">(C7+C11)+(C8+C12)*INT(MAX(F21:F3529))</f>
        <v>58891.665422537328</v>
      </c>
      <c r="E15" s="19" t="s">
        <v>17</v>
      </c>
      <c r="F15" s="7">
        <v>1</v>
      </c>
    </row>
    <row r="16" spans="1:6" x14ac:dyDescent="0.2">
      <c r="A16" s="17" t="s">
        <v>18</v>
      </c>
      <c r="B16"/>
      <c r="C16" s="18">
        <f ca="1">+C8+C12</f>
        <v>2.0563025605993714</v>
      </c>
      <c r="E16" s="19" t="s">
        <v>19</v>
      </c>
      <c r="F16" s="15">
        <f ca="1">NOW()+15018.5+$C$5/24</f>
        <v>60376.748763194439</v>
      </c>
    </row>
    <row r="17" spans="1:17" x14ac:dyDescent="0.2">
      <c r="A17" s="19" t="s">
        <v>20</v>
      </c>
      <c r="B17"/>
      <c r="C17">
        <f>COUNT(C21:C2187)</f>
        <v>343</v>
      </c>
      <c r="E17" s="19" t="s">
        <v>21</v>
      </c>
      <c r="F17" s="15">
        <f ca="1">ROUND(2*(F16-$C$7)/$C$8,0)/2+F15</f>
        <v>9290</v>
      </c>
    </row>
    <row r="18" spans="1:17" x14ac:dyDescent="0.2">
      <c r="A18" s="17" t="s">
        <v>22</v>
      </c>
      <c r="B18"/>
      <c r="C18" s="20">
        <f ca="1">+C15</f>
        <v>58891.665422537328</v>
      </c>
      <c r="D18" s="21">
        <f ca="1">+C16</f>
        <v>2.0563025605993714</v>
      </c>
      <c r="E18" s="19" t="s">
        <v>23</v>
      </c>
      <c r="F18" s="13">
        <f ca="1">ROUND(2*(F16-$C$15)/$C$16,0)/2+F15</f>
        <v>723</v>
      </c>
    </row>
    <row r="19" spans="1:17" x14ac:dyDescent="0.2">
      <c r="E19" s="19" t="s">
        <v>24</v>
      </c>
      <c r="F19" s="22">
        <f ca="1">+$C$15+$C$16*F18-15018.5-$C$5/24</f>
        <v>45360.268007184008</v>
      </c>
    </row>
    <row r="20" spans="1:17" x14ac:dyDescent="0.2">
      <c r="A20" s="14" t="s">
        <v>25</v>
      </c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30</v>
      </c>
      <c r="G20" s="14" t="s">
        <v>31</v>
      </c>
      <c r="H20" s="23" t="s">
        <v>32</v>
      </c>
      <c r="I20" s="23" t="s">
        <v>33</v>
      </c>
      <c r="J20" s="23" t="s">
        <v>34</v>
      </c>
      <c r="K20" s="23" t="s">
        <v>35</v>
      </c>
      <c r="L20" s="23" t="s">
        <v>36</v>
      </c>
      <c r="M20" s="23" t="s">
        <v>37</v>
      </c>
      <c r="N20" s="23" t="s">
        <v>38</v>
      </c>
      <c r="O20" s="23" t="s">
        <v>39</v>
      </c>
      <c r="P20" s="23" t="s">
        <v>40</v>
      </c>
      <c r="Q20" s="14" t="s">
        <v>41</v>
      </c>
    </row>
    <row r="21" spans="1:17" x14ac:dyDescent="0.2">
      <c r="A21" s="24" t="s">
        <v>42</v>
      </c>
      <c r="B21" s="24"/>
      <c r="C21" s="25">
        <v>25641.3</v>
      </c>
      <c r="D21" s="26"/>
      <c r="E21" s="1">
        <f t="shared" ref="E21:E84" si="0">+(C21-C$7)/C$8</f>
        <v>-7602.9760251282996</v>
      </c>
      <c r="F21" s="1">
        <f t="shared" ref="F21:F84" si="1">ROUND(2*E21,0)/2</f>
        <v>-7603</v>
      </c>
      <c r="G21" s="1">
        <f t="shared" ref="G21:G52" si="2">+C21-(C$7+F21*C$8)</f>
        <v>4.9299598995276028E-2</v>
      </c>
      <c r="H21" s="1">
        <f t="shared" ref="H21:H53" si="3">+G21</f>
        <v>4.9299598995276028E-2</v>
      </c>
      <c r="O21" s="1">
        <f t="shared" ref="O21:O84" ca="1" si="4">+C$11+C$12*$F21</f>
        <v>2.317244488638571E-3</v>
      </c>
      <c r="Q21" s="89">
        <f t="shared" ref="Q21:Q84" si="5">+C21-15018.5</f>
        <v>10622.8</v>
      </c>
    </row>
    <row r="22" spans="1:17" x14ac:dyDescent="0.2">
      <c r="A22" s="24" t="s">
        <v>42</v>
      </c>
      <c r="B22" s="24"/>
      <c r="C22" s="25">
        <v>26005.249</v>
      </c>
      <c r="D22" s="26"/>
      <c r="E22" s="1">
        <f t="shared" si="0"/>
        <v>-7425.984107177268</v>
      </c>
      <c r="F22" s="1">
        <f t="shared" si="1"/>
        <v>-7426</v>
      </c>
      <c r="G22" s="1">
        <f t="shared" si="2"/>
        <v>3.2680457996320911E-2</v>
      </c>
      <c r="H22" s="1">
        <f t="shared" si="3"/>
        <v>3.2680457996320911E-2</v>
      </c>
      <c r="O22" s="1">
        <f t="shared" ca="1" si="4"/>
        <v>2.2513295774086606E-3</v>
      </c>
      <c r="Q22" s="89">
        <f t="shared" si="5"/>
        <v>10986.749</v>
      </c>
    </row>
    <row r="23" spans="1:17" x14ac:dyDescent="0.2">
      <c r="A23" s="24" t="s">
        <v>42</v>
      </c>
      <c r="B23" s="24"/>
      <c r="C23" s="25">
        <v>26406.278999999999</v>
      </c>
      <c r="D23" s="26"/>
      <c r="E23" s="1">
        <f t="shared" si="0"/>
        <v>-7230.9593403668041</v>
      </c>
      <c r="F23" s="1">
        <f t="shared" si="1"/>
        <v>-7231</v>
      </c>
      <c r="G23" s="1">
        <f t="shared" si="2"/>
        <v>8.3608522996655665E-2</v>
      </c>
      <c r="H23" s="1">
        <f t="shared" si="3"/>
        <v>8.3608522996655665E-2</v>
      </c>
      <c r="O23" s="1">
        <f t="shared" ca="1" si="4"/>
        <v>2.178711454867234E-3</v>
      </c>
      <c r="Q23" s="89">
        <f t="shared" si="5"/>
        <v>11387.778999999999</v>
      </c>
    </row>
    <row r="24" spans="1:17" x14ac:dyDescent="0.2">
      <c r="A24" s="24" t="s">
        <v>42</v>
      </c>
      <c r="B24" s="24"/>
      <c r="C24" s="25">
        <v>26735.248</v>
      </c>
      <c r="D24" s="26"/>
      <c r="E24" s="1">
        <f t="shared" si="0"/>
        <v>-7070.9785346593208</v>
      </c>
      <c r="F24" s="1">
        <f t="shared" si="1"/>
        <v>-7071</v>
      </c>
      <c r="G24" s="1">
        <f t="shared" si="2"/>
        <v>4.4139242996607209E-2</v>
      </c>
      <c r="H24" s="1">
        <f t="shared" si="3"/>
        <v>4.4139242996607209E-2</v>
      </c>
      <c r="O24" s="1">
        <f t="shared" ca="1" si="4"/>
        <v>2.1191273543204221E-3</v>
      </c>
      <c r="Q24" s="89">
        <f t="shared" si="5"/>
        <v>11716.748</v>
      </c>
    </row>
    <row r="25" spans="1:17" x14ac:dyDescent="0.2">
      <c r="A25" s="24" t="s">
        <v>42</v>
      </c>
      <c r="B25" s="24"/>
      <c r="C25" s="25">
        <v>26735.269</v>
      </c>
      <c r="D25" s="26"/>
      <c r="E25" s="1">
        <f t="shared" si="0"/>
        <v>-7070.9683221562582</v>
      </c>
      <c r="F25" s="1">
        <f t="shared" si="1"/>
        <v>-7071</v>
      </c>
      <c r="G25" s="1">
        <f t="shared" si="2"/>
        <v>6.5139242997247493E-2</v>
      </c>
      <c r="H25" s="1">
        <f t="shared" si="3"/>
        <v>6.5139242997247493E-2</v>
      </c>
      <c r="O25" s="1">
        <f t="shared" ca="1" si="4"/>
        <v>2.1191273543204221E-3</v>
      </c>
      <c r="Q25" s="89">
        <f t="shared" si="5"/>
        <v>11716.769</v>
      </c>
    </row>
    <row r="26" spans="1:17" x14ac:dyDescent="0.2">
      <c r="A26" s="24" t="s">
        <v>42</v>
      </c>
      <c r="B26" s="24"/>
      <c r="C26" s="25">
        <v>26735.269</v>
      </c>
      <c r="D26" s="26"/>
      <c r="E26" s="1">
        <f t="shared" si="0"/>
        <v>-7070.9683221562582</v>
      </c>
      <c r="F26" s="1">
        <f t="shared" si="1"/>
        <v>-7071</v>
      </c>
      <c r="G26" s="1">
        <f t="shared" si="2"/>
        <v>6.5139242997247493E-2</v>
      </c>
      <c r="H26" s="1">
        <f t="shared" si="3"/>
        <v>6.5139242997247493E-2</v>
      </c>
      <c r="O26" s="1">
        <f t="shared" ca="1" si="4"/>
        <v>2.1191273543204221E-3</v>
      </c>
      <c r="Q26" s="89">
        <f t="shared" si="5"/>
        <v>11716.769</v>
      </c>
    </row>
    <row r="27" spans="1:17" x14ac:dyDescent="0.2">
      <c r="A27" s="24" t="s">
        <v>42</v>
      </c>
      <c r="B27" s="24"/>
      <c r="C27" s="25">
        <v>26735.291000000001</v>
      </c>
      <c r="D27" s="26"/>
      <c r="E27" s="1">
        <f t="shared" si="0"/>
        <v>-7070.9576233435255</v>
      </c>
      <c r="F27" s="1">
        <f t="shared" si="1"/>
        <v>-7071</v>
      </c>
      <c r="G27" s="1">
        <f t="shared" si="2"/>
        <v>8.7139242998091504E-2</v>
      </c>
      <c r="H27" s="1">
        <f t="shared" si="3"/>
        <v>8.7139242998091504E-2</v>
      </c>
      <c r="O27" s="1">
        <f t="shared" ca="1" si="4"/>
        <v>2.1191273543204221E-3</v>
      </c>
      <c r="Q27" s="89">
        <f t="shared" si="5"/>
        <v>11716.791000000001</v>
      </c>
    </row>
    <row r="28" spans="1:17" x14ac:dyDescent="0.2">
      <c r="A28" s="24" t="s">
        <v>42</v>
      </c>
      <c r="B28" s="24"/>
      <c r="C28" s="25">
        <v>26743.414000000001</v>
      </c>
      <c r="D28" s="26"/>
      <c r="E28" s="1">
        <f t="shared" si="0"/>
        <v>-7067.0073298971474</v>
      </c>
      <c r="F28" s="1">
        <f t="shared" si="1"/>
        <v>-7067</v>
      </c>
      <c r="G28" s="1">
        <f t="shared" si="2"/>
        <v>-1.507248900088598E-2</v>
      </c>
      <c r="H28" s="1">
        <f t="shared" si="3"/>
        <v>-1.507248900088598E-2</v>
      </c>
      <c r="O28" s="1">
        <f t="shared" ca="1" si="4"/>
        <v>2.1176377518067522E-3</v>
      </c>
      <c r="Q28" s="89">
        <f t="shared" si="5"/>
        <v>11724.914000000001</v>
      </c>
    </row>
    <row r="29" spans="1:17" x14ac:dyDescent="0.2">
      <c r="A29" s="24" t="s">
        <v>42</v>
      </c>
      <c r="B29" s="24"/>
      <c r="C29" s="25">
        <v>26743.435000000001</v>
      </c>
      <c r="D29" s="26"/>
      <c r="E29" s="1">
        <f t="shared" si="0"/>
        <v>-7066.9971173940849</v>
      </c>
      <c r="F29" s="1">
        <f t="shared" si="1"/>
        <v>-7067</v>
      </c>
      <c r="G29" s="1">
        <f t="shared" si="2"/>
        <v>5.9275109997543041E-3</v>
      </c>
      <c r="H29" s="1">
        <f t="shared" si="3"/>
        <v>5.9275109997543041E-3</v>
      </c>
      <c r="O29" s="1">
        <f t="shared" ca="1" si="4"/>
        <v>2.1176377518067522E-3</v>
      </c>
      <c r="Q29" s="89">
        <f t="shared" si="5"/>
        <v>11724.935000000001</v>
      </c>
    </row>
    <row r="30" spans="1:17" x14ac:dyDescent="0.2">
      <c r="A30" s="24" t="s">
        <v>42</v>
      </c>
      <c r="B30" s="24"/>
      <c r="C30" s="25">
        <v>27039.472000000002</v>
      </c>
      <c r="D30" s="26"/>
      <c r="E30" s="1">
        <f t="shared" si="0"/>
        <v>-6923.0314617267541</v>
      </c>
      <c r="F30" s="1">
        <f t="shared" si="1"/>
        <v>-6923</v>
      </c>
      <c r="G30" s="1">
        <f t="shared" si="2"/>
        <v>-6.4694840999436565E-2</v>
      </c>
      <c r="H30" s="1">
        <f t="shared" si="3"/>
        <v>-6.4694840999436565E-2</v>
      </c>
      <c r="O30" s="1">
        <f t="shared" ca="1" si="4"/>
        <v>2.0640120613146214E-3</v>
      </c>
      <c r="Q30" s="89">
        <f t="shared" si="5"/>
        <v>12020.972000000002</v>
      </c>
    </row>
    <row r="31" spans="1:17" x14ac:dyDescent="0.2">
      <c r="A31" s="24" t="s">
        <v>42</v>
      </c>
      <c r="B31" s="24"/>
      <c r="C31" s="25">
        <v>27039.491999999998</v>
      </c>
      <c r="D31" s="26"/>
      <c r="E31" s="1">
        <f t="shared" si="0"/>
        <v>-6923.0217355333625</v>
      </c>
      <c r="F31" s="1">
        <f t="shared" si="1"/>
        <v>-6923</v>
      </c>
      <c r="G31" s="1">
        <f t="shared" si="2"/>
        <v>-4.4694841002637986E-2</v>
      </c>
      <c r="H31" s="1">
        <f t="shared" si="3"/>
        <v>-4.4694841002637986E-2</v>
      </c>
      <c r="O31" s="1">
        <f t="shared" ca="1" si="4"/>
        <v>2.0640120613146214E-3</v>
      </c>
      <c r="Q31" s="89">
        <f t="shared" si="5"/>
        <v>12020.991999999998</v>
      </c>
    </row>
    <row r="32" spans="1:17" x14ac:dyDescent="0.2">
      <c r="A32" s="24" t="s">
        <v>42</v>
      </c>
      <c r="B32" s="24"/>
      <c r="C32" s="25">
        <v>27039.512999999999</v>
      </c>
      <c r="D32" s="26"/>
      <c r="E32" s="1">
        <f t="shared" si="0"/>
        <v>-6923.0115230302999</v>
      </c>
      <c r="F32" s="1">
        <f t="shared" si="1"/>
        <v>-6923</v>
      </c>
      <c r="G32" s="1">
        <f t="shared" si="2"/>
        <v>-2.3694841001997702E-2</v>
      </c>
      <c r="H32" s="1">
        <f t="shared" si="3"/>
        <v>-2.3694841001997702E-2</v>
      </c>
      <c r="O32" s="1">
        <f t="shared" ca="1" si="4"/>
        <v>2.0640120613146214E-3</v>
      </c>
      <c r="Q32" s="89">
        <f t="shared" si="5"/>
        <v>12021.012999999999</v>
      </c>
    </row>
    <row r="33" spans="1:17" x14ac:dyDescent="0.2">
      <c r="A33" s="24" t="s">
        <v>42</v>
      </c>
      <c r="B33" s="24"/>
      <c r="C33" s="25">
        <v>27101.296999999999</v>
      </c>
      <c r="D33" s="26"/>
      <c r="E33" s="1">
        <f t="shared" si="0"/>
        <v>-6892.9653664020734</v>
      </c>
      <c r="F33" s="1">
        <f t="shared" si="1"/>
        <v>-6893</v>
      </c>
      <c r="G33" s="1">
        <f t="shared" si="2"/>
        <v>7.1217168995644897E-2</v>
      </c>
      <c r="H33" s="1">
        <f t="shared" si="3"/>
        <v>7.1217168995644897E-2</v>
      </c>
      <c r="O33" s="1">
        <f t="shared" ca="1" si="4"/>
        <v>2.0528400424620944E-3</v>
      </c>
      <c r="Q33" s="89">
        <f t="shared" si="5"/>
        <v>12082.796999999999</v>
      </c>
    </row>
    <row r="34" spans="1:17" x14ac:dyDescent="0.2">
      <c r="A34" s="24" t="s">
        <v>42</v>
      </c>
      <c r="B34" s="24"/>
      <c r="C34" s="25">
        <v>27101.296999999999</v>
      </c>
      <c r="D34" s="26"/>
      <c r="E34" s="1">
        <f t="shared" si="0"/>
        <v>-6892.9653664020734</v>
      </c>
      <c r="F34" s="1">
        <f t="shared" si="1"/>
        <v>-6893</v>
      </c>
      <c r="G34" s="1">
        <f t="shared" si="2"/>
        <v>7.1217168995644897E-2</v>
      </c>
      <c r="H34" s="1">
        <f t="shared" si="3"/>
        <v>7.1217168995644897E-2</v>
      </c>
      <c r="O34" s="1">
        <f t="shared" ca="1" si="4"/>
        <v>2.0528400424620944E-3</v>
      </c>
      <c r="Q34" s="89">
        <f t="shared" si="5"/>
        <v>12082.796999999999</v>
      </c>
    </row>
    <row r="35" spans="1:17" x14ac:dyDescent="0.2">
      <c r="A35" s="24" t="s">
        <v>42</v>
      </c>
      <c r="B35" s="24"/>
      <c r="C35" s="25">
        <v>27397.334999999999</v>
      </c>
      <c r="D35" s="26"/>
      <c r="E35" s="1">
        <f t="shared" si="0"/>
        <v>-6748.9992244250734</v>
      </c>
      <c r="F35" s="1">
        <f t="shared" si="1"/>
        <v>-6749</v>
      </c>
      <c r="G35" s="1">
        <f t="shared" si="2"/>
        <v>1.5948169966577552E-3</v>
      </c>
      <c r="H35" s="1">
        <f t="shared" si="3"/>
        <v>1.5948169966577552E-3</v>
      </c>
      <c r="O35" s="1">
        <f t="shared" ca="1" si="4"/>
        <v>1.9992143519699641E-3</v>
      </c>
      <c r="Q35" s="89">
        <f t="shared" si="5"/>
        <v>12378.834999999999</v>
      </c>
    </row>
    <row r="36" spans="1:17" x14ac:dyDescent="0.2">
      <c r="A36" s="24" t="s">
        <v>42</v>
      </c>
      <c r="B36" s="24"/>
      <c r="C36" s="25">
        <v>27397.334999999999</v>
      </c>
      <c r="D36" s="26"/>
      <c r="E36" s="1">
        <f t="shared" si="0"/>
        <v>-6748.9992244250734</v>
      </c>
      <c r="F36" s="1">
        <f t="shared" si="1"/>
        <v>-6749</v>
      </c>
      <c r="G36" s="1">
        <f t="shared" si="2"/>
        <v>1.5948169966577552E-3</v>
      </c>
      <c r="H36" s="1">
        <f t="shared" si="3"/>
        <v>1.5948169966577552E-3</v>
      </c>
      <c r="O36" s="1">
        <f t="shared" ca="1" si="4"/>
        <v>1.9992143519699641E-3</v>
      </c>
      <c r="Q36" s="89">
        <f t="shared" si="5"/>
        <v>12378.834999999999</v>
      </c>
    </row>
    <row r="37" spans="1:17" x14ac:dyDescent="0.2">
      <c r="A37" s="24" t="s">
        <v>42</v>
      </c>
      <c r="B37" s="24"/>
      <c r="C37" s="25">
        <v>27397.358</v>
      </c>
      <c r="D37" s="26"/>
      <c r="E37" s="1">
        <f t="shared" si="0"/>
        <v>-6748.9880393026715</v>
      </c>
      <c r="F37" s="1">
        <f t="shared" si="1"/>
        <v>-6749</v>
      </c>
      <c r="G37" s="1">
        <f t="shared" si="2"/>
        <v>2.4594816997705493E-2</v>
      </c>
      <c r="H37" s="1">
        <f t="shared" si="3"/>
        <v>2.4594816997705493E-2</v>
      </c>
      <c r="O37" s="1">
        <f t="shared" ca="1" si="4"/>
        <v>1.9992143519699641E-3</v>
      </c>
      <c r="Q37" s="89">
        <f t="shared" si="5"/>
        <v>12378.858</v>
      </c>
    </row>
    <row r="38" spans="1:17" x14ac:dyDescent="0.2">
      <c r="A38" s="24" t="s">
        <v>42</v>
      </c>
      <c r="B38" s="24"/>
      <c r="C38" s="25">
        <v>28131.487000000001</v>
      </c>
      <c r="D38" s="26"/>
      <c r="E38" s="1">
        <f t="shared" si="0"/>
        <v>-6391.9740078491641</v>
      </c>
      <c r="F38" s="1">
        <f t="shared" si="1"/>
        <v>-6392</v>
      </c>
      <c r="G38" s="1">
        <f t="shared" si="2"/>
        <v>5.344773599790642E-2</v>
      </c>
      <c r="H38" s="1">
        <f t="shared" si="3"/>
        <v>5.344773599790642E-2</v>
      </c>
      <c r="O38" s="1">
        <f t="shared" ca="1" si="4"/>
        <v>1.8662673276248903E-3</v>
      </c>
      <c r="Q38" s="89">
        <f t="shared" si="5"/>
        <v>13112.987000000001</v>
      </c>
    </row>
    <row r="39" spans="1:17" x14ac:dyDescent="0.2">
      <c r="A39" s="24" t="s">
        <v>42</v>
      </c>
      <c r="B39" s="24"/>
      <c r="C39" s="25">
        <v>28931.323</v>
      </c>
      <c r="D39" s="26"/>
      <c r="E39" s="1">
        <f t="shared" si="0"/>
        <v>-6003.0060269334854</v>
      </c>
      <c r="F39" s="1">
        <f t="shared" si="1"/>
        <v>-6003</v>
      </c>
      <c r="G39" s="1">
        <f t="shared" si="2"/>
        <v>-1.2393201002851129E-2</v>
      </c>
      <c r="H39" s="1">
        <f t="shared" si="3"/>
        <v>-1.2393201002851129E-2</v>
      </c>
      <c r="O39" s="1">
        <f t="shared" ca="1" si="4"/>
        <v>1.7214034831704549E-3</v>
      </c>
      <c r="Q39" s="89">
        <f t="shared" si="5"/>
        <v>13912.823</v>
      </c>
    </row>
    <row r="40" spans="1:17" x14ac:dyDescent="0.2">
      <c r="A40" s="24" t="s">
        <v>42</v>
      </c>
      <c r="B40" s="24"/>
      <c r="C40" s="25">
        <v>29192.382000000001</v>
      </c>
      <c r="D40" s="26"/>
      <c r="E40" s="1">
        <f t="shared" si="0"/>
        <v>-5876.0505108903626</v>
      </c>
      <c r="F40" s="1">
        <f t="shared" si="1"/>
        <v>-5876</v>
      </c>
      <c r="G40" s="1">
        <f t="shared" si="2"/>
        <v>-0.10386569200272788</v>
      </c>
      <c r="H40" s="1">
        <f t="shared" si="3"/>
        <v>-0.10386569200272788</v>
      </c>
      <c r="O40" s="1">
        <f t="shared" ca="1" si="4"/>
        <v>1.674108603361423E-3</v>
      </c>
      <c r="Q40" s="89">
        <f t="shared" si="5"/>
        <v>14173.882000000001</v>
      </c>
    </row>
    <row r="41" spans="1:17" x14ac:dyDescent="0.2">
      <c r="A41" s="24" t="s">
        <v>42</v>
      </c>
      <c r="B41" s="24"/>
      <c r="C41" s="25">
        <v>29194.488000000001</v>
      </c>
      <c r="D41" s="26"/>
      <c r="E41" s="1">
        <f t="shared" si="0"/>
        <v>-5875.0263427261289</v>
      </c>
      <c r="F41" s="1">
        <f t="shared" si="1"/>
        <v>-5875</v>
      </c>
      <c r="G41" s="1">
        <f t="shared" si="2"/>
        <v>-5.4168625003512716E-2</v>
      </c>
      <c r="H41" s="1">
        <f t="shared" si="3"/>
        <v>-5.4168625003512716E-2</v>
      </c>
      <c r="O41" s="1">
        <f t="shared" ca="1" si="4"/>
        <v>1.6737362027330052E-3</v>
      </c>
      <c r="Q41" s="89">
        <f t="shared" si="5"/>
        <v>14175.988000000001</v>
      </c>
    </row>
    <row r="42" spans="1:17" x14ac:dyDescent="0.2">
      <c r="A42" s="24" t="s">
        <v>42</v>
      </c>
      <c r="B42" s="24"/>
      <c r="C42" s="25">
        <v>29196.541000000001</v>
      </c>
      <c r="D42" s="26"/>
      <c r="E42" s="1">
        <f t="shared" si="0"/>
        <v>-5874.0279489743843</v>
      </c>
      <c r="F42" s="1">
        <f t="shared" si="1"/>
        <v>-5874</v>
      </c>
      <c r="G42" s="1">
        <f t="shared" si="2"/>
        <v>-5.7471558004181134E-2</v>
      </c>
      <c r="H42" s="1">
        <f t="shared" si="3"/>
        <v>-5.7471558004181134E-2</v>
      </c>
      <c r="O42" s="1">
        <f t="shared" ca="1" si="4"/>
        <v>1.6733638021045878E-3</v>
      </c>
      <c r="Q42" s="89">
        <f t="shared" si="5"/>
        <v>14178.041000000001</v>
      </c>
    </row>
    <row r="43" spans="1:17" x14ac:dyDescent="0.2">
      <c r="A43" s="24" t="s">
        <v>42</v>
      </c>
      <c r="B43" s="24"/>
      <c r="C43" s="25">
        <v>34635.601000000002</v>
      </c>
      <c r="D43" s="26"/>
      <c r="E43" s="1">
        <f t="shared" si="0"/>
        <v>-3228.9604772936441</v>
      </c>
      <c r="F43" s="1">
        <f t="shared" si="1"/>
        <v>-3229</v>
      </c>
      <c r="G43" s="1">
        <f t="shared" si="2"/>
        <v>8.1270656999549828E-2</v>
      </c>
      <c r="H43" s="1">
        <f t="shared" si="3"/>
        <v>8.1270656999549828E-2</v>
      </c>
      <c r="O43" s="1">
        <f t="shared" ca="1" si="4"/>
        <v>6.8836413994010802E-4</v>
      </c>
      <c r="Q43" s="89">
        <f t="shared" si="5"/>
        <v>19617.101000000002</v>
      </c>
    </row>
    <row r="44" spans="1:17" x14ac:dyDescent="0.2">
      <c r="A44" s="24" t="s">
        <v>42</v>
      </c>
      <c r="B44" s="24"/>
      <c r="C44" s="25">
        <v>34709.404000000002</v>
      </c>
      <c r="D44" s="26"/>
      <c r="E44" s="1">
        <f t="shared" si="0"/>
        <v>-3193.0693647461721</v>
      </c>
      <c r="F44" s="1">
        <f t="shared" si="1"/>
        <v>-3193</v>
      </c>
      <c r="G44" s="1">
        <f t="shared" si="2"/>
        <v>-0.1426349309986108</v>
      </c>
      <c r="H44" s="1">
        <f t="shared" si="3"/>
        <v>-0.1426349309986108</v>
      </c>
      <c r="O44" s="1">
        <f t="shared" ca="1" si="4"/>
        <v>6.7495771731707543E-4</v>
      </c>
      <c r="Q44" s="89">
        <f t="shared" si="5"/>
        <v>19690.904000000002</v>
      </c>
    </row>
    <row r="45" spans="1:17" x14ac:dyDescent="0.2">
      <c r="A45" s="24" t="s">
        <v>42</v>
      </c>
      <c r="B45" s="24"/>
      <c r="C45" s="25">
        <v>36539.462</v>
      </c>
      <c r="D45" s="26"/>
      <c r="E45" s="1">
        <f t="shared" si="0"/>
        <v>-2303.0944633681574</v>
      </c>
      <c r="F45" s="1">
        <f t="shared" si="1"/>
        <v>-2303</v>
      </c>
      <c r="G45" s="1">
        <f t="shared" si="2"/>
        <v>-0.19424530100513948</v>
      </c>
      <c r="H45" s="1">
        <f t="shared" si="3"/>
        <v>-0.19424530100513948</v>
      </c>
      <c r="O45" s="1">
        <f t="shared" ca="1" si="4"/>
        <v>3.4352115802543557E-4</v>
      </c>
      <c r="Q45" s="89">
        <f t="shared" si="5"/>
        <v>21520.962</v>
      </c>
    </row>
    <row r="46" spans="1:17" x14ac:dyDescent="0.2">
      <c r="A46" s="24" t="s">
        <v>42</v>
      </c>
      <c r="B46" s="24"/>
      <c r="C46" s="25">
        <v>36597.271000000001</v>
      </c>
      <c r="D46" s="26"/>
      <c r="E46" s="1">
        <f t="shared" si="0"/>
        <v>-2274.9813876766971</v>
      </c>
      <c r="F46" s="1">
        <f t="shared" si="1"/>
        <v>-2275</v>
      </c>
      <c r="G46" s="1">
        <f t="shared" si="2"/>
        <v>3.8272574995062314E-2</v>
      </c>
      <c r="H46" s="1">
        <f t="shared" si="3"/>
        <v>3.8272574995062314E-2</v>
      </c>
      <c r="O46" s="1">
        <f t="shared" ca="1" si="4"/>
        <v>3.3309394042974354E-4</v>
      </c>
      <c r="Q46" s="89">
        <f t="shared" si="5"/>
        <v>21578.771000000001</v>
      </c>
    </row>
    <row r="47" spans="1:17" x14ac:dyDescent="0.2">
      <c r="A47" s="24" t="s">
        <v>42</v>
      </c>
      <c r="B47" s="24"/>
      <c r="C47" s="25">
        <v>36597.317000000003</v>
      </c>
      <c r="D47" s="26"/>
      <c r="E47" s="1">
        <f t="shared" si="0"/>
        <v>-2274.9590174318932</v>
      </c>
      <c r="F47" s="1">
        <f t="shared" si="1"/>
        <v>-2275</v>
      </c>
      <c r="G47" s="1">
        <f t="shared" si="2"/>
        <v>8.427257499715779E-2</v>
      </c>
      <c r="H47" s="1">
        <f t="shared" si="3"/>
        <v>8.427257499715779E-2</v>
      </c>
      <c r="O47" s="1">
        <f t="shared" ca="1" si="4"/>
        <v>3.3309394042974354E-4</v>
      </c>
      <c r="Q47" s="89">
        <f t="shared" si="5"/>
        <v>21578.817000000003</v>
      </c>
    </row>
    <row r="48" spans="1:17" x14ac:dyDescent="0.2">
      <c r="A48" s="24" t="s">
        <v>42</v>
      </c>
      <c r="B48" s="24"/>
      <c r="C48" s="25">
        <v>36599.245999999999</v>
      </c>
      <c r="D48" s="26"/>
      <c r="E48" s="1">
        <f t="shared" si="0"/>
        <v>-2274.0209260791844</v>
      </c>
      <c r="F48" s="1">
        <f t="shared" si="1"/>
        <v>-2274</v>
      </c>
      <c r="G48" s="1">
        <f t="shared" si="2"/>
        <v>-4.303035800694488E-2</v>
      </c>
      <c r="H48" s="1">
        <f t="shared" si="3"/>
        <v>-4.303035800694488E-2</v>
      </c>
      <c r="O48" s="1">
        <f t="shared" ca="1" si="4"/>
        <v>3.3272153980132605E-4</v>
      </c>
      <c r="Q48" s="89">
        <f t="shared" si="5"/>
        <v>21580.745999999999</v>
      </c>
    </row>
    <row r="49" spans="1:17" x14ac:dyDescent="0.2">
      <c r="A49" s="24" t="s">
        <v>42</v>
      </c>
      <c r="B49" s="24"/>
      <c r="C49" s="25">
        <v>36599.292000000001</v>
      </c>
      <c r="D49" s="26"/>
      <c r="E49" s="1">
        <f t="shared" si="0"/>
        <v>-2273.9985558343806</v>
      </c>
      <c r="F49" s="1">
        <f t="shared" si="1"/>
        <v>-2274</v>
      </c>
      <c r="G49" s="1">
        <f t="shared" si="2"/>
        <v>2.9696419951505959E-3</v>
      </c>
      <c r="H49" s="1">
        <f t="shared" si="3"/>
        <v>2.9696419951505959E-3</v>
      </c>
      <c r="O49" s="1">
        <f t="shared" ca="1" si="4"/>
        <v>3.3272153980132605E-4</v>
      </c>
      <c r="Q49" s="89">
        <f t="shared" si="5"/>
        <v>21580.792000000001</v>
      </c>
    </row>
    <row r="50" spans="1:17" x14ac:dyDescent="0.2">
      <c r="A50" s="24" t="s">
        <v>42</v>
      </c>
      <c r="B50" s="24"/>
      <c r="C50" s="25">
        <v>36603.294999999998</v>
      </c>
      <c r="D50" s="26"/>
      <c r="E50" s="1">
        <f t="shared" si="0"/>
        <v>-2272.051858226866</v>
      </c>
      <c r="F50" s="1">
        <f t="shared" si="1"/>
        <v>-2272</v>
      </c>
      <c r="G50" s="1">
        <f t="shared" si="2"/>
        <v>-0.10663622400170425</v>
      </c>
      <c r="H50" s="1">
        <f t="shared" si="3"/>
        <v>-0.10663622400170425</v>
      </c>
      <c r="O50" s="1">
        <f t="shared" ca="1" si="4"/>
        <v>3.3197673854449086E-4</v>
      </c>
      <c r="Q50" s="89">
        <f t="shared" si="5"/>
        <v>21584.794999999998</v>
      </c>
    </row>
    <row r="51" spans="1:17" x14ac:dyDescent="0.2">
      <c r="A51" s="24" t="s">
        <v>42</v>
      </c>
      <c r="B51" s="24"/>
      <c r="C51" s="25">
        <v>36895.449000000001</v>
      </c>
      <c r="D51" s="26"/>
      <c r="E51" s="1">
        <f t="shared" si="0"/>
        <v>-2129.9745430066951</v>
      </c>
      <c r="F51" s="1">
        <f t="shared" si="1"/>
        <v>-2130</v>
      </c>
      <c r="G51" s="1">
        <f t="shared" si="2"/>
        <v>5.2347289994941093E-2</v>
      </c>
      <c r="H51" s="1">
        <f t="shared" si="3"/>
        <v>5.2347289994941093E-2</v>
      </c>
      <c r="O51" s="1">
        <f t="shared" ca="1" si="4"/>
        <v>2.7909584930919549E-4</v>
      </c>
      <c r="Q51" s="89">
        <f t="shared" si="5"/>
        <v>21876.949000000001</v>
      </c>
    </row>
    <row r="52" spans="1:17" x14ac:dyDescent="0.2">
      <c r="A52" s="24" t="s">
        <v>42</v>
      </c>
      <c r="B52" s="24"/>
      <c r="C52" s="25">
        <v>36899.46</v>
      </c>
      <c r="D52" s="26"/>
      <c r="E52" s="1">
        <f t="shared" si="0"/>
        <v>-2128.0239549218227</v>
      </c>
      <c r="F52" s="1">
        <f t="shared" si="1"/>
        <v>-2128</v>
      </c>
      <c r="G52" s="1">
        <f t="shared" si="2"/>
        <v>-4.9258576000283938E-2</v>
      </c>
      <c r="H52" s="1">
        <f t="shared" si="3"/>
        <v>-4.9258576000283938E-2</v>
      </c>
      <c r="O52" s="1">
        <f t="shared" ca="1" si="4"/>
        <v>2.7835104805236041E-4</v>
      </c>
      <c r="Q52" s="89">
        <f t="shared" si="5"/>
        <v>21880.959999999999</v>
      </c>
    </row>
    <row r="53" spans="1:17" x14ac:dyDescent="0.2">
      <c r="A53" s="24" t="s">
        <v>42</v>
      </c>
      <c r="B53" s="24"/>
      <c r="C53" s="25">
        <v>36899.506000000001</v>
      </c>
      <c r="D53" s="26"/>
      <c r="E53" s="1">
        <f t="shared" si="0"/>
        <v>-2128.0015846770189</v>
      </c>
      <c r="F53" s="1">
        <f t="shared" si="1"/>
        <v>-2128</v>
      </c>
      <c r="G53" s="1">
        <f t="shared" ref="G53:G84" si="6">+C53-(C$7+F53*C$8)</f>
        <v>-3.2585759981884621E-3</v>
      </c>
      <c r="H53" s="1">
        <f t="shared" si="3"/>
        <v>-3.2585759981884621E-3</v>
      </c>
      <c r="O53" s="1">
        <f t="shared" ca="1" si="4"/>
        <v>2.7835104805236041E-4</v>
      </c>
      <c r="Q53" s="89">
        <f t="shared" si="5"/>
        <v>21881.006000000001</v>
      </c>
    </row>
    <row r="54" spans="1:17" x14ac:dyDescent="0.2">
      <c r="A54" s="24" t="s">
        <v>43</v>
      </c>
      <c r="B54" s="27" t="s">
        <v>44</v>
      </c>
      <c r="C54" s="28">
        <v>37925.608999999997</v>
      </c>
      <c r="D54" s="29"/>
      <c r="E54" s="1">
        <f t="shared" si="0"/>
        <v>-1628.9977737438776</v>
      </c>
      <c r="F54" s="1">
        <f t="shared" si="1"/>
        <v>-1629</v>
      </c>
      <c r="G54" s="1">
        <f t="shared" si="6"/>
        <v>4.5778569910908118E-3</v>
      </c>
      <c r="J54" s="1">
        <f>+G54</f>
        <v>4.5778569910908118E-3</v>
      </c>
      <c r="O54" s="1">
        <f t="shared" ca="1" si="4"/>
        <v>9.2523134471991656E-5</v>
      </c>
      <c r="Q54" s="89">
        <f t="shared" si="5"/>
        <v>22907.108999999997</v>
      </c>
    </row>
    <row r="55" spans="1:17" x14ac:dyDescent="0.2">
      <c r="A55" s="24" t="s">
        <v>43</v>
      </c>
      <c r="B55" s="27" t="s">
        <v>44</v>
      </c>
      <c r="C55" s="28">
        <v>37958.491999999998</v>
      </c>
      <c r="D55" s="29"/>
      <c r="E55" s="1">
        <f t="shared" si="0"/>
        <v>-1613.0064528775363</v>
      </c>
      <c r="F55" s="1">
        <f t="shared" si="1"/>
        <v>-1613</v>
      </c>
      <c r="G55" s="1">
        <f t="shared" si="6"/>
        <v>-1.3269071001559496E-2</v>
      </c>
      <c r="J55" s="1">
        <f>+G55</f>
        <v>-1.3269071001559496E-2</v>
      </c>
      <c r="O55" s="1">
        <f t="shared" ca="1" si="4"/>
        <v>8.6564724417310447E-5</v>
      </c>
      <c r="Q55" s="89">
        <f t="shared" si="5"/>
        <v>22939.991999999998</v>
      </c>
    </row>
    <row r="56" spans="1:17" x14ac:dyDescent="0.2">
      <c r="A56" s="30" t="s">
        <v>45</v>
      </c>
      <c r="B56" s="31" t="s">
        <v>44</v>
      </c>
      <c r="C56" s="32">
        <v>37958.493000000002</v>
      </c>
      <c r="D56" s="25"/>
      <c r="E56" s="1">
        <f t="shared" si="0"/>
        <v>-1613.0059665678648</v>
      </c>
      <c r="F56" s="1">
        <f t="shared" si="1"/>
        <v>-1613</v>
      </c>
      <c r="G56" s="1">
        <f t="shared" si="6"/>
        <v>-1.226907099771779E-2</v>
      </c>
      <c r="I56" s="1">
        <f>+G56</f>
        <v>-1.226907099771779E-2</v>
      </c>
      <c r="O56" s="1">
        <f t="shared" ca="1" si="4"/>
        <v>8.6564724417310447E-5</v>
      </c>
      <c r="Q56" s="89">
        <f t="shared" si="5"/>
        <v>22939.993000000002</v>
      </c>
    </row>
    <row r="57" spans="1:17" x14ac:dyDescent="0.2">
      <c r="A57" s="24" t="s">
        <v>43</v>
      </c>
      <c r="B57" s="27" t="s">
        <v>44</v>
      </c>
      <c r="C57" s="28">
        <v>37958.493999999999</v>
      </c>
      <c r="D57" s="29"/>
      <c r="E57" s="1">
        <f t="shared" si="0"/>
        <v>-1613.0054802581969</v>
      </c>
      <c r="F57" s="1">
        <f t="shared" si="1"/>
        <v>-1613</v>
      </c>
      <c r="G57" s="1">
        <f t="shared" si="6"/>
        <v>-1.1269071001152042E-2</v>
      </c>
      <c r="I57" s="1">
        <f>+G57</f>
        <v>-1.1269071001152042E-2</v>
      </c>
      <c r="O57" s="1">
        <f t="shared" ca="1" si="4"/>
        <v>8.6564724417310447E-5</v>
      </c>
      <c r="Q57" s="89">
        <f t="shared" si="5"/>
        <v>22939.993999999999</v>
      </c>
    </row>
    <row r="58" spans="1:17" x14ac:dyDescent="0.2">
      <c r="A58" s="24" t="s">
        <v>43</v>
      </c>
      <c r="B58" s="27" t="s">
        <v>44</v>
      </c>
      <c r="C58" s="28">
        <v>37958.500999999997</v>
      </c>
      <c r="D58" s="29"/>
      <c r="E58" s="1">
        <f t="shared" si="0"/>
        <v>-1613.0020760905106</v>
      </c>
      <c r="F58" s="1">
        <f t="shared" si="1"/>
        <v>-1613</v>
      </c>
      <c r="G58" s="1">
        <f t="shared" si="6"/>
        <v>-4.2690710033639334E-3</v>
      </c>
      <c r="I58" s="1">
        <f>+G58</f>
        <v>-4.2690710033639334E-3</v>
      </c>
      <c r="O58" s="1">
        <f t="shared" ca="1" si="4"/>
        <v>8.6564724417310447E-5</v>
      </c>
      <c r="Q58" s="89">
        <f t="shared" si="5"/>
        <v>22940.000999999997</v>
      </c>
    </row>
    <row r="59" spans="1:17" x14ac:dyDescent="0.2">
      <c r="A59" s="24" t="s">
        <v>43</v>
      </c>
      <c r="B59" s="27" t="s">
        <v>44</v>
      </c>
      <c r="C59" s="28">
        <v>37958.508999999998</v>
      </c>
      <c r="D59" s="29"/>
      <c r="E59" s="1">
        <f t="shared" si="0"/>
        <v>-1612.9981856131528</v>
      </c>
      <c r="F59" s="1">
        <f t="shared" si="1"/>
        <v>-1613</v>
      </c>
      <c r="G59" s="1">
        <f t="shared" si="6"/>
        <v>3.7309289982658811E-3</v>
      </c>
      <c r="I59" s="1">
        <f>+G59</f>
        <v>3.7309289982658811E-3</v>
      </c>
      <c r="O59" s="1">
        <f t="shared" ca="1" si="4"/>
        <v>8.6564724417310447E-5</v>
      </c>
      <c r="Q59" s="89">
        <f t="shared" si="5"/>
        <v>22940.008999999998</v>
      </c>
    </row>
    <row r="60" spans="1:17" x14ac:dyDescent="0.2">
      <c r="A60" s="30" t="s">
        <v>46</v>
      </c>
      <c r="B60" s="31" t="s">
        <v>44</v>
      </c>
      <c r="C60" s="32">
        <v>38733.741000000002</v>
      </c>
      <c r="D60" s="29"/>
      <c r="E60" s="1">
        <f t="shared" si="0"/>
        <v>-1235.995367808971</v>
      </c>
      <c r="F60" s="1">
        <f t="shared" si="1"/>
        <v>-1236</v>
      </c>
      <c r="G60" s="1">
        <f t="shared" si="6"/>
        <v>9.5251879974966869E-3</v>
      </c>
      <c r="J60" s="1">
        <f t="shared" ref="J60:J67" si="7">+G60</f>
        <v>9.5251879974966869E-3</v>
      </c>
      <c r="O60" s="1">
        <f t="shared" ca="1" si="4"/>
        <v>-5.383031249611448E-5</v>
      </c>
      <c r="Q60" s="89">
        <f t="shared" si="5"/>
        <v>23715.241000000002</v>
      </c>
    </row>
    <row r="61" spans="1:17" x14ac:dyDescent="0.2">
      <c r="A61" s="24" t="s">
        <v>43</v>
      </c>
      <c r="B61" s="27" t="s">
        <v>44</v>
      </c>
      <c r="C61" s="28">
        <v>38770.754000000001</v>
      </c>
      <c r="D61" s="29"/>
      <c r="E61" s="1">
        <f t="shared" si="0"/>
        <v>-1217.995588007072</v>
      </c>
      <c r="F61" s="1">
        <f t="shared" si="1"/>
        <v>-1218</v>
      </c>
      <c r="G61" s="1">
        <f t="shared" si="6"/>
        <v>9.0723940011230297E-3</v>
      </c>
      <c r="J61" s="1">
        <f t="shared" si="7"/>
        <v>9.0723940011230297E-3</v>
      </c>
      <c r="O61" s="1">
        <f t="shared" ca="1" si="4"/>
        <v>-6.0533523807630772E-5</v>
      </c>
      <c r="Q61" s="89">
        <f t="shared" si="5"/>
        <v>23752.254000000001</v>
      </c>
    </row>
    <row r="62" spans="1:17" x14ac:dyDescent="0.2">
      <c r="A62" s="24" t="s">
        <v>43</v>
      </c>
      <c r="B62" s="27" t="s">
        <v>44</v>
      </c>
      <c r="C62" s="28">
        <v>38805.696000000004</v>
      </c>
      <c r="D62" s="29"/>
      <c r="E62" s="1">
        <f t="shared" si="0"/>
        <v>-1201.0029555309684</v>
      </c>
      <c r="F62" s="1">
        <f t="shared" si="1"/>
        <v>-1201</v>
      </c>
      <c r="G62" s="1">
        <f t="shared" si="6"/>
        <v>-6.0774669982492924E-3</v>
      </c>
      <c r="J62" s="1">
        <f t="shared" si="7"/>
        <v>-6.0774669982492924E-3</v>
      </c>
      <c r="O62" s="1">
        <f t="shared" ca="1" si="4"/>
        <v>-6.6864334490729523E-5</v>
      </c>
      <c r="Q62" s="89">
        <f t="shared" si="5"/>
        <v>23787.196000000004</v>
      </c>
    </row>
    <row r="63" spans="1:17" x14ac:dyDescent="0.2">
      <c r="A63" s="24" t="s">
        <v>43</v>
      </c>
      <c r="B63" s="27" t="s">
        <v>44</v>
      </c>
      <c r="C63" s="28">
        <v>39169.663999999997</v>
      </c>
      <c r="D63" s="29"/>
      <c r="E63" s="1">
        <f t="shared" si="0"/>
        <v>-1024.0017976962179</v>
      </c>
      <c r="F63" s="1">
        <f t="shared" si="1"/>
        <v>-1024</v>
      </c>
      <c r="G63" s="1">
        <f t="shared" si="6"/>
        <v>-3.6966080078855157E-3</v>
      </c>
      <c r="J63" s="1">
        <f t="shared" si="7"/>
        <v>-3.6966080078855157E-3</v>
      </c>
      <c r="O63" s="1">
        <f t="shared" ca="1" si="4"/>
        <v>-1.3277924572063988E-4</v>
      </c>
      <c r="Q63" s="89">
        <f t="shared" si="5"/>
        <v>24151.163999999997</v>
      </c>
    </row>
    <row r="64" spans="1:17" x14ac:dyDescent="0.2">
      <c r="A64" s="24" t="s">
        <v>43</v>
      </c>
      <c r="B64" s="27" t="s">
        <v>44</v>
      </c>
      <c r="C64" s="28">
        <v>39194.337</v>
      </c>
      <c r="D64" s="29"/>
      <c r="E64" s="1">
        <f t="shared" si="0"/>
        <v>-1012.0030792175129</v>
      </c>
      <c r="F64" s="1">
        <f t="shared" si="1"/>
        <v>-1012</v>
      </c>
      <c r="G64" s="1">
        <f t="shared" si="6"/>
        <v>-6.3318040047306567E-3</v>
      </c>
      <c r="J64" s="1">
        <f t="shared" si="7"/>
        <v>-6.3318040047306567E-3</v>
      </c>
      <c r="O64" s="1">
        <f t="shared" ca="1" si="4"/>
        <v>-1.3724805326165076E-4</v>
      </c>
      <c r="Q64" s="89">
        <f t="shared" si="5"/>
        <v>24175.837</v>
      </c>
    </row>
    <row r="65" spans="1:17" x14ac:dyDescent="0.2">
      <c r="A65" s="24" t="s">
        <v>43</v>
      </c>
      <c r="B65" s="27" t="s">
        <v>44</v>
      </c>
      <c r="C65" s="28">
        <v>39194.338000000003</v>
      </c>
      <c r="D65" s="29"/>
      <c r="E65" s="1">
        <f t="shared" si="0"/>
        <v>-1012.0025929078414</v>
      </c>
      <c r="F65" s="1">
        <f t="shared" si="1"/>
        <v>-1012</v>
      </c>
      <c r="G65" s="1">
        <f t="shared" si="6"/>
        <v>-5.3318040008889511E-3</v>
      </c>
      <c r="J65" s="1">
        <f t="shared" si="7"/>
        <v>-5.3318040008889511E-3</v>
      </c>
      <c r="O65" s="1">
        <f t="shared" ca="1" si="4"/>
        <v>-1.3724805326165076E-4</v>
      </c>
      <c r="Q65" s="89">
        <f t="shared" si="5"/>
        <v>24175.838000000003</v>
      </c>
    </row>
    <row r="66" spans="1:17" x14ac:dyDescent="0.2">
      <c r="A66" s="24" t="s">
        <v>43</v>
      </c>
      <c r="B66" s="27" t="s">
        <v>44</v>
      </c>
      <c r="C66" s="28">
        <v>39198.457999999999</v>
      </c>
      <c r="D66" s="29"/>
      <c r="E66" s="1">
        <f t="shared" si="0"/>
        <v>-1009.998997068981</v>
      </c>
      <c r="F66" s="1">
        <f t="shared" si="1"/>
        <v>-1010</v>
      </c>
      <c r="G66" s="1">
        <f t="shared" si="6"/>
        <v>2.0623299933504313E-3</v>
      </c>
      <c r="J66" s="1">
        <f t="shared" si="7"/>
        <v>2.0623299933504313E-3</v>
      </c>
      <c r="O66" s="1">
        <f t="shared" ca="1" si="4"/>
        <v>-1.3799285451848589E-4</v>
      </c>
      <c r="Q66" s="89">
        <f t="shared" si="5"/>
        <v>24179.957999999999</v>
      </c>
    </row>
    <row r="67" spans="1:17" x14ac:dyDescent="0.2">
      <c r="A67" s="24" t="s">
        <v>43</v>
      </c>
      <c r="B67" s="27" t="s">
        <v>44</v>
      </c>
      <c r="C67" s="28">
        <v>39492.500999999997</v>
      </c>
      <c r="D67" s="29"/>
      <c r="E67" s="1">
        <f t="shared" si="0"/>
        <v>-867.00304288288737</v>
      </c>
      <c r="F67" s="1">
        <f t="shared" si="1"/>
        <v>-867</v>
      </c>
      <c r="G67" s="1">
        <f t="shared" si="6"/>
        <v>-6.2570890077040531E-3</v>
      </c>
      <c r="J67" s="1">
        <f t="shared" si="7"/>
        <v>-6.2570890077040531E-3</v>
      </c>
      <c r="O67" s="1">
        <f t="shared" ca="1" si="4"/>
        <v>-1.912461443821988E-4</v>
      </c>
      <c r="Q67" s="89">
        <f t="shared" si="5"/>
        <v>24474.000999999997</v>
      </c>
    </row>
    <row r="68" spans="1:17" x14ac:dyDescent="0.2">
      <c r="A68" s="30" t="s">
        <v>47</v>
      </c>
      <c r="B68" s="31" t="s">
        <v>44</v>
      </c>
      <c r="C68" s="32">
        <v>39864.707000000002</v>
      </c>
      <c r="D68" s="29"/>
      <c r="E68" s="1">
        <f t="shared" si="0"/>
        <v>-685.99566598974479</v>
      </c>
      <c r="F68" s="1">
        <f t="shared" si="1"/>
        <v>-686</v>
      </c>
      <c r="G68" s="1">
        <f t="shared" si="6"/>
        <v>8.9120379998348653E-3</v>
      </c>
      <c r="I68" s="1">
        <f t="shared" ref="I68:I89" si="8">+G68</f>
        <v>8.9120379998348653E-3</v>
      </c>
      <c r="O68" s="1">
        <f t="shared" ca="1" si="4"/>
        <v>-2.5865065812577943E-4</v>
      </c>
      <c r="Q68" s="89">
        <f t="shared" si="5"/>
        <v>24846.207000000002</v>
      </c>
    </row>
    <row r="69" spans="1:17" x14ac:dyDescent="0.2">
      <c r="A69" s="30" t="s">
        <v>48</v>
      </c>
      <c r="B69" s="31" t="s">
        <v>44</v>
      </c>
      <c r="C69" s="32">
        <v>39914.042000000001</v>
      </c>
      <c r="D69" s="29"/>
      <c r="E69" s="1">
        <f t="shared" si="0"/>
        <v>-662.00357843870336</v>
      </c>
      <c r="F69" s="1">
        <f t="shared" si="1"/>
        <v>-662</v>
      </c>
      <c r="G69" s="1">
        <f t="shared" si="6"/>
        <v>-7.3583539997343905E-3</v>
      </c>
      <c r="I69" s="1">
        <f t="shared" si="8"/>
        <v>-7.3583539997343905E-3</v>
      </c>
      <c r="O69" s="1">
        <f t="shared" ca="1" si="4"/>
        <v>-2.6758827320780119E-4</v>
      </c>
      <c r="Q69" s="89">
        <f t="shared" si="5"/>
        <v>24895.542000000001</v>
      </c>
    </row>
    <row r="70" spans="1:17" x14ac:dyDescent="0.2">
      <c r="A70" s="30" t="s">
        <v>47</v>
      </c>
      <c r="B70" s="31" t="s">
        <v>44</v>
      </c>
      <c r="C70" s="32">
        <v>40156.71</v>
      </c>
      <c r="D70" s="29"/>
      <c r="E70" s="1">
        <f t="shared" si="0"/>
        <v>-543.99178352969045</v>
      </c>
      <c r="F70" s="1">
        <f t="shared" si="1"/>
        <v>-544</v>
      </c>
      <c r="G70" s="1">
        <f t="shared" si="6"/>
        <v>1.6895551998459268E-2</v>
      </c>
      <c r="I70" s="1">
        <f t="shared" si="8"/>
        <v>1.6895551998459268E-2</v>
      </c>
      <c r="O70" s="1">
        <f t="shared" ca="1" si="4"/>
        <v>-3.1153154736107474E-4</v>
      </c>
      <c r="Q70" s="89">
        <f t="shared" si="5"/>
        <v>25138.21</v>
      </c>
    </row>
    <row r="71" spans="1:17" x14ac:dyDescent="0.2">
      <c r="A71" s="30" t="s">
        <v>47</v>
      </c>
      <c r="B71" s="31" t="s">
        <v>44</v>
      </c>
      <c r="C71" s="32">
        <v>40158.731</v>
      </c>
      <c r="D71" s="29"/>
      <c r="E71" s="1">
        <f t="shared" si="0"/>
        <v>-543.00895168737418</v>
      </c>
      <c r="F71" s="1">
        <f t="shared" si="1"/>
        <v>-543</v>
      </c>
      <c r="G71" s="1">
        <f t="shared" si="6"/>
        <v>-1.840738100145245E-2</v>
      </c>
      <c r="I71" s="1">
        <f t="shared" si="8"/>
        <v>-1.840738100145245E-2</v>
      </c>
      <c r="O71" s="1">
        <f t="shared" ca="1" si="4"/>
        <v>-3.1190394798949234E-4</v>
      </c>
      <c r="Q71" s="89">
        <f t="shared" si="5"/>
        <v>25140.231</v>
      </c>
    </row>
    <row r="72" spans="1:17" x14ac:dyDescent="0.2">
      <c r="A72" s="30" t="s">
        <v>48</v>
      </c>
      <c r="B72" s="31" t="s">
        <v>44</v>
      </c>
      <c r="C72" s="32">
        <v>40210.154000000002</v>
      </c>
      <c r="D72" s="29"/>
      <c r="E72" s="1">
        <f t="shared" si="0"/>
        <v>-518.0014495461503</v>
      </c>
      <c r="F72" s="1">
        <f t="shared" si="1"/>
        <v>-518</v>
      </c>
      <c r="G72" s="1">
        <f t="shared" si="6"/>
        <v>-2.9807059981976636E-3</v>
      </c>
      <c r="I72" s="1">
        <f t="shared" si="8"/>
        <v>-2.9807059981976636E-3</v>
      </c>
      <c r="O72" s="1">
        <f t="shared" ca="1" si="4"/>
        <v>-3.2121396369993169E-4</v>
      </c>
      <c r="Q72" s="89">
        <f t="shared" si="5"/>
        <v>25191.654000000002</v>
      </c>
    </row>
    <row r="73" spans="1:17" x14ac:dyDescent="0.2">
      <c r="A73" s="30" t="s">
        <v>47</v>
      </c>
      <c r="B73" s="31" t="s">
        <v>44</v>
      </c>
      <c r="C73" s="32">
        <v>40228.678999999996</v>
      </c>
      <c r="D73" s="29"/>
      <c r="E73" s="1">
        <f t="shared" si="0"/>
        <v>-508.99256291631531</v>
      </c>
      <c r="F73" s="1">
        <f t="shared" si="1"/>
        <v>-509</v>
      </c>
      <c r="G73" s="1">
        <f t="shared" si="6"/>
        <v>1.5292896991013549E-2</v>
      </c>
      <c r="I73" s="1">
        <f t="shared" si="8"/>
        <v>1.5292896991013549E-2</v>
      </c>
      <c r="O73" s="1">
        <f t="shared" ca="1" si="4"/>
        <v>-3.2456556935568984E-4</v>
      </c>
      <c r="Q73" s="89">
        <f t="shared" si="5"/>
        <v>25210.178999999996</v>
      </c>
    </row>
    <row r="74" spans="1:17" x14ac:dyDescent="0.2">
      <c r="A74" s="30" t="s">
        <v>47</v>
      </c>
      <c r="B74" s="31" t="s">
        <v>44</v>
      </c>
      <c r="C74" s="32">
        <v>40298.574999999997</v>
      </c>
      <c r="D74" s="29"/>
      <c r="E74" s="1">
        <f t="shared" si="0"/>
        <v>-475.00146224807509</v>
      </c>
      <c r="F74" s="1">
        <f t="shared" si="1"/>
        <v>-475</v>
      </c>
      <c r="G74" s="1">
        <f t="shared" si="6"/>
        <v>-3.0068250052863732E-3</v>
      </c>
      <c r="I74" s="1">
        <f t="shared" si="8"/>
        <v>-3.0068250052863732E-3</v>
      </c>
      <c r="O74" s="1">
        <f t="shared" ca="1" si="4"/>
        <v>-3.3722719072188729E-4</v>
      </c>
      <c r="Q74" s="89">
        <f t="shared" si="5"/>
        <v>25280.074999999997</v>
      </c>
    </row>
    <row r="75" spans="1:17" x14ac:dyDescent="0.2">
      <c r="A75" s="30" t="s">
        <v>47</v>
      </c>
      <c r="B75" s="31" t="s">
        <v>44</v>
      </c>
      <c r="C75" s="32">
        <v>40557.673999999999</v>
      </c>
      <c r="D75" s="29"/>
      <c r="E75" s="1">
        <f t="shared" si="0"/>
        <v>-348.99911315742094</v>
      </c>
      <c r="F75" s="1">
        <f t="shared" si="1"/>
        <v>-349</v>
      </c>
      <c r="G75" s="1">
        <f t="shared" si="6"/>
        <v>1.8236169998999685E-3</v>
      </c>
      <c r="I75" s="1">
        <f t="shared" si="8"/>
        <v>1.8236169998999685E-3</v>
      </c>
      <c r="O75" s="1">
        <f t="shared" ca="1" si="4"/>
        <v>-3.841496699025015E-4</v>
      </c>
      <c r="Q75" s="89">
        <f t="shared" si="5"/>
        <v>25539.173999999999</v>
      </c>
    </row>
    <row r="76" spans="1:17" x14ac:dyDescent="0.2">
      <c r="A76" s="24" t="s">
        <v>49</v>
      </c>
      <c r="B76" s="27"/>
      <c r="C76" s="28">
        <v>40981.260999999999</v>
      </c>
      <c r="D76" s="29"/>
      <c r="E76" s="1">
        <f t="shared" si="0"/>
        <v>-143.0046591291829</v>
      </c>
      <c r="F76" s="1">
        <f t="shared" si="1"/>
        <v>-143</v>
      </c>
      <c r="G76" s="1">
        <f t="shared" si="6"/>
        <v>-9.5805810051388107E-3</v>
      </c>
      <c r="I76" s="1">
        <f t="shared" si="8"/>
        <v>-9.5805810051388107E-3</v>
      </c>
      <c r="O76" s="1">
        <f t="shared" ca="1" si="4"/>
        <v>-4.6086419935652143E-4</v>
      </c>
      <c r="Q76" s="89">
        <f t="shared" si="5"/>
        <v>25962.760999999999</v>
      </c>
    </row>
    <row r="77" spans="1:17" x14ac:dyDescent="0.2">
      <c r="A77" s="30" t="s">
        <v>50</v>
      </c>
      <c r="B77" s="31" t="s">
        <v>44</v>
      </c>
      <c r="C77" s="32">
        <v>40985.368000000002</v>
      </c>
      <c r="D77" s="29"/>
      <c r="E77" s="1">
        <f t="shared" si="0"/>
        <v>-141.00738531602357</v>
      </c>
      <c r="F77" s="1">
        <f t="shared" si="1"/>
        <v>-141</v>
      </c>
      <c r="G77" s="1">
        <f t="shared" si="6"/>
        <v>-1.518644700263394E-2</v>
      </c>
      <c r="I77" s="1">
        <f t="shared" si="8"/>
        <v>-1.518644700263394E-2</v>
      </c>
      <c r="O77" s="1">
        <f t="shared" ca="1" si="4"/>
        <v>-4.6160900061335657E-4</v>
      </c>
      <c r="Q77" s="89">
        <f t="shared" si="5"/>
        <v>25966.868000000002</v>
      </c>
    </row>
    <row r="78" spans="1:17" x14ac:dyDescent="0.2">
      <c r="A78" s="24" t="s">
        <v>49</v>
      </c>
      <c r="B78" s="27"/>
      <c r="C78" s="28">
        <v>41012.112999999998</v>
      </c>
      <c r="D78" s="29"/>
      <c r="E78" s="1">
        <f t="shared" si="0"/>
        <v>-128.00103320185514</v>
      </c>
      <c r="F78" s="1">
        <f t="shared" si="1"/>
        <v>-128</v>
      </c>
      <c r="G78" s="1">
        <f t="shared" si="6"/>
        <v>-2.1245760071906261E-3</v>
      </c>
      <c r="I78" s="1">
        <f t="shared" si="8"/>
        <v>-2.1245760071906261E-3</v>
      </c>
      <c r="O78" s="1">
        <f t="shared" ca="1" si="4"/>
        <v>-4.6645020878278504E-4</v>
      </c>
      <c r="Q78" s="89">
        <f t="shared" si="5"/>
        <v>25993.612999999998</v>
      </c>
    </row>
    <row r="79" spans="1:17" x14ac:dyDescent="0.2">
      <c r="A79" s="30" t="s">
        <v>51</v>
      </c>
      <c r="B79" s="31" t="s">
        <v>52</v>
      </c>
      <c r="C79" s="32">
        <v>41013.14</v>
      </c>
      <c r="D79" s="29"/>
      <c r="E79" s="1">
        <f t="shared" si="0"/>
        <v>-127.50159317114743</v>
      </c>
      <c r="F79" s="1">
        <f t="shared" si="1"/>
        <v>-127.5</v>
      </c>
      <c r="G79" s="1">
        <f t="shared" si="6"/>
        <v>-3.2760425019660033E-3</v>
      </c>
      <c r="I79" s="1">
        <f t="shared" si="8"/>
        <v>-3.2760425019660033E-3</v>
      </c>
      <c r="O79" s="1">
        <f t="shared" ca="1" si="4"/>
        <v>-4.6663640909699378E-4</v>
      </c>
      <c r="Q79" s="89">
        <f t="shared" si="5"/>
        <v>25994.639999999999</v>
      </c>
    </row>
    <row r="80" spans="1:17" x14ac:dyDescent="0.2">
      <c r="A80" s="24" t="s">
        <v>43</v>
      </c>
      <c r="B80" s="27" t="s">
        <v>44</v>
      </c>
      <c r="C80" s="28">
        <v>41244.476000000002</v>
      </c>
      <c r="D80" s="29"/>
      <c r="E80" s="1">
        <f t="shared" si="0"/>
        <v>-15.000659438343687</v>
      </c>
      <c r="F80" s="1">
        <f t="shared" si="1"/>
        <v>-15</v>
      </c>
      <c r="G80" s="1">
        <f t="shared" si="6"/>
        <v>-1.3560049992520362E-3</v>
      </c>
      <c r="I80" s="1">
        <f t="shared" si="8"/>
        <v>-1.3560049992520362E-3</v>
      </c>
      <c r="O80" s="1">
        <f t="shared" ca="1" si="4"/>
        <v>-5.0853147979397072E-4</v>
      </c>
      <c r="Q80" s="89">
        <f t="shared" si="5"/>
        <v>26225.976000000002</v>
      </c>
    </row>
    <row r="81" spans="1:17" x14ac:dyDescent="0.2">
      <c r="A81" s="30" t="s">
        <v>53</v>
      </c>
      <c r="B81" s="31" t="s">
        <v>44</v>
      </c>
      <c r="C81" s="32">
        <v>41248.576999999997</v>
      </c>
      <c r="D81" s="29"/>
      <c r="E81" s="1">
        <f t="shared" si="0"/>
        <v>-13.006303483206258</v>
      </c>
      <c r="F81" s="1">
        <f t="shared" si="1"/>
        <v>-13</v>
      </c>
      <c r="G81" s="1">
        <f t="shared" si="6"/>
        <v>-1.2961871005245484E-2</v>
      </c>
      <c r="I81" s="1">
        <f t="shared" si="8"/>
        <v>-1.2961871005245484E-2</v>
      </c>
      <c r="O81" s="1">
        <f t="shared" ca="1" si="4"/>
        <v>-5.0927628105080591E-4</v>
      </c>
      <c r="Q81" s="89">
        <f t="shared" si="5"/>
        <v>26230.076999999997</v>
      </c>
    </row>
    <row r="82" spans="1:17" x14ac:dyDescent="0.2">
      <c r="A82" s="24" t="s">
        <v>43</v>
      </c>
      <c r="B82" s="27" t="s">
        <v>44</v>
      </c>
      <c r="C82" s="28">
        <v>41248.595000000001</v>
      </c>
      <c r="D82" s="29"/>
      <c r="E82" s="1">
        <f t="shared" si="0"/>
        <v>-12.997549909151191</v>
      </c>
      <c r="F82" s="1">
        <f t="shared" si="1"/>
        <v>-13</v>
      </c>
      <c r="G82" s="1">
        <f t="shared" si="6"/>
        <v>5.0381289984215982E-3</v>
      </c>
      <c r="I82" s="1">
        <f t="shared" si="8"/>
        <v>5.0381289984215982E-3</v>
      </c>
      <c r="O82" s="1">
        <f t="shared" ca="1" si="4"/>
        <v>-5.0927628105080591E-4</v>
      </c>
      <c r="Q82" s="89">
        <f t="shared" si="5"/>
        <v>26230.095000000001</v>
      </c>
    </row>
    <row r="83" spans="1:17" x14ac:dyDescent="0.2">
      <c r="A83" s="24" t="s">
        <v>49</v>
      </c>
      <c r="B83" s="27"/>
      <c r="C83" s="28">
        <v>41275.31</v>
      </c>
      <c r="D83" s="29"/>
      <c r="E83" s="1">
        <f t="shared" si="0"/>
        <v>-5.7870850709772024E-3</v>
      </c>
      <c r="F83" s="1">
        <f t="shared" si="1"/>
        <v>0</v>
      </c>
      <c r="G83" s="1">
        <f t="shared" si="6"/>
        <v>-1.1900000004970934E-2</v>
      </c>
      <c r="I83" s="1">
        <f t="shared" si="8"/>
        <v>-1.1900000004970934E-2</v>
      </c>
      <c r="O83" s="1">
        <f t="shared" ca="1" si="4"/>
        <v>-5.1411748922023433E-4</v>
      </c>
      <c r="Q83" s="89">
        <f t="shared" si="5"/>
        <v>26256.809999999998</v>
      </c>
    </row>
    <row r="84" spans="1:17" x14ac:dyDescent="0.2">
      <c r="A84" s="24" t="s">
        <v>54</v>
      </c>
      <c r="B84" s="33"/>
      <c r="C84" s="29">
        <v>41275.321900000003</v>
      </c>
      <c r="D84" s="29" t="s">
        <v>15</v>
      </c>
      <c r="E84" s="1">
        <f t="shared" si="0"/>
        <v>0</v>
      </c>
      <c r="F84" s="1">
        <f t="shared" si="1"/>
        <v>0</v>
      </c>
      <c r="G84" s="1">
        <f t="shared" si="6"/>
        <v>0</v>
      </c>
      <c r="H84" s="1">
        <f>+G84</f>
        <v>0</v>
      </c>
      <c r="I84" s="1">
        <f t="shared" si="8"/>
        <v>0</v>
      </c>
      <c r="O84" s="1">
        <f t="shared" ca="1" si="4"/>
        <v>-5.1411748922023433E-4</v>
      </c>
      <c r="Q84" s="89">
        <f t="shared" si="5"/>
        <v>26256.821900000003</v>
      </c>
    </row>
    <row r="85" spans="1:17" x14ac:dyDescent="0.2">
      <c r="A85" s="24" t="s">
        <v>43</v>
      </c>
      <c r="B85" s="33" t="s">
        <v>44</v>
      </c>
      <c r="C85" s="34">
        <v>41314.398000000001</v>
      </c>
      <c r="D85" s="29"/>
      <c r="E85" s="1">
        <f t="shared" ref="E85:E148" si="9">+(C85-C$7)/C$8</f>
        <v>19.003085281305879</v>
      </c>
      <c r="F85" s="1">
        <f t="shared" ref="F85:F148" si="10">ROUND(2*E85,0)/2</f>
        <v>19</v>
      </c>
      <c r="G85" s="1">
        <f t="shared" ref="G85:G116" si="11">+C85-(C$7+F85*C$8)</f>
        <v>6.3442729951930232E-3</v>
      </c>
      <c r="I85" s="1">
        <f t="shared" si="8"/>
        <v>6.3442729951930232E-3</v>
      </c>
      <c r="O85" s="1">
        <f t="shared" ref="O85:O148" ca="1" si="12">+C$11+C$12*$F85</f>
        <v>-5.2119310116016822E-4</v>
      </c>
      <c r="Q85" s="89">
        <f t="shared" ref="Q85:Q148" si="13">+C85-15018.5</f>
        <v>26295.898000000001</v>
      </c>
    </row>
    <row r="86" spans="1:17" x14ac:dyDescent="0.2">
      <c r="A86" s="30" t="s">
        <v>55</v>
      </c>
      <c r="B86" s="31" t="s">
        <v>44</v>
      </c>
      <c r="C86" s="32">
        <v>41316.446000000004</v>
      </c>
      <c r="D86" s="29"/>
      <c r="E86" s="1">
        <f t="shared" si="9"/>
        <v>19.999047484702931</v>
      </c>
      <c r="F86" s="1">
        <f t="shared" si="10"/>
        <v>20</v>
      </c>
      <c r="G86" s="1">
        <f t="shared" si="11"/>
        <v>-1.9586599955800921E-3</v>
      </c>
      <c r="I86" s="1">
        <f t="shared" si="8"/>
        <v>-1.9586599955800921E-3</v>
      </c>
      <c r="O86" s="1">
        <f t="shared" ca="1" si="12"/>
        <v>-5.2156550178858582E-4</v>
      </c>
      <c r="Q86" s="89">
        <f t="shared" si="13"/>
        <v>26297.946000000004</v>
      </c>
    </row>
    <row r="87" spans="1:17" x14ac:dyDescent="0.2">
      <c r="A87" s="30" t="s">
        <v>56</v>
      </c>
      <c r="B87" s="31" t="s">
        <v>44</v>
      </c>
      <c r="C87" s="32">
        <v>41388.417999999998</v>
      </c>
      <c r="D87" s="29"/>
      <c r="E87" s="1">
        <f t="shared" si="9"/>
        <v>54.999727027085463</v>
      </c>
      <c r="F87" s="1">
        <f t="shared" si="10"/>
        <v>55</v>
      </c>
      <c r="G87" s="1">
        <f t="shared" si="11"/>
        <v>-5.6131500605260953E-4</v>
      </c>
      <c r="I87" s="1">
        <f t="shared" si="8"/>
        <v>-5.6131500605260953E-4</v>
      </c>
      <c r="O87" s="1">
        <f t="shared" ca="1" si="12"/>
        <v>-5.3459952378320081E-4</v>
      </c>
      <c r="Q87" s="89">
        <f t="shared" si="13"/>
        <v>26369.917999999998</v>
      </c>
    </row>
    <row r="88" spans="1:17" x14ac:dyDescent="0.2">
      <c r="A88" s="30" t="s">
        <v>56</v>
      </c>
      <c r="B88" s="31" t="s">
        <v>44</v>
      </c>
      <c r="C88" s="32">
        <v>41423.360999999997</v>
      </c>
      <c r="D88" s="29"/>
      <c r="E88" s="1">
        <f t="shared" si="9"/>
        <v>71.992845812856942</v>
      </c>
      <c r="F88" s="1">
        <f t="shared" si="10"/>
        <v>72</v>
      </c>
      <c r="G88" s="1">
        <f t="shared" si="11"/>
        <v>-1.4711176008859184E-2</v>
      </c>
      <c r="I88" s="1">
        <f t="shared" si="8"/>
        <v>-1.4711176008859184E-2</v>
      </c>
      <c r="O88" s="1">
        <f t="shared" ca="1" si="12"/>
        <v>-5.4093033446629961E-4</v>
      </c>
      <c r="Q88" s="89">
        <f t="shared" si="13"/>
        <v>26404.860999999997</v>
      </c>
    </row>
    <row r="89" spans="1:17" x14ac:dyDescent="0.2">
      <c r="A89" s="30" t="s">
        <v>56</v>
      </c>
      <c r="B89" s="31" t="s">
        <v>44</v>
      </c>
      <c r="C89" s="32">
        <v>41682.483</v>
      </c>
      <c r="D89" s="29"/>
      <c r="E89" s="1">
        <f t="shared" si="9"/>
        <v>198.00638002591302</v>
      </c>
      <c r="F89" s="1">
        <f t="shared" si="10"/>
        <v>198</v>
      </c>
      <c r="G89" s="1">
        <f t="shared" si="11"/>
        <v>1.3119265997374896E-2</v>
      </c>
      <c r="I89" s="1">
        <f t="shared" si="8"/>
        <v>1.3119265997374896E-2</v>
      </c>
      <c r="O89" s="1">
        <f t="shared" ca="1" si="12"/>
        <v>-5.8785281364691377E-4</v>
      </c>
      <c r="Q89" s="89">
        <f t="shared" si="13"/>
        <v>26663.983</v>
      </c>
    </row>
    <row r="90" spans="1:17" x14ac:dyDescent="0.2">
      <c r="A90" s="24" t="s">
        <v>43</v>
      </c>
      <c r="B90" s="33" t="s">
        <v>44</v>
      </c>
      <c r="C90" s="34">
        <v>41688.637000000002</v>
      </c>
      <c r="D90" s="29"/>
      <c r="E90" s="1">
        <f t="shared" si="9"/>
        <v>200.99912973279788</v>
      </c>
      <c r="F90" s="1">
        <f t="shared" si="10"/>
        <v>201</v>
      </c>
      <c r="G90" s="1">
        <f t="shared" si="11"/>
        <v>-1.7895330020110123E-3</v>
      </c>
      <c r="J90" s="1">
        <f>+G90</f>
        <v>-1.7895330020110123E-3</v>
      </c>
      <c r="O90" s="1">
        <f t="shared" ca="1" si="12"/>
        <v>-5.8897001553216645E-4</v>
      </c>
      <c r="Q90" s="89">
        <f t="shared" si="13"/>
        <v>26670.137000000002</v>
      </c>
    </row>
    <row r="91" spans="1:17" x14ac:dyDescent="0.2">
      <c r="A91" s="30" t="s">
        <v>51</v>
      </c>
      <c r="B91" s="31" t="s">
        <v>52</v>
      </c>
      <c r="C91" s="35">
        <v>41706.129999999997</v>
      </c>
      <c r="D91" s="29"/>
      <c r="E91" s="1">
        <f t="shared" si="9"/>
        <v>209.50614478357832</v>
      </c>
      <c r="F91" s="1">
        <f t="shared" si="10"/>
        <v>209.5</v>
      </c>
      <c r="G91" s="1">
        <f t="shared" si="11"/>
        <v>1.263553649187088E-2</v>
      </c>
      <c r="I91" s="1">
        <f>+G91</f>
        <v>1.263553649187088E-2</v>
      </c>
      <c r="O91" s="1">
        <f t="shared" ca="1" si="12"/>
        <v>-5.921354208737158E-4</v>
      </c>
      <c r="Q91" s="89">
        <f t="shared" si="13"/>
        <v>26687.629999999997</v>
      </c>
    </row>
    <row r="92" spans="1:17" x14ac:dyDescent="0.2">
      <c r="A92" s="24" t="s">
        <v>49</v>
      </c>
      <c r="B92" s="33"/>
      <c r="C92" s="36">
        <v>41707.144999999997</v>
      </c>
      <c r="D92" s="29"/>
      <c r="E92" s="1">
        <f t="shared" si="9"/>
        <v>209.99974909824931</v>
      </c>
      <c r="F92" s="1">
        <f t="shared" si="10"/>
        <v>210</v>
      </c>
      <c r="G92" s="1">
        <f t="shared" si="11"/>
        <v>-5.1593000534921885E-4</v>
      </c>
      <c r="J92" s="1">
        <f>+G92</f>
        <v>-5.1593000534921885E-4</v>
      </c>
      <c r="O92" s="1">
        <f t="shared" ca="1" si="12"/>
        <v>-5.9232162118792459E-4</v>
      </c>
      <c r="Q92" s="89">
        <f t="shared" si="13"/>
        <v>26688.644999999997</v>
      </c>
    </row>
    <row r="93" spans="1:17" x14ac:dyDescent="0.2">
      <c r="A93" s="30" t="s">
        <v>57</v>
      </c>
      <c r="B93" s="31" t="s">
        <v>44</v>
      </c>
      <c r="C93" s="35">
        <v>41713.322</v>
      </c>
      <c r="D93" s="29"/>
      <c r="E93" s="1">
        <f t="shared" si="9"/>
        <v>213.00368392753612</v>
      </c>
      <c r="F93" s="1">
        <f t="shared" si="10"/>
        <v>213</v>
      </c>
      <c r="G93" s="1">
        <f t="shared" si="11"/>
        <v>7.5752709963126108E-3</v>
      </c>
      <c r="I93" s="1">
        <f>+G93</f>
        <v>7.5752709963126108E-3</v>
      </c>
      <c r="O93" s="1">
        <f t="shared" ca="1" si="12"/>
        <v>-5.9343882307317727E-4</v>
      </c>
      <c r="Q93" s="89">
        <f t="shared" si="13"/>
        <v>26694.822</v>
      </c>
    </row>
    <row r="94" spans="1:17" x14ac:dyDescent="0.2">
      <c r="A94" s="24" t="s">
        <v>43</v>
      </c>
      <c r="B94" s="33" t="s">
        <v>44</v>
      </c>
      <c r="C94" s="36">
        <v>41717.423999999999</v>
      </c>
      <c r="D94" s="29"/>
      <c r="E94" s="1">
        <f t="shared" si="9"/>
        <v>214.99852619234503</v>
      </c>
      <c r="F94" s="1">
        <f t="shared" si="10"/>
        <v>215</v>
      </c>
      <c r="G94" s="1">
        <f t="shared" si="11"/>
        <v>-3.0305950058391318E-3</v>
      </c>
      <c r="J94" s="1">
        <f>+G94</f>
        <v>-3.0305950058391318E-3</v>
      </c>
      <c r="O94" s="1">
        <f t="shared" ca="1" si="12"/>
        <v>-5.9418362433001247E-4</v>
      </c>
      <c r="Q94" s="89">
        <f t="shared" si="13"/>
        <v>26698.923999999999</v>
      </c>
    </row>
    <row r="95" spans="1:17" x14ac:dyDescent="0.2">
      <c r="A95" s="24" t="s">
        <v>49</v>
      </c>
      <c r="B95" s="33"/>
      <c r="C95" s="36">
        <v>41984.745000000003</v>
      </c>
      <c r="D95" s="29"/>
      <c r="E95" s="1">
        <f t="shared" si="9"/>
        <v>344.9993133866721</v>
      </c>
      <c r="F95" s="1">
        <f t="shared" si="10"/>
        <v>345</v>
      </c>
      <c r="G95" s="1">
        <f t="shared" si="11"/>
        <v>-1.4118850012891926E-3</v>
      </c>
      <c r="J95" s="1">
        <f>+G95</f>
        <v>-1.4118850012891926E-3</v>
      </c>
      <c r="O95" s="1">
        <f t="shared" ca="1" si="12"/>
        <v>-6.425957060242969E-4</v>
      </c>
      <c r="Q95" s="89">
        <f t="shared" si="13"/>
        <v>26966.245000000003</v>
      </c>
    </row>
    <row r="96" spans="1:17" x14ac:dyDescent="0.2">
      <c r="A96" s="24" t="s">
        <v>49</v>
      </c>
      <c r="B96" s="33"/>
      <c r="C96" s="36">
        <v>41986.800999999999</v>
      </c>
      <c r="D96" s="29"/>
      <c r="E96" s="1">
        <f t="shared" si="9"/>
        <v>345.9991660674234</v>
      </c>
      <c r="F96" s="1">
        <f t="shared" si="10"/>
        <v>346</v>
      </c>
      <c r="G96" s="1">
        <f t="shared" si="11"/>
        <v>-1.7148180049844086E-3</v>
      </c>
      <c r="J96" s="1">
        <f>+G96</f>
        <v>-1.7148180049844086E-3</v>
      </c>
      <c r="O96" s="1">
        <f t="shared" ca="1" si="12"/>
        <v>-6.4296810665271449E-4</v>
      </c>
      <c r="Q96" s="89">
        <f t="shared" si="13"/>
        <v>26968.300999999999</v>
      </c>
    </row>
    <row r="97" spans="1:17" x14ac:dyDescent="0.2">
      <c r="A97" s="30" t="s">
        <v>51</v>
      </c>
      <c r="B97" s="31" t="s">
        <v>52</v>
      </c>
      <c r="C97" s="35">
        <v>41987.83</v>
      </c>
      <c r="D97" s="29"/>
      <c r="E97" s="1">
        <f t="shared" si="9"/>
        <v>346.49957871747057</v>
      </c>
      <c r="F97" s="1">
        <f t="shared" si="10"/>
        <v>346.5</v>
      </c>
      <c r="G97" s="1">
        <f t="shared" si="11"/>
        <v>-8.662844993523322E-4</v>
      </c>
      <c r="I97" s="1">
        <f>+G97</f>
        <v>-8.662844993523322E-4</v>
      </c>
      <c r="O97" s="1">
        <f t="shared" ca="1" si="12"/>
        <v>-6.4315430696692329E-4</v>
      </c>
      <c r="Q97" s="89">
        <f t="shared" si="13"/>
        <v>26969.33</v>
      </c>
    </row>
    <row r="98" spans="1:17" x14ac:dyDescent="0.2">
      <c r="A98" s="30" t="s">
        <v>51</v>
      </c>
      <c r="B98" s="31" t="s">
        <v>52</v>
      </c>
      <c r="C98" s="35">
        <v>41989.88</v>
      </c>
      <c r="D98" s="29"/>
      <c r="E98" s="1">
        <f t="shared" si="9"/>
        <v>347.49651354020352</v>
      </c>
      <c r="F98" s="1">
        <f t="shared" si="10"/>
        <v>347.5</v>
      </c>
      <c r="G98" s="1">
        <f t="shared" si="11"/>
        <v>-7.1692175042699091E-3</v>
      </c>
      <c r="I98" s="1">
        <f>+G98</f>
        <v>-7.1692175042699091E-3</v>
      </c>
      <c r="O98" s="1">
        <f t="shared" ca="1" si="12"/>
        <v>-6.4352670759534089E-4</v>
      </c>
      <c r="Q98" s="89">
        <f t="shared" si="13"/>
        <v>26971.379999999997</v>
      </c>
    </row>
    <row r="99" spans="1:17" x14ac:dyDescent="0.2">
      <c r="A99" s="24" t="s">
        <v>49</v>
      </c>
      <c r="B99" s="33"/>
      <c r="C99" s="36">
        <v>41990.913999999997</v>
      </c>
      <c r="D99" s="29"/>
      <c r="E99" s="1">
        <f t="shared" si="9"/>
        <v>347.99935773859755</v>
      </c>
      <c r="F99" s="1">
        <f t="shared" si="10"/>
        <v>348</v>
      </c>
      <c r="G99" s="1">
        <f t="shared" si="11"/>
        <v>-1.3206840085331351E-3</v>
      </c>
      <c r="J99" s="1">
        <f>+G99</f>
        <v>-1.3206840085331351E-3</v>
      </c>
      <c r="O99" s="1">
        <f t="shared" ca="1" si="12"/>
        <v>-6.4371290790954968E-4</v>
      </c>
      <c r="Q99" s="89">
        <f t="shared" si="13"/>
        <v>26972.413999999997</v>
      </c>
    </row>
    <row r="100" spans="1:17" x14ac:dyDescent="0.2">
      <c r="A100" s="30" t="s">
        <v>51</v>
      </c>
      <c r="B100" s="31" t="s">
        <v>52</v>
      </c>
      <c r="C100" s="35">
        <v>41991.94</v>
      </c>
      <c r="D100" s="29"/>
      <c r="E100" s="1">
        <f t="shared" si="9"/>
        <v>348.49831145963731</v>
      </c>
      <c r="F100" s="1">
        <f t="shared" si="10"/>
        <v>348.5</v>
      </c>
      <c r="G100" s="1">
        <f t="shared" si="11"/>
        <v>-3.4721504998742603E-3</v>
      </c>
      <c r="I100" s="1">
        <f>+G100</f>
        <v>-3.4721504998742603E-3</v>
      </c>
      <c r="O100" s="1">
        <f t="shared" ca="1" si="12"/>
        <v>-6.4389910822375837E-4</v>
      </c>
      <c r="Q100" s="89">
        <f t="shared" si="13"/>
        <v>26973.440000000002</v>
      </c>
    </row>
    <row r="101" spans="1:17" x14ac:dyDescent="0.2">
      <c r="A101" s="24" t="s">
        <v>49</v>
      </c>
      <c r="B101" s="33"/>
      <c r="C101" s="36">
        <v>41992.97</v>
      </c>
      <c r="D101" s="29"/>
      <c r="E101" s="1">
        <f t="shared" si="9"/>
        <v>348.99921041935244</v>
      </c>
      <c r="F101" s="1">
        <f t="shared" si="10"/>
        <v>349</v>
      </c>
      <c r="G101" s="1">
        <f t="shared" si="11"/>
        <v>-1.6236170049523935E-3</v>
      </c>
      <c r="J101" s="1">
        <f>+G101</f>
        <v>-1.6236170049523935E-3</v>
      </c>
      <c r="O101" s="1">
        <f t="shared" ca="1" si="12"/>
        <v>-6.4408530853796717E-4</v>
      </c>
      <c r="Q101" s="89">
        <f t="shared" si="13"/>
        <v>26974.47</v>
      </c>
    </row>
    <row r="102" spans="1:17" x14ac:dyDescent="0.2">
      <c r="A102" s="30" t="s">
        <v>58</v>
      </c>
      <c r="B102" s="31" t="s">
        <v>44</v>
      </c>
      <c r="C102" s="35">
        <v>42007.356</v>
      </c>
      <c r="D102" s="29"/>
      <c r="E102" s="1">
        <f t="shared" si="9"/>
        <v>355.99526132660395</v>
      </c>
      <c r="F102" s="1">
        <f t="shared" si="10"/>
        <v>356</v>
      </c>
      <c r="G102" s="1">
        <f t="shared" si="11"/>
        <v>-9.7441480029374361E-3</v>
      </c>
      <c r="I102" s="1">
        <f>+G102</f>
        <v>-9.7441480029374361E-3</v>
      </c>
      <c r="O102" s="1">
        <f t="shared" ca="1" si="12"/>
        <v>-6.4669211293689024E-4</v>
      </c>
      <c r="Q102" s="89">
        <f t="shared" si="13"/>
        <v>26988.856</v>
      </c>
    </row>
    <row r="103" spans="1:17" x14ac:dyDescent="0.2">
      <c r="A103" s="30" t="s">
        <v>58</v>
      </c>
      <c r="B103" s="31" t="s">
        <v>44</v>
      </c>
      <c r="C103" s="35">
        <v>42040.281000000003</v>
      </c>
      <c r="D103" s="29"/>
      <c r="E103" s="1">
        <f t="shared" si="9"/>
        <v>372.00700719907013</v>
      </c>
      <c r="F103" s="1">
        <f t="shared" si="10"/>
        <v>372</v>
      </c>
      <c r="G103" s="1">
        <f t="shared" si="11"/>
        <v>1.4408923998416867E-2</v>
      </c>
      <c r="I103" s="1">
        <f>+G103</f>
        <v>1.4408923998416867E-2</v>
      </c>
      <c r="O103" s="1">
        <f t="shared" ca="1" si="12"/>
        <v>-6.5265052299157134E-4</v>
      </c>
      <c r="Q103" s="89">
        <f t="shared" si="13"/>
        <v>27021.781000000003</v>
      </c>
    </row>
    <row r="104" spans="1:17" x14ac:dyDescent="0.2">
      <c r="A104" s="30" t="s">
        <v>59</v>
      </c>
      <c r="B104" s="31" t="s">
        <v>44</v>
      </c>
      <c r="C104" s="35">
        <v>42052.603000000003</v>
      </c>
      <c r="D104" s="29"/>
      <c r="E104" s="1">
        <f t="shared" si="9"/>
        <v>377.99931494821254</v>
      </c>
      <c r="F104" s="1">
        <f t="shared" si="10"/>
        <v>378</v>
      </c>
      <c r="G104" s="1">
        <f t="shared" si="11"/>
        <v>-1.408673997502774E-3</v>
      </c>
      <c r="I104" s="1">
        <f>+G104</f>
        <v>-1.408673997502774E-3</v>
      </c>
      <c r="O104" s="1">
        <f t="shared" ca="1" si="12"/>
        <v>-6.548849267620768E-4</v>
      </c>
      <c r="Q104" s="89">
        <f t="shared" si="13"/>
        <v>27034.103000000003</v>
      </c>
    </row>
    <row r="105" spans="1:17" x14ac:dyDescent="0.2">
      <c r="A105" s="24" t="s">
        <v>43</v>
      </c>
      <c r="B105" s="33" t="s">
        <v>44</v>
      </c>
      <c r="C105" s="36">
        <v>42052.614999999998</v>
      </c>
      <c r="D105" s="29"/>
      <c r="E105" s="1">
        <f t="shared" si="9"/>
        <v>378.00515066424572</v>
      </c>
      <c r="F105" s="1">
        <f t="shared" si="10"/>
        <v>378</v>
      </c>
      <c r="G105" s="1">
        <f t="shared" si="11"/>
        <v>1.059132599766599E-2</v>
      </c>
      <c r="J105" s="1">
        <f>+G105</f>
        <v>1.059132599766599E-2</v>
      </c>
      <c r="O105" s="1">
        <f t="shared" ca="1" si="12"/>
        <v>-6.548849267620768E-4</v>
      </c>
      <c r="Q105" s="89">
        <f t="shared" si="13"/>
        <v>27034.114999999998</v>
      </c>
    </row>
    <row r="106" spans="1:17" x14ac:dyDescent="0.2">
      <c r="A106" s="30" t="s">
        <v>57</v>
      </c>
      <c r="B106" s="31" t="s">
        <v>44</v>
      </c>
      <c r="C106" s="35">
        <v>42083.464</v>
      </c>
      <c r="D106" s="29"/>
      <c r="E106" s="1">
        <f t="shared" si="9"/>
        <v>393.00731766256604</v>
      </c>
      <c r="F106" s="1">
        <f t="shared" si="10"/>
        <v>393</v>
      </c>
      <c r="G106" s="1">
        <f t="shared" si="11"/>
        <v>1.5047330998640973E-2</v>
      </c>
      <c r="I106" s="1">
        <f>+G106</f>
        <v>1.5047330998640973E-2</v>
      </c>
      <c r="O106" s="1">
        <f t="shared" ca="1" si="12"/>
        <v>-6.6047093618834042E-4</v>
      </c>
      <c r="Q106" s="89">
        <f t="shared" si="13"/>
        <v>27064.964</v>
      </c>
    </row>
    <row r="107" spans="1:17" x14ac:dyDescent="0.2">
      <c r="A107" s="24" t="s">
        <v>43</v>
      </c>
      <c r="B107" s="33" t="s">
        <v>44</v>
      </c>
      <c r="C107" s="36">
        <v>42375.453999999998</v>
      </c>
      <c r="D107" s="29"/>
      <c r="E107" s="1">
        <f t="shared" si="9"/>
        <v>535.00487809691572</v>
      </c>
      <c r="F107" s="1">
        <f t="shared" si="10"/>
        <v>535</v>
      </c>
      <c r="G107" s="1">
        <f t="shared" si="11"/>
        <v>1.0030844998254906E-2</v>
      </c>
      <c r="J107" s="1">
        <f>+G107</f>
        <v>1.0030844998254906E-2</v>
      </c>
      <c r="O107" s="1">
        <f t="shared" ca="1" si="12"/>
        <v>-7.1335182542363578E-4</v>
      </c>
      <c r="Q107" s="89">
        <f t="shared" si="13"/>
        <v>27356.953999999998</v>
      </c>
    </row>
    <row r="108" spans="1:17" x14ac:dyDescent="0.2">
      <c r="A108" s="30" t="s">
        <v>60</v>
      </c>
      <c r="B108" s="31" t="s">
        <v>44</v>
      </c>
      <c r="C108" s="35">
        <v>42385.737000000001</v>
      </c>
      <c r="D108" s="29"/>
      <c r="E108" s="1">
        <f t="shared" si="9"/>
        <v>540.00560042969039</v>
      </c>
      <c r="F108" s="1">
        <f t="shared" si="10"/>
        <v>540</v>
      </c>
      <c r="G108" s="1">
        <f t="shared" si="11"/>
        <v>1.1516179998579901E-2</v>
      </c>
      <c r="I108" s="1">
        <f>+G108</f>
        <v>1.1516179998579901E-2</v>
      </c>
      <c r="O108" s="1">
        <f t="shared" ca="1" si="12"/>
        <v>-7.1521382856572354E-4</v>
      </c>
      <c r="Q108" s="89">
        <f t="shared" si="13"/>
        <v>27367.237000000001</v>
      </c>
    </row>
    <row r="109" spans="1:17" x14ac:dyDescent="0.2">
      <c r="A109" s="30" t="s">
        <v>58</v>
      </c>
      <c r="B109" s="31" t="s">
        <v>44</v>
      </c>
      <c r="C109" s="35">
        <v>42404.222000000002</v>
      </c>
      <c r="D109" s="29"/>
      <c r="E109" s="1">
        <f t="shared" si="9"/>
        <v>548.99503467274337</v>
      </c>
      <c r="F109" s="1">
        <f t="shared" si="10"/>
        <v>549</v>
      </c>
      <c r="G109" s="1">
        <f t="shared" si="11"/>
        <v>-1.0210216998530086E-2</v>
      </c>
      <c r="I109" s="1">
        <f>+G109</f>
        <v>-1.0210216998530086E-2</v>
      </c>
      <c r="O109" s="1">
        <f t="shared" ca="1" si="12"/>
        <v>-7.1856543422148169E-4</v>
      </c>
      <c r="Q109" s="89">
        <f t="shared" si="13"/>
        <v>27385.722000000002</v>
      </c>
    </row>
    <row r="110" spans="1:17" x14ac:dyDescent="0.2">
      <c r="A110" s="24" t="s">
        <v>43</v>
      </c>
      <c r="B110" s="33" t="s">
        <v>44</v>
      </c>
      <c r="C110" s="36">
        <v>42404.243999999999</v>
      </c>
      <c r="D110" s="29"/>
      <c r="E110" s="1">
        <f t="shared" si="9"/>
        <v>549.0057334854738</v>
      </c>
      <c r="F110" s="1">
        <f t="shared" si="10"/>
        <v>549</v>
      </c>
      <c r="G110" s="1">
        <f t="shared" si="11"/>
        <v>1.1789782998675946E-2</v>
      </c>
      <c r="J110" s="1">
        <f t="shared" ref="J110:J116" si="14">+G110</f>
        <v>1.1789782998675946E-2</v>
      </c>
      <c r="O110" s="1">
        <f t="shared" ca="1" si="12"/>
        <v>-7.1856543422148169E-4</v>
      </c>
      <c r="Q110" s="89">
        <f t="shared" si="13"/>
        <v>27385.743999999999</v>
      </c>
    </row>
    <row r="111" spans="1:17" x14ac:dyDescent="0.2">
      <c r="A111" s="24" t="s">
        <v>43</v>
      </c>
      <c r="B111" s="33" t="s">
        <v>44</v>
      </c>
      <c r="C111" s="36">
        <v>42408.343000000001</v>
      </c>
      <c r="D111" s="29"/>
      <c r="E111" s="1">
        <f t="shared" si="9"/>
        <v>550.99911682127538</v>
      </c>
      <c r="F111" s="1">
        <f t="shared" si="10"/>
        <v>551</v>
      </c>
      <c r="G111" s="1">
        <f t="shared" si="11"/>
        <v>-1.8160830004489981E-3</v>
      </c>
      <c r="J111" s="1">
        <f t="shared" si="14"/>
        <v>-1.8160830004489981E-3</v>
      </c>
      <c r="O111" s="1">
        <f t="shared" ca="1" si="12"/>
        <v>-7.1931023547831688E-4</v>
      </c>
      <c r="Q111" s="89">
        <f t="shared" si="13"/>
        <v>27389.843000000001</v>
      </c>
    </row>
    <row r="112" spans="1:17" x14ac:dyDescent="0.2">
      <c r="A112" s="24" t="s">
        <v>43</v>
      </c>
      <c r="B112" s="33" t="s">
        <v>44</v>
      </c>
      <c r="C112" s="36">
        <v>42410.391000000003</v>
      </c>
      <c r="D112" s="29"/>
      <c r="E112" s="1">
        <f t="shared" si="9"/>
        <v>551.99507902467235</v>
      </c>
      <c r="F112" s="1">
        <f t="shared" si="10"/>
        <v>552</v>
      </c>
      <c r="G112" s="1">
        <f t="shared" si="11"/>
        <v>-1.0119015998498071E-2</v>
      </c>
      <c r="J112" s="1">
        <f t="shared" si="14"/>
        <v>-1.0119015998498071E-2</v>
      </c>
      <c r="O112" s="1">
        <f t="shared" ca="1" si="12"/>
        <v>-7.1968263610673448E-4</v>
      </c>
      <c r="Q112" s="89">
        <f t="shared" si="13"/>
        <v>27391.891000000003</v>
      </c>
    </row>
    <row r="113" spans="1:17" x14ac:dyDescent="0.2">
      <c r="A113" s="24" t="s">
        <v>43</v>
      </c>
      <c r="B113" s="33" t="s">
        <v>44</v>
      </c>
      <c r="C113" s="36">
        <v>42412.451999999997</v>
      </c>
      <c r="D113" s="29"/>
      <c r="E113" s="1">
        <f t="shared" si="9"/>
        <v>552.99736325377057</v>
      </c>
      <c r="F113" s="1">
        <f t="shared" si="10"/>
        <v>553</v>
      </c>
      <c r="G113" s="1">
        <f t="shared" si="11"/>
        <v>-5.4219490048126318E-3</v>
      </c>
      <c r="J113" s="1">
        <f t="shared" si="14"/>
        <v>-5.4219490048126318E-3</v>
      </c>
      <c r="O113" s="1">
        <f t="shared" ca="1" si="12"/>
        <v>-7.2005503673515207E-4</v>
      </c>
      <c r="Q113" s="89">
        <f t="shared" si="13"/>
        <v>27393.951999999997</v>
      </c>
    </row>
    <row r="114" spans="1:17" x14ac:dyDescent="0.2">
      <c r="A114" s="24" t="s">
        <v>43</v>
      </c>
      <c r="B114" s="33" t="s">
        <v>44</v>
      </c>
      <c r="C114" s="36">
        <v>42412.459000000003</v>
      </c>
      <c r="D114" s="29"/>
      <c r="E114" s="1">
        <f t="shared" si="9"/>
        <v>553.00076742146041</v>
      </c>
      <c r="F114" s="1">
        <f t="shared" si="10"/>
        <v>553</v>
      </c>
      <c r="G114" s="1">
        <f t="shared" si="11"/>
        <v>1.5780510002514347E-3</v>
      </c>
      <c r="J114" s="1">
        <f t="shared" si="14"/>
        <v>1.5780510002514347E-3</v>
      </c>
      <c r="O114" s="1">
        <f t="shared" ca="1" si="12"/>
        <v>-7.2005503673515207E-4</v>
      </c>
      <c r="Q114" s="89">
        <f t="shared" si="13"/>
        <v>27393.959000000003</v>
      </c>
    </row>
    <row r="115" spans="1:17" x14ac:dyDescent="0.2">
      <c r="A115" s="24" t="s">
        <v>43</v>
      </c>
      <c r="B115" s="33" t="s">
        <v>44</v>
      </c>
      <c r="C115" s="36">
        <v>42412.462</v>
      </c>
      <c r="D115" s="29"/>
      <c r="E115" s="1">
        <f t="shared" si="9"/>
        <v>553.00222635046782</v>
      </c>
      <c r="F115" s="1">
        <f t="shared" si="10"/>
        <v>553</v>
      </c>
      <c r="G115" s="1">
        <f t="shared" si="11"/>
        <v>4.5780509972246364E-3</v>
      </c>
      <c r="J115" s="1">
        <f t="shared" si="14"/>
        <v>4.5780509972246364E-3</v>
      </c>
      <c r="O115" s="1">
        <f t="shared" ca="1" si="12"/>
        <v>-7.2005503673515207E-4</v>
      </c>
      <c r="Q115" s="89">
        <f t="shared" si="13"/>
        <v>27393.962</v>
      </c>
    </row>
    <row r="116" spans="1:17" x14ac:dyDescent="0.2">
      <c r="A116" s="24" t="s">
        <v>43</v>
      </c>
      <c r="B116" s="33" t="s">
        <v>44</v>
      </c>
      <c r="C116" s="36">
        <v>42414.514000000003</v>
      </c>
      <c r="D116" s="29"/>
      <c r="E116" s="1">
        <f t="shared" si="9"/>
        <v>554.00013379254381</v>
      </c>
      <c r="F116" s="1">
        <f t="shared" si="10"/>
        <v>554</v>
      </c>
      <c r="G116" s="1">
        <f t="shared" si="11"/>
        <v>2.7511799999047071E-4</v>
      </c>
      <c r="J116" s="1">
        <f t="shared" si="14"/>
        <v>2.7511799999047071E-4</v>
      </c>
      <c r="O116" s="1">
        <f t="shared" ca="1" si="12"/>
        <v>-7.2042743736356967E-4</v>
      </c>
      <c r="Q116" s="89">
        <f t="shared" si="13"/>
        <v>27396.014000000003</v>
      </c>
    </row>
    <row r="117" spans="1:17" x14ac:dyDescent="0.2">
      <c r="A117" s="30" t="s">
        <v>61</v>
      </c>
      <c r="B117" s="31" t="s">
        <v>44</v>
      </c>
      <c r="C117" s="35">
        <v>42443.300999999999</v>
      </c>
      <c r="D117" s="29"/>
      <c r="E117" s="1">
        <f t="shared" si="9"/>
        <v>567.99953025209095</v>
      </c>
      <c r="F117" s="1">
        <f t="shared" si="10"/>
        <v>568</v>
      </c>
      <c r="G117" s="1">
        <f t="shared" ref="G117:G148" si="15">+C117-(C$7+F117*C$8)</f>
        <v>-9.6594400383764878E-4</v>
      </c>
      <c r="I117" s="1">
        <f>+G117</f>
        <v>-9.6594400383764878E-4</v>
      </c>
      <c r="O117" s="1">
        <f t="shared" ca="1" si="12"/>
        <v>-7.2564104616141558E-4</v>
      </c>
      <c r="Q117" s="89">
        <f t="shared" si="13"/>
        <v>27424.800999999999</v>
      </c>
    </row>
    <row r="118" spans="1:17" x14ac:dyDescent="0.2">
      <c r="A118" s="30" t="s">
        <v>61</v>
      </c>
      <c r="B118" s="31" t="s">
        <v>44</v>
      </c>
      <c r="C118" s="35">
        <v>42445.351999999999</v>
      </c>
      <c r="D118" s="29"/>
      <c r="E118" s="1">
        <f t="shared" si="9"/>
        <v>568.99695138449545</v>
      </c>
      <c r="F118" s="1">
        <f t="shared" si="10"/>
        <v>569</v>
      </c>
      <c r="G118" s="1">
        <f t="shared" si="15"/>
        <v>-6.2688770049135201E-3</v>
      </c>
      <c r="I118" s="1">
        <f>+G118</f>
        <v>-6.2688770049135201E-3</v>
      </c>
      <c r="O118" s="1">
        <f t="shared" ca="1" si="12"/>
        <v>-7.2601344678983317E-4</v>
      </c>
      <c r="Q118" s="89">
        <f t="shared" si="13"/>
        <v>27426.851999999999</v>
      </c>
    </row>
    <row r="119" spans="1:17" x14ac:dyDescent="0.2">
      <c r="A119" s="24" t="s">
        <v>43</v>
      </c>
      <c r="B119" s="33" t="s">
        <v>44</v>
      </c>
      <c r="C119" s="36">
        <v>42445.36</v>
      </c>
      <c r="D119" s="29"/>
      <c r="E119" s="1">
        <f t="shared" si="9"/>
        <v>569.00084186185325</v>
      </c>
      <c r="F119" s="1">
        <f t="shared" si="10"/>
        <v>569</v>
      </c>
      <c r="G119" s="1">
        <f t="shared" si="15"/>
        <v>1.7311229967162944E-3</v>
      </c>
      <c r="J119" s="1">
        <f t="shared" ref="J119:J124" si="16">+G119</f>
        <v>1.7311229967162944E-3</v>
      </c>
      <c r="O119" s="1">
        <f t="shared" ca="1" si="12"/>
        <v>-7.2601344678983317E-4</v>
      </c>
      <c r="Q119" s="89">
        <f t="shared" si="13"/>
        <v>27426.86</v>
      </c>
    </row>
    <row r="120" spans="1:17" x14ac:dyDescent="0.2">
      <c r="A120" s="24" t="s">
        <v>43</v>
      </c>
      <c r="B120" s="33" t="s">
        <v>44</v>
      </c>
      <c r="C120" s="36">
        <v>42445.362000000001</v>
      </c>
      <c r="D120" s="29"/>
      <c r="E120" s="1">
        <f t="shared" si="9"/>
        <v>569.0018144811927</v>
      </c>
      <c r="F120" s="1">
        <f t="shared" si="10"/>
        <v>569</v>
      </c>
      <c r="G120" s="1">
        <f t="shared" si="15"/>
        <v>3.7311229971237481E-3</v>
      </c>
      <c r="J120" s="1">
        <f t="shared" si="16"/>
        <v>3.7311229971237481E-3</v>
      </c>
      <c r="O120" s="1">
        <f t="shared" ca="1" si="12"/>
        <v>-7.2601344678983317E-4</v>
      </c>
      <c r="Q120" s="89">
        <f t="shared" si="13"/>
        <v>27426.862000000001</v>
      </c>
    </row>
    <row r="121" spans="1:17" x14ac:dyDescent="0.2">
      <c r="A121" s="24" t="s">
        <v>43</v>
      </c>
      <c r="B121" s="33" t="s">
        <v>44</v>
      </c>
      <c r="C121" s="36">
        <v>42447.409</v>
      </c>
      <c r="D121" s="29"/>
      <c r="E121" s="1">
        <f t="shared" si="9"/>
        <v>569.99729037491818</v>
      </c>
      <c r="F121" s="1">
        <f t="shared" si="10"/>
        <v>570</v>
      </c>
      <c r="G121" s="1">
        <f t="shared" si="15"/>
        <v>-5.5718100047670305E-3</v>
      </c>
      <c r="J121" s="1">
        <f t="shared" si="16"/>
        <v>-5.5718100047670305E-3</v>
      </c>
      <c r="O121" s="1">
        <f t="shared" ca="1" si="12"/>
        <v>-7.2638584741825077E-4</v>
      </c>
      <c r="Q121" s="89">
        <f t="shared" si="13"/>
        <v>27428.909</v>
      </c>
    </row>
    <row r="122" spans="1:17" x14ac:dyDescent="0.2">
      <c r="A122" s="24" t="s">
        <v>43</v>
      </c>
      <c r="B122" s="33" t="s">
        <v>44</v>
      </c>
      <c r="C122" s="36">
        <v>42449.464</v>
      </c>
      <c r="D122" s="29"/>
      <c r="E122" s="1">
        <f t="shared" si="9"/>
        <v>570.99665674600158</v>
      </c>
      <c r="F122" s="1">
        <f t="shared" si="10"/>
        <v>571</v>
      </c>
      <c r="G122" s="1">
        <f t="shared" si="15"/>
        <v>-6.8747430050279945E-3</v>
      </c>
      <c r="J122" s="1">
        <f t="shared" si="16"/>
        <v>-6.8747430050279945E-3</v>
      </c>
      <c r="O122" s="1">
        <f t="shared" ca="1" si="12"/>
        <v>-7.2675824804666837E-4</v>
      </c>
      <c r="Q122" s="89">
        <f t="shared" si="13"/>
        <v>27430.964</v>
      </c>
    </row>
    <row r="123" spans="1:17" x14ac:dyDescent="0.2">
      <c r="A123" s="24" t="s">
        <v>43</v>
      </c>
      <c r="B123" s="33" t="s">
        <v>44</v>
      </c>
      <c r="C123" s="36">
        <v>42449.476000000002</v>
      </c>
      <c r="D123" s="29"/>
      <c r="E123" s="1">
        <f t="shared" si="9"/>
        <v>571.00249246203828</v>
      </c>
      <c r="F123" s="1">
        <f t="shared" si="10"/>
        <v>571</v>
      </c>
      <c r="G123" s="1">
        <f t="shared" si="15"/>
        <v>5.1252569974167272E-3</v>
      </c>
      <c r="J123" s="1">
        <f t="shared" si="16"/>
        <v>5.1252569974167272E-3</v>
      </c>
      <c r="O123" s="1">
        <f t="shared" ca="1" si="12"/>
        <v>-7.2675824804666837E-4</v>
      </c>
      <c r="Q123" s="89">
        <f t="shared" si="13"/>
        <v>27430.976000000002</v>
      </c>
    </row>
    <row r="124" spans="1:17" x14ac:dyDescent="0.2">
      <c r="A124" s="24" t="s">
        <v>43</v>
      </c>
      <c r="B124" s="33" t="s">
        <v>44</v>
      </c>
      <c r="C124" s="36">
        <v>42451.508000000002</v>
      </c>
      <c r="D124" s="29"/>
      <c r="E124" s="1">
        <f t="shared" si="9"/>
        <v>571.99067371071976</v>
      </c>
      <c r="F124" s="1">
        <f t="shared" si="10"/>
        <v>572</v>
      </c>
      <c r="G124" s="1">
        <f t="shared" si="15"/>
        <v>-1.9177676003891975E-2</v>
      </c>
      <c r="J124" s="1">
        <f t="shared" si="16"/>
        <v>-1.9177676003891975E-2</v>
      </c>
      <c r="O124" s="1">
        <f t="shared" ca="1" si="12"/>
        <v>-7.2713064867508596E-4</v>
      </c>
      <c r="Q124" s="89">
        <f t="shared" si="13"/>
        <v>27433.008000000002</v>
      </c>
    </row>
    <row r="125" spans="1:17" x14ac:dyDescent="0.2">
      <c r="A125" s="30" t="s">
        <v>60</v>
      </c>
      <c r="B125" s="31" t="s">
        <v>44</v>
      </c>
      <c r="C125" s="35">
        <v>42683.900999999998</v>
      </c>
      <c r="D125" s="29"/>
      <c r="E125" s="1">
        <f t="shared" si="9"/>
        <v>685.00563676431591</v>
      </c>
      <c r="F125" s="1">
        <f t="shared" si="10"/>
        <v>685</v>
      </c>
      <c r="G125" s="1">
        <f t="shared" si="15"/>
        <v>1.1590894995606504E-2</v>
      </c>
      <c r="I125" s="1">
        <f>+G125</f>
        <v>1.1590894995606504E-2</v>
      </c>
      <c r="O125" s="1">
        <f t="shared" ca="1" si="12"/>
        <v>-7.692119196862717E-4</v>
      </c>
      <c r="Q125" s="89">
        <f t="shared" si="13"/>
        <v>27665.400999999998</v>
      </c>
    </row>
    <row r="126" spans="1:17" x14ac:dyDescent="0.2">
      <c r="A126" s="24" t="s">
        <v>43</v>
      </c>
      <c r="B126" s="33" t="s">
        <v>44</v>
      </c>
      <c r="C126" s="36">
        <v>42739.41</v>
      </c>
      <c r="D126" s="29"/>
      <c r="E126" s="1">
        <f t="shared" si="9"/>
        <v>712.0002002156366</v>
      </c>
      <c r="F126" s="1">
        <f t="shared" si="10"/>
        <v>712</v>
      </c>
      <c r="G126" s="1">
        <f t="shared" si="15"/>
        <v>4.1170400072587654E-4</v>
      </c>
      <c r="J126" s="1">
        <f>+G126</f>
        <v>4.1170400072587654E-4</v>
      </c>
      <c r="O126" s="1">
        <f t="shared" ca="1" si="12"/>
        <v>-7.7926673665354614E-4</v>
      </c>
      <c r="Q126" s="89">
        <f t="shared" si="13"/>
        <v>27720.910000000003</v>
      </c>
    </row>
    <row r="127" spans="1:17" x14ac:dyDescent="0.2">
      <c r="A127" s="30" t="s">
        <v>61</v>
      </c>
      <c r="B127" s="31" t="s">
        <v>44</v>
      </c>
      <c r="C127" s="35">
        <v>42745.559000000001</v>
      </c>
      <c r="D127" s="29"/>
      <c r="E127" s="1">
        <f t="shared" si="9"/>
        <v>714.99051837417107</v>
      </c>
      <c r="F127" s="1">
        <f t="shared" si="10"/>
        <v>715</v>
      </c>
      <c r="G127" s="1">
        <f t="shared" si="15"/>
        <v>-1.9497095003316645E-2</v>
      </c>
      <c r="I127" s="1">
        <f>+G127</f>
        <v>-1.9497095003316645E-2</v>
      </c>
      <c r="O127" s="1">
        <f t="shared" ca="1" si="12"/>
        <v>-7.8038393853879881E-4</v>
      </c>
      <c r="Q127" s="89">
        <f t="shared" si="13"/>
        <v>27727.059000000001</v>
      </c>
    </row>
    <row r="128" spans="1:17" x14ac:dyDescent="0.2">
      <c r="A128" s="30" t="s">
        <v>60</v>
      </c>
      <c r="B128" s="31" t="s">
        <v>44</v>
      </c>
      <c r="C128" s="35">
        <v>42751.771999999997</v>
      </c>
      <c r="D128" s="29"/>
      <c r="E128" s="1">
        <f t="shared" si="9"/>
        <v>718.01196035156102</v>
      </c>
      <c r="F128" s="1">
        <f t="shared" si="10"/>
        <v>718</v>
      </c>
      <c r="G128" s="1">
        <f t="shared" si="15"/>
        <v>2.4594105991127435E-2</v>
      </c>
      <c r="I128" s="1">
        <f>+G128</f>
        <v>2.4594105991127435E-2</v>
      </c>
      <c r="O128" s="1">
        <f t="shared" ca="1" si="12"/>
        <v>-7.8150114042405149E-4</v>
      </c>
      <c r="Q128" s="89">
        <f t="shared" si="13"/>
        <v>27733.271999999997</v>
      </c>
    </row>
    <row r="129" spans="1:17" x14ac:dyDescent="0.2">
      <c r="A129" s="24" t="s">
        <v>43</v>
      </c>
      <c r="B129" s="33" t="s">
        <v>44</v>
      </c>
      <c r="C129" s="36">
        <v>42774.357000000004</v>
      </c>
      <c r="D129" s="29"/>
      <c r="E129" s="1">
        <f t="shared" si="9"/>
        <v>728.99526424008707</v>
      </c>
      <c r="F129" s="1">
        <f t="shared" si="10"/>
        <v>729</v>
      </c>
      <c r="G129" s="1">
        <f t="shared" si="15"/>
        <v>-9.7381570012657903E-3</v>
      </c>
      <c r="J129" s="1">
        <f>+G129</f>
        <v>-9.7381570012657903E-3</v>
      </c>
      <c r="O129" s="1">
        <f t="shared" ca="1" si="12"/>
        <v>-7.8559754733664483E-4</v>
      </c>
      <c r="Q129" s="89">
        <f t="shared" si="13"/>
        <v>27755.857000000004</v>
      </c>
    </row>
    <row r="130" spans="1:17" x14ac:dyDescent="0.2">
      <c r="A130" s="24" t="s">
        <v>43</v>
      </c>
      <c r="B130" s="33" t="s">
        <v>44</v>
      </c>
      <c r="C130" s="36">
        <v>42774.360999999997</v>
      </c>
      <c r="D130" s="29"/>
      <c r="E130" s="1">
        <f t="shared" si="9"/>
        <v>728.99720947876244</v>
      </c>
      <c r="F130" s="1">
        <f t="shared" si="10"/>
        <v>729</v>
      </c>
      <c r="G130" s="1">
        <f t="shared" si="15"/>
        <v>-5.7381570077268407E-3</v>
      </c>
      <c r="J130" s="1">
        <f>+G130</f>
        <v>-5.7381570077268407E-3</v>
      </c>
      <c r="O130" s="1">
        <f t="shared" ca="1" si="12"/>
        <v>-7.8559754733664483E-4</v>
      </c>
      <c r="Q130" s="89">
        <f t="shared" si="13"/>
        <v>27755.860999999997</v>
      </c>
    </row>
    <row r="131" spans="1:17" x14ac:dyDescent="0.2">
      <c r="A131" s="24" t="s">
        <v>43</v>
      </c>
      <c r="B131" s="33" t="s">
        <v>44</v>
      </c>
      <c r="C131" s="36">
        <v>42776.442000000003</v>
      </c>
      <c r="D131" s="29"/>
      <c r="E131" s="1">
        <f t="shared" si="9"/>
        <v>730.00921990125858</v>
      </c>
      <c r="F131" s="1">
        <f t="shared" si="10"/>
        <v>730</v>
      </c>
      <c r="G131" s="1">
        <f t="shared" si="15"/>
        <v>1.8958909997309092E-2</v>
      </c>
      <c r="J131" s="1">
        <f>+G131</f>
        <v>1.8958909997309092E-2</v>
      </c>
      <c r="O131" s="1">
        <f t="shared" ca="1" si="12"/>
        <v>-7.8596994796506243E-4</v>
      </c>
      <c r="Q131" s="89">
        <f t="shared" si="13"/>
        <v>27757.942000000003</v>
      </c>
    </row>
    <row r="132" spans="1:17" x14ac:dyDescent="0.2">
      <c r="A132" s="37" t="s">
        <v>62</v>
      </c>
      <c r="B132" s="33"/>
      <c r="C132" s="38">
        <v>42782.595000000001</v>
      </c>
      <c r="D132" s="29"/>
      <c r="E132" s="1">
        <f t="shared" si="9"/>
        <v>733.00148329847207</v>
      </c>
      <c r="F132" s="1">
        <f t="shared" si="10"/>
        <v>733</v>
      </c>
      <c r="G132" s="1">
        <f t="shared" si="15"/>
        <v>3.0501110013574362E-3</v>
      </c>
      <c r="I132" s="1">
        <f>+G132</f>
        <v>3.0501110013574362E-3</v>
      </c>
      <c r="O132" s="1">
        <f t="shared" ca="1" si="12"/>
        <v>-7.8708714985031511E-4</v>
      </c>
      <c r="Q132" s="89">
        <f t="shared" si="13"/>
        <v>27764.095000000001</v>
      </c>
    </row>
    <row r="133" spans="1:17" x14ac:dyDescent="0.2">
      <c r="A133" s="24" t="s">
        <v>43</v>
      </c>
      <c r="B133" s="33" t="s">
        <v>44</v>
      </c>
      <c r="C133" s="36">
        <v>42786.714999999997</v>
      </c>
      <c r="D133" s="29"/>
      <c r="E133" s="1">
        <f t="shared" si="9"/>
        <v>735.00507913733247</v>
      </c>
      <c r="F133" s="1">
        <f t="shared" si="10"/>
        <v>735</v>
      </c>
      <c r="G133" s="1">
        <f t="shared" si="15"/>
        <v>1.0444244995596819E-2</v>
      </c>
      <c r="J133" s="1">
        <f>+G133</f>
        <v>1.0444244995596819E-2</v>
      </c>
      <c r="O133" s="1">
        <f t="shared" ca="1" si="12"/>
        <v>-7.878319511071503E-4</v>
      </c>
      <c r="Q133" s="89">
        <f t="shared" si="13"/>
        <v>27768.214999999997</v>
      </c>
    </row>
    <row r="134" spans="1:17" x14ac:dyDescent="0.2">
      <c r="A134" s="24" t="s">
        <v>43</v>
      </c>
      <c r="B134" s="33" t="s">
        <v>44</v>
      </c>
      <c r="C134" s="36">
        <v>42807.273999999998</v>
      </c>
      <c r="D134" s="29"/>
      <c r="E134" s="1">
        <f t="shared" si="9"/>
        <v>745.00311963519187</v>
      </c>
      <c r="F134" s="1">
        <f t="shared" si="10"/>
        <v>745</v>
      </c>
      <c r="G134" s="1">
        <f t="shared" si="15"/>
        <v>6.4149149984586984E-3</v>
      </c>
      <c r="J134" s="1">
        <f>+G134</f>
        <v>6.4149149984586984E-3</v>
      </c>
      <c r="O134" s="1">
        <f t="shared" ca="1" si="12"/>
        <v>-7.9155595739132593E-4</v>
      </c>
      <c r="Q134" s="89">
        <f t="shared" si="13"/>
        <v>27788.773999999998</v>
      </c>
    </row>
    <row r="135" spans="1:17" x14ac:dyDescent="0.2">
      <c r="A135" s="30" t="s">
        <v>63</v>
      </c>
      <c r="B135" s="31" t="s">
        <v>44</v>
      </c>
      <c r="C135" s="35">
        <v>42809.328999999998</v>
      </c>
      <c r="D135" s="29"/>
      <c r="E135" s="1">
        <f t="shared" si="9"/>
        <v>746.00248600627526</v>
      </c>
      <c r="F135" s="1">
        <f t="shared" si="10"/>
        <v>746</v>
      </c>
      <c r="G135" s="1">
        <f t="shared" si="15"/>
        <v>5.1119819981977344E-3</v>
      </c>
      <c r="I135" s="1">
        <f t="shared" ref="I135:I142" si="17">+G135</f>
        <v>5.1119819981977344E-3</v>
      </c>
      <c r="O135" s="1">
        <f t="shared" ca="1" si="12"/>
        <v>-7.9192835801974353E-4</v>
      </c>
      <c r="Q135" s="89">
        <f t="shared" si="13"/>
        <v>27790.828999999998</v>
      </c>
    </row>
    <row r="136" spans="1:17" x14ac:dyDescent="0.2">
      <c r="A136" s="30" t="s">
        <v>64</v>
      </c>
      <c r="B136" s="31" t="s">
        <v>44</v>
      </c>
      <c r="C136" s="35">
        <v>42809.337</v>
      </c>
      <c r="D136" s="29"/>
      <c r="E136" s="1">
        <f t="shared" si="9"/>
        <v>746.00637648363306</v>
      </c>
      <c r="F136" s="1">
        <f t="shared" si="10"/>
        <v>746</v>
      </c>
      <c r="G136" s="1">
        <f t="shared" si="15"/>
        <v>1.3111981999827549E-2</v>
      </c>
      <c r="I136" s="1">
        <f t="shared" si="17"/>
        <v>1.3111981999827549E-2</v>
      </c>
      <c r="O136" s="1">
        <f t="shared" ca="1" si="12"/>
        <v>-7.9192835801974353E-4</v>
      </c>
      <c r="Q136" s="89">
        <f t="shared" si="13"/>
        <v>27790.837</v>
      </c>
    </row>
    <row r="137" spans="1:17" x14ac:dyDescent="0.2">
      <c r="A137" s="30" t="s">
        <v>65</v>
      </c>
      <c r="B137" s="31" t="s">
        <v>44</v>
      </c>
      <c r="C137" s="35">
        <v>42811.385999999999</v>
      </c>
      <c r="D137" s="29"/>
      <c r="E137" s="1">
        <f t="shared" si="9"/>
        <v>747.00282499669811</v>
      </c>
      <c r="F137" s="1">
        <f t="shared" si="10"/>
        <v>747</v>
      </c>
      <c r="G137" s="1">
        <f t="shared" si="15"/>
        <v>5.8090489983442239E-3</v>
      </c>
      <c r="I137" s="1">
        <f t="shared" si="17"/>
        <v>5.8090489983442239E-3</v>
      </c>
      <c r="O137" s="1">
        <f t="shared" ca="1" si="12"/>
        <v>-7.9230075864816112E-4</v>
      </c>
      <c r="Q137" s="89">
        <f t="shared" si="13"/>
        <v>27792.885999999999</v>
      </c>
    </row>
    <row r="138" spans="1:17" x14ac:dyDescent="0.2">
      <c r="A138" s="30" t="s">
        <v>66</v>
      </c>
      <c r="B138" s="31" t="s">
        <v>52</v>
      </c>
      <c r="C138" s="35">
        <v>42847.345999999998</v>
      </c>
      <c r="D138" s="29"/>
      <c r="E138" s="1">
        <f t="shared" si="9"/>
        <v>764.49052071647998</v>
      </c>
      <c r="F138" s="1">
        <f t="shared" si="10"/>
        <v>764.5</v>
      </c>
      <c r="G138" s="1">
        <f t="shared" si="15"/>
        <v>-1.9492278508550953E-2</v>
      </c>
      <c r="I138" s="1">
        <f t="shared" si="17"/>
        <v>-1.9492278508550953E-2</v>
      </c>
      <c r="O138" s="1">
        <f t="shared" ca="1" si="12"/>
        <v>-7.9881776964546873E-4</v>
      </c>
      <c r="Q138" s="89">
        <f t="shared" si="13"/>
        <v>27828.845999999998</v>
      </c>
    </row>
    <row r="139" spans="1:17" x14ac:dyDescent="0.2">
      <c r="A139" s="37" t="s">
        <v>62</v>
      </c>
      <c r="B139" s="33"/>
      <c r="C139" s="38">
        <v>43045.798999999999</v>
      </c>
      <c r="D139" s="29"/>
      <c r="E139" s="1">
        <f t="shared" si="9"/>
        <v>861.00013358294245</v>
      </c>
      <c r="F139" s="1">
        <f t="shared" si="10"/>
        <v>861</v>
      </c>
      <c r="G139" s="1">
        <f t="shared" si="15"/>
        <v>2.7468699408927932E-4</v>
      </c>
      <c r="I139" s="1">
        <f t="shared" si="17"/>
        <v>2.7468699408927932E-4</v>
      </c>
      <c r="O139" s="1">
        <f t="shared" ca="1" si="12"/>
        <v>-8.3475443028776446E-4</v>
      </c>
      <c r="Q139" s="89">
        <f t="shared" si="13"/>
        <v>28027.298999999999</v>
      </c>
    </row>
    <row r="140" spans="1:17" x14ac:dyDescent="0.2">
      <c r="A140" s="37" t="s">
        <v>62</v>
      </c>
      <c r="B140" s="33"/>
      <c r="C140" s="38">
        <v>43045.817999999999</v>
      </c>
      <c r="D140" s="29"/>
      <c r="E140" s="1">
        <f t="shared" si="9"/>
        <v>861.00937346666547</v>
      </c>
      <c r="F140" s="1">
        <f t="shared" si="10"/>
        <v>861</v>
      </c>
      <c r="G140" s="1">
        <f t="shared" si="15"/>
        <v>1.927468699432211E-2</v>
      </c>
      <c r="I140" s="1">
        <f t="shared" si="17"/>
        <v>1.927468699432211E-2</v>
      </c>
      <c r="O140" s="1">
        <f t="shared" ca="1" si="12"/>
        <v>-8.3475443028776446E-4</v>
      </c>
      <c r="Q140" s="89">
        <f t="shared" si="13"/>
        <v>28027.317999999999</v>
      </c>
    </row>
    <row r="141" spans="1:17" x14ac:dyDescent="0.2">
      <c r="A141" s="39" t="s">
        <v>67</v>
      </c>
      <c r="B141" s="40"/>
      <c r="C141" s="41">
        <v>43080.75</v>
      </c>
      <c r="D141" s="42">
        <v>0.01</v>
      </c>
      <c r="E141" s="1">
        <f t="shared" si="9"/>
        <v>877.99714284607182</v>
      </c>
      <c r="F141" s="1">
        <f t="shared" si="10"/>
        <v>878</v>
      </c>
      <c r="G141" s="1">
        <f t="shared" si="15"/>
        <v>-5.8751739998115227E-3</v>
      </c>
      <c r="I141" s="1">
        <f t="shared" si="17"/>
        <v>-5.8751739998115227E-3</v>
      </c>
      <c r="O141" s="1">
        <f t="shared" ca="1" si="12"/>
        <v>-8.4108524097086315E-4</v>
      </c>
      <c r="Q141" s="89">
        <f t="shared" si="13"/>
        <v>28062.25</v>
      </c>
    </row>
    <row r="142" spans="1:17" x14ac:dyDescent="0.2">
      <c r="A142" s="37" t="s">
        <v>62</v>
      </c>
      <c r="B142" s="33"/>
      <c r="C142" s="38">
        <v>43080.764999999999</v>
      </c>
      <c r="D142" s="29"/>
      <c r="E142" s="1">
        <f t="shared" si="9"/>
        <v>878.00443749111594</v>
      </c>
      <c r="F142" s="1">
        <f t="shared" si="10"/>
        <v>878</v>
      </c>
      <c r="G142" s="1">
        <f t="shared" si="15"/>
        <v>9.1248259996064007E-3</v>
      </c>
      <c r="I142" s="1">
        <f t="shared" si="17"/>
        <v>9.1248259996064007E-3</v>
      </c>
      <c r="O142" s="1">
        <f t="shared" ca="1" si="12"/>
        <v>-8.4108524097086315E-4</v>
      </c>
      <c r="Q142" s="89">
        <f t="shared" si="13"/>
        <v>28062.264999999999</v>
      </c>
    </row>
    <row r="143" spans="1:17" x14ac:dyDescent="0.2">
      <c r="A143" s="24" t="s">
        <v>43</v>
      </c>
      <c r="B143" s="33" t="s">
        <v>44</v>
      </c>
      <c r="C143" s="36">
        <v>43105.427000000003</v>
      </c>
      <c r="D143" s="29"/>
      <c r="E143" s="1">
        <f t="shared" si="9"/>
        <v>889.9978065634557</v>
      </c>
      <c r="F143" s="1">
        <f t="shared" si="10"/>
        <v>890</v>
      </c>
      <c r="G143" s="1">
        <f t="shared" si="15"/>
        <v>-4.5103699958417565E-3</v>
      </c>
      <c r="J143" s="1">
        <f>+G143</f>
        <v>-4.5103699958417565E-3</v>
      </c>
      <c r="O143" s="1">
        <f t="shared" ca="1" si="12"/>
        <v>-8.4555404851187409E-4</v>
      </c>
      <c r="Q143" s="89">
        <f t="shared" si="13"/>
        <v>28086.927000000003</v>
      </c>
    </row>
    <row r="144" spans="1:17" x14ac:dyDescent="0.2">
      <c r="A144" s="24" t="s">
        <v>43</v>
      </c>
      <c r="B144" s="33" t="s">
        <v>44</v>
      </c>
      <c r="C144" s="36">
        <v>43138.328999999998</v>
      </c>
      <c r="D144" s="29"/>
      <c r="E144" s="1">
        <f t="shared" si="9"/>
        <v>905.9983673135165</v>
      </c>
      <c r="F144" s="1">
        <f t="shared" si="10"/>
        <v>906</v>
      </c>
      <c r="G144" s="1">
        <f t="shared" si="15"/>
        <v>-3.3572980028111488E-3</v>
      </c>
      <c r="J144" s="1">
        <f>+G144</f>
        <v>-3.3572980028111488E-3</v>
      </c>
      <c r="O144" s="1">
        <f t="shared" ca="1" si="12"/>
        <v>-8.5151245856655519E-4</v>
      </c>
      <c r="Q144" s="89">
        <f t="shared" si="13"/>
        <v>28119.828999999998</v>
      </c>
    </row>
    <row r="145" spans="1:17" x14ac:dyDescent="0.2">
      <c r="A145" s="24" t="s">
        <v>43</v>
      </c>
      <c r="B145" s="33" t="s">
        <v>44</v>
      </c>
      <c r="C145" s="36">
        <v>43138.341</v>
      </c>
      <c r="D145" s="29"/>
      <c r="E145" s="1">
        <f t="shared" si="9"/>
        <v>906.0042030295532</v>
      </c>
      <c r="F145" s="1">
        <f t="shared" si="10"/>
        <v>906</v>
      </c>
      <c r="G145" s="1">
        <f t="shared" si="15"/>
        <v>8.642701999633573E-3</v>
      </c>
      <c r="J145" s="1">
        <f>+G145</f>
        <v>8.642701999633573E-3</v>
      </c>
      <c r="O145" s="1">
        <f t="shared" ca="1" si="12"/>
        <v>-8.5151245856655519E-4</v>
      </c>
      <c r="Q145" s="89">
        <f t="shared" si="13"/>
        <v>28119.841</v>
      </c>
    </row>
    <row r="146" spans="1:17" x14ac:dyDescent="0.2">
      <c r="A146" s="30" t="s">
        <v>68</v>
      </c>
      <c r="B146" s="31" t="s">
        <v>52</v>
      </c>
      <c r="C146" s="35">
        <v>43139.35</v>
      </c>
      <c r="D146" s="29"/>
      <c r="E146" s="1">
        <f t="shared" si="9"/>
        <v>906.49488948620581</v>
      </c>
      <c r="F146" s="1">
        <f t="shared" si="10"/>
        <v>906.5</v>
      </c>
      <c r="G146" s="1">
        <f t="shared" si="15"/>
        <v>-1.0508764506084844E-2</v>
      </c>
      <c r="I146" s="1">
        <f t="shared" ref="I146:I153" si="18">+G146</f>
        <v>-1.0508764506084844E-2</v>
      </c>
      <c r="O146" s="1">
        <f t="shared" ca="1" si="12"/>
        <v>-8.5169865888076398E-4</v>
      </c>
      <c r="Q146" s="89">
        <f t="shared" si="13"/>
        <v>28120.85</v>
      </c>
    </row>
    <row r="147" spans="1:17" x14ac:dyDescent="0.2">
      <c r="A147" s="37" t="s">
        <v>62</v>
      </c>
      <c r="B147" s="33"/>
      <c r="C147" s="38">
        <v>43140.377999999997</v>
      </c>
      <c r="D147" s="29"/>
      <c r="E147" s="1">
        <f t="shared" si="9"/>
        <v>906.99481582658154</v>
      </c>
      <c r="F147" s="1">
        <f t="shared" si="10"/>
        <v>907</v>
      </c>
      <c r="G147" s="1">
        <f t="shared" si="15"/>
        <v>-1.0660231004294474E-2</v>
      </c>
      <c r="I147" s="1">
        <f t="shared" si="18"/>
        <v>-1.0660231004294474E-2</v>
      </c>
      <c r="O147" s="1">
        <f t="shared" ca="1" si="12"/>
        <v>-8.5188485919497278E-4</v>
      </c>
      <c r="Q147" s="89">
        <f t="shared" si="13"/>
        <v>28121.877999999997</v>
      </c>
    </row>
    <row r="148" spans="1:17" x14ac:dyDescent="0.2">
      <c r="A148" s="37" t="s">
        <v>62</v>
      </c>
      <c r="B148" s="33"/>
      <c r="C148" s="38">
        <v>43154.760999999999</v>
      </c>
      <c r="D148" s="29"/>
      <c r="E148" s="1">
        <f t="shared" si="9"/>
        <v>913.98940780482565</v>
      </c>
      <c r="F148" s="1">
        <f t="shared" si="10"/>
        <v>914</v>
      </c>
      <c r="G148" s="1">
        <f t="shared" si="15"/>
        <v>-2.1780762006528676E-2</v>
      </c>
      <c r="I148" s="1">
        <f t="shared" si="18"/>
        <v>-2.1780762006528676E-2</v>
      </c>
      <c r="O148" s="1">
        <f t="shared" ca="1" si="12"/>
        <v>-8.5449166359389574E-4</v>
      </c>
      <c r="Q148" s="89">
        <f t="shared" si="13"/>
        <v>28136.260999999999</v>
      </c>
    </row>
    <row r="149" spans="1:17" x14ac:dyDescent="0.2">
      <c r="A149" s="37" t="s">
        <v>62</v>
      </c>
      <c r="B149" s="33"/>
      <c r="C149" s="38">
        <v>43154.777999999998</v>
      </c>
      <c r="D149" s="29"/>
      <c r="E149" s="1">
        <f t="shared" ref="E149:E212" si="19">+(C149-C$7)/C$8</f>
        <v>913.99767506920921</v>
      </c>
      <c r="F149" s="1">
        <f t="shared" ref="F149:F212" si="20">ROUND(2*E149,0)/2</f>
        <v>914</v>
      </c>
      <c r="G149" s="1">
        <f t="shared" ref="G149:G180" si="21">+C149-(C$7+F149*C$8)</f>
        <v>-4.7807620067032985E-3</v>
      </c>
      <c r="I149" s="1">
        <f t="shared" si="18"/>
        <v>-4.7807620067032985E-3</v>
      </c>
      <c r="O149" s="1">
        <f t="shared" ref="O149:O212" ca="1" si="22">+C$11+C$12*$F149</f>
        <v>-8.5449166359389574E-4</v>
      </c>
      <c r="Q149" s="89">
        <f t="shared" ref="Q149:Q212" si="23">+C149-15018.5</f>
        <v>28136.277999999998</v>
      </c>
    </row>
    <row r="150" spans="1:17" x14ac:dyDescent="0.2">
      <c r="A150" s="30" t="s">
        <v>48</v>
      </c>
      <c r="B150" s="31" t="s">
        <v>44</v>
      </c>
      <c r="C150" s="35">
        <v>43163.004999999997</v>
      </c>
      <c r="D150" s="29"/>
      <c r="E150" s="1">
        <f t="shared" si="19"/>
        <v>917.998544721229</v>
      </c>
      <c r="F150" s="1">
        <f t="shared" si="20"/>
        <v>918</v>
      </c>
      <c r="G150" s="1">
        <f t="shared" si="21"/>
        <v>-2.9924940026830882E-3</v>
      </c>
      <c r="I150" s="1">
        <f t="shared" si="18"/>
        <v>-2.9924940026830882E-3</v>
      </c>
      <c r="O150" s="1">
        <f t="shared" ca="1" si="22"/>
        <v>-8.5598126610756612E-4</v>
      </c>
      <c r="Q150" s="89">
        <f t="shared" si="23"/>
        <v>28144.504999999997</v>
      </c>
    </row>
    <row r="151" spans="1:17" x14ac:dyDescent="0.2">
      <c r="A151" s="30" t="s">
        <v>69</v>
      </c>
      <c r="B151" s="31" t="s">
        <v>44</v>
      </c>
      <c r="C151" s="35">
        <v>43173.292000000001</v>
      </c>
      <c r="D151" s="29"/>
      <c r="E151" s="1">
        <f t="shared" si="19"/>
        <v>923.00121229268245</v>
      </c>
      <c r="F151" s="1">
        <f t="shared" si="20"/>
        <v>923</v>
      </c>
      <c r="G151" s="1">
        <f t="shared" si="21"/>
        <v>2.4928409984568134E-3</v>
      </c>
      <c r="I151" s="1">
        <f t="shared" si="18"/>
        <v>2.4928409984568134E-3</v>
      </c>
      <c r="O151" s="1">
        <f t="shared" ca="1" si="22"/>
        <v>-8.5784326924965388E-4</v>
      </c>
      <c r="Q151" s="89">
        <f t="shared" si="23"/>
        <v>28154.792000000001</v>
      </c>
    </row>
    <row r="152" spans="1:17" x14ac:dyDescent="0.2">
      <c r="A152" s="37" t="s">
        <v>62</v>
      </c>
      <c r="B152" s="33"/>
      <c r="C152" s="38">
        <v>43185.624000000003</v>
      </c>
      <c r="D152" s="29"/>
      <c r="E152" s="1">
        <f t="shared" si="19"/>
        <v>928.99838313852217</v>
      </c>
      <c r="F152" s="1">
        <f t="shared" si="20"/>
        <v>929</v>
      </c>
      <c r="G152" s="1">
        <f t="shared" si="21"/>
        <v>-3.3247570027015172E-3</v>
      </c>
      <c r="I152" s="1">
        <f t="shared" si="18"/>
        <v>-3.3247570027015172E-3</v>
      </c>
      <c r="O152" s="1">
        <f t="shared" ca="1" si="22"/>
        <v>-8.6007767302015946E-4</v>
      </c>
      <c r="Q152" s="89">
        <f t="shared" si="23"/>
        <v>28167.124000000003</v>
      </c>
    </row>
    <row r="153" spans="1:17" x14ac:dyDescent="0.2">
      <c r="A153" s="39" t="s">
        <v>70</v>
      </c>
      <c r="B153" s="40"/>
      <c r="C153" s="41">
        <v>43185.625</v>
      </c>
      <c r="D153" s="42">
        <v>8.9999999999999993E-3</v>
      </c>
      <c r="E153" s="1">
        <f t="shared" si="19"/>
        <v>928.99886944819013</v>
      </c>
      <c r="F153" s="1">
        <f t="shared" si="20"/>
        <v>929</v>
      </c>
      <c r="G153" s="1">
        <f t="shared" si="21"/>
        <v>-2.3247570061357692E-3</v>
      </c>
      <c r="I153" s="1">
        <f t="shared" si="18"/>
        <v>-2.3247570061357692E-3</v>
      </c>
      <c r="O153" s="1">
        <f t="shared" ca="1" si="22"/>
        <v>-8.6007767302015946E-4</v>
      </c>
      <c r="Q153" s="89">
        <f t="shared" si="23"/>
        <v>28167.125</v>
      </c>
    </row>
    <row r="154" spans="1:17" x14ac:dyDescent="0.2">
      <c r="A154" s="24" t="s">
        <v>43</v>
      </c>
      <c r="B154" s="33" t="s">
        <v>44</v>
      </c>
      <c r="C154" s="36">
        <v>43212.351999999999</v>
      </c>
      <c r="D154" s="29"/>
      <c r="E154" s="1">
        <f t="shared" si="19"/>
        <v>941.99646798830702</v>
      </c>
      <c r="F154" s="1">
        <f t="shared" si="20"/>
        <v>942</v>
      </c>
      <c r="G154" s="1">
        <f t="shared" si="21"/>
        <v>-7.2628860070835799E-3</v>
      </c>
      <c r="J154" s="1">
        <f>+G154</f>
        <v>-7.2628860070835799E-3</v>
      </c>
      <c r="O154" s="1">
        <f t="shared" ca="1" si="22"/>
        <v>-8.6491888118958777E-4</v>
      </c>
      <c r="Q154" s="89">
        <f t="shared" si="23"/>
        <v>28193.851999999999</v>
      </c>
    </row>
    <row r="155" spans="1:17" x14ac:dyDescent="0.2">
      <c r="A155" s="24" t="s">
        <v>43</v>
      </c>
      <c r="B155" s="33" t="s">
        <v>44</v>
      </c>
      <c r="C155" s="36">
        <v>43212.368999999999</v>
      </c>
      <c r="D155" s="29"/>
      <c r="E155" s="1">
        <f t="shared" si="19"/>
        <v>942.00473525269058</v>
      </c>
      <c r="F155" s="1">
        <f t="shared" si="20"/>
        <v>942</v>
      </c>
      <c r="G155" s="1">
        <f t="shared" si="21"/>
        <v>9.7371139927417971E-3</v>
      </c>
      <c r="J155" s="1">
        <f>+G155</f>
        <v>9.7371139927417971E-3</v>
      </c>
      <c r="O155" s="1">
        <f t="shared" ca="1" si="22"/>
        <v>-8.6491888118958777E-4</v>
      </c>
      <c r="Q155" s="89">
        <f t="shared" si="23"/>
        <v>28193.868999999999</v>
      </c>
    </row>
    <row r="156" spans="1:17" x14ac:dyDescent="0.2">
      <c r="A156" s="30" t="s">
        <v>71</v>
      </c>
      <c r="B156" s="31" t="s">
        <v>44</v>
      </c>
      <c r="C156" s="35">
        <v>43467.326000000001</v>
      </c>
      <c r="D156" s="29"/>
      <c r="E156" s="1">
        <f t="shared" si="19"/>
        <v>1065.9927896917502</v>
      </c>
      <c r="F156" s="1">
        <f t="shared" si="20"/>
        <v>1066</v>
      </c>
      <c r="G156" s="1">
        <f t="shared" si="21"/>
        <v>-1.4826578000793234E-2</v>
      </c>
      <c r="I156" s="1">
        <f>+G156</f>
        <v>-1.4826578000793234E-2</v>
      </c>
      <c r="O156" s="1">
        <f t="shared" ca="1" si="22"/>
        <v>-9.1109655911336684E-4</v>
      </c>
      <c r="Q156" s="89">
        <f t="shared" si="23"/>
        <v>28448.826000000001</v>
      </c>
    </row>
    <row r="157" spans="1:17" x14ac:dyDescent="0.2">
      <c r="A157" s="30" t="s">
        <v>71</v>
      </c>
      <c r="B157" s="31" t="s">
        <v>44</v>
      </c>
      <c r="C157" s="35">
        <v>43471.442999999999</v>
      </c>
      <c r="D157" s="29"/>
      <c r="E157" s="1">
        <f t="shared" si="19"/>
        <v>1067.9949266016033</v>
      </c>
      <c r="F157" s="1">
        <f t="shared" si="20"/>
        <v>1068</v>
      </c>
      <c r="G157" s="1">
        <f t="shared" si="21"/>
        <v>-1.0432444003527053E-2</v>
      </c>
      <c r="I157" s="1">
        <f>+G157</f>
        <v>-1.0432444003527053E-2</v>
      </c>
      <c r="O157" s="1">
        <f t="shared" ca="1" si="22"/>
        <v>-9.1184136037020204E-4</v>
      </c>
      <c r="Q157" s="89">
        <f t="shared" si="23"/>
        <v>28452.942999999999</v>
      </c>
    </row>
    <row r="158" spans="1:17" x14ac:dyDescent="0.2">
      <c r="A158" s="30" t="s">
        <v>71</v>
      </c>
      <c r="B158" s="31" t="s">
        <v>44</v>
      </c>
      <c r="C158" s="35">
        <v>43471.444000000003</v>
      </c>
      <c r="D158" s="29"/>
      <c r="E158" s="1">
        <f t="shared" si="19"/>
        <v>1067.9954129112748</v>
      </c>
      <c r="F158" s="1">
        <f t="shared" si="20"/>
        <v>1068</v>
      </c>
      <c r="G158" s="1">
        <f t="shared" si="21"/>
        <v>-9.4324439996853471E-3</v>
      </c>
      <c r="I158" s="1">
        <f>+G158</f>
        <v>-9.4324439996853471E-3</v>
      </c>
      <c r="O158" s="1">
        <f t="shared" ca="1" si="22"/>
        <v>-9.1184136037020204E-4</v>
      </c>
      <c r="Q158" s="89">
        <f t="shared" si="23"/>
        <v>28452.944000000003</v>
      </c>
    </row>
    <row r="159" spans="1:17" x14ac:dyDescent="0.2">
      <c r="A159" s="30" t="s">
        <v>71</v>
      </c>
      <c r="B159" s="31" t="s">
        <v>44</v>
      </c>
      <c r="C159" s="35">
        <v>43504.332000000002</v>
      </c>
      <c r="D159" s="29"/>
      <c r="E159" s="1">
        <f t="shared" si="19"/>
        <v>1083.9891653259629</v>
      </c>
      <c r="F159" s="1">
        <f t="shared" si="20"/>
        <v>1084</v>
      </c>
      <c r="G159" s="1">
        <f t="shared" si="21"/>
        <v>-2.2279372002230957E-2</v>
      </c>
      <c r="I159" s="1">
        <f>+G159</f>
        <v>-2.2279372002230957E-2</v>
      </c>
      <c r="O159" s="1">
        <f t="shared" ca="1" si="22"/>
        <v>-9.1779977042488314E-4</v>
      </c>
      <c r="Q159" s="89">
        <f t="shared" si="23"/>
        <v>28485.832000000002</v>
      </c>
    </row>
    <row r="160" spans="1:17" x14ac:dyDescent="0.2">
      <c r="A160" s="24" t="s">
        <v>43</v>
      </c>
      <c r="B160" s="33" t="s">
        <v>44</v>
      </c>
      <c r="C160" s="36">
        <v>43504.341999999997</v>
      </c>
      <c r="D160" s="29"/>
      <c r="E160" s="1">
        <f t="shared" si="19"/>
        <v>1083.9940284226566</v>
      </c>
      <c r="F160" s="1">
        <f t="shared" si="20"/>
        <v>1084</v>
      </c>
      <c r="G160" s="1">
        <f t="shared" si="21"/>
        <v>-1.2279372007469647E-2</v>
      </c>
      <c r="J160" s="1">
        <f>+G160</f>
        <v>-1.2279372007469647E-2</v>
      </c>
      <c r="O160" s="1">
        <f t="shared" ca="1" si="22"/>
        <v>-9.1779977042488314E-4</v>
      </c>
      <c r="Q160" s="89">
        <f t="shared" si="23"/>
        <v>28485.841999999997</v>
      </c>
    </row>
    <row r="161" spans="1:17" x14ac:dyDescent="0.2">
      <c r="A161" s="30" t="s">
        <v>71</v>
      </c>
      <c r="B161" s="31" t="s">
        <v>44</v>
      </c>
      <c r="C161" s="35">
        <v>43504.345000000001</v>
      </c>
      <c r="D161" s="29"/>
      <c r="E161" s="1">
        <f t="shared" si="19"/>
        <v>1083.9954873516676</v>
      </c>
      <c r="F161" s="1">
        <f t="shared" si="20"/>
        <v>1084</v>
      </c>
      <c r="G161" s="1">
        <f t="shared" si="21"/>
        <v>-9.2793720032204874E-3</v>
      </c>
      <c r="I161" s="1">
        <f>+G161</f>
        <v>-9.2793720032204874E-3</v>
      </c>
      <c r="O161" s="1">
        <f t="shared" ca="1" si="22"/>
        <v>-9.1779977042488314E-4</v>
      </c>
      <c r="Q161" s="89">
        <f t="shared" si="23"/>
        <v>28485.845000000001</v>
      </c>
    </row>
    <row r="162" spans="1:17" x14ac:dyDescent="0.2">
      <c r="A162" s="30" t="s">
        <v>71</v>
      </c>
      <c r="B162" s="31" t="s">
        <v>44</v>
      </c>
      <c r="C162" s="35">
        <v>43504.356</v>
      </c>
      <c r="D162" s="29"/>
      <c r="E162" s="1">
        <f t="shared" si="19"/>
        <v>1084.0008367580328</v>
      </c>
      <c r="F162" s="1">
        <f t="shared" si="20"/>
        <v>1084</v>
      </c>
      <c r="G162" s="1">
        <f t="shared" si="21"/>
        <v>1.7206279953825288E-3</v>
      </c>
      <c r="I162" s="1">
        <f>+G162</f>
        <v>1.7206279953825288E-3</v>
      </c>
      <c r="O162" s="1">
        <f t="shared" ca="1" si="22"/>
        <v>-9.1779977042488314E-4</v>
      </c>
      <c r="Q162" s="89">
        <f t="shared" si="23"/>
        <v>28485.856</v>
      </c>
    </row>
    <row r="163" spans="1:17" x14ac:dyDescent="0.2">
      <c r="A163" s="30" t="s">
        <v>71</v>
      </c>
      <c r="B163" s="31" t="s">
        <v>44</v>
      </c>
      <c r="C163" s="35">
        <v>43506.413999999997</v>
      </c>
      <c r="D163" s="29"/>
      <c r="E163" s="1">
        <f t="shared" si="19"/>
        <v>1085.0016620581237</v>
      </c>
      <c r="F163" s="1">
        <f t="shared" si="20"/>
        <v>1085</v>
      </c>
      <c r="G163" s="1">
        <f t="shared" si="21"/>
        <v>3.4176949920947663E-3</v>
      </c>
      <c r="I163" s="1">
        <f>+G163</f>
        <v>3.4176949920947663E-3</v>
      </c>
      <c r="O163" s="1">
        <f t="shared" ca="1" si="22"/>
        <v>-9.1817217105330073E-4</v>
      </c>
      <c r="Q163" s="89">
        <f t="shared" si="23"/>
        <v>28487.913999999997</v>
      </c>
    </row>
    <row r="164" spans="1:17" x14ac:dyDescent="0.2">
      <c r="A164" s="24" t="s">
        <v>43</v>
      </c>
      <c r="B164" s="33" t="s">
        <v>44</v>
      </c>
      <c r="C164" s="36">
        <v>43508.45</v>
      </c>
      <c r="D164" s="29"/>
      <c r="E164" s="1">
        <f t="shared" si="19"/>
        <v>1085.991788545484</v>
      </c>
      <c r="F164" s="1">
        <f t="shared" si="20"/>
        <v>1086</v>
      </c>
      <c r="G164" s="1">
        <f t="shared" si="21"/>
        <v>-1.6885238008399028E-2</v>
      </c>
      <c r="J164" s="1">
        <f>+G164</f>
        <v>-1.6885238008399028E-2</v>
      </c>
      <c r="O164" s="1">
        <f t="shared" ca="1" si="22"/>
        <v>-9.1854457168171833E-4</v>
      </c>
      <c r="Q164" s="89">
        <f t="shared" si="23"/>
        <v>28489.949999999997</v>
      </c>
    </row>
    <row r="165" spans="1:17" x14ac:dyDescent="0.2">
      <c r="A165" s="30" t="s">
        <v>72</v>
      </c>
      <c r="B165" s="31" t="s">
        <v>44</v>
      </c>
      <c r="C165" s="35">
        <v>43508.457999999999</v>
      </c>
      <c r="D165" s="29"/>
      <c r="E165" s="1">
        <f t="shared" si="19"/>
        <v>1085.9956790228418</v>
      </c>
      <c r="F165" s="1">
        <f t="shared" si="20"/>
        <v>1086</v>
      </c>
      <c r="G165" s="1">
        <f t="shared" si="21"/>
        <v>-8.8852380067692138E-3</v>
      </c>
      <c r="I165" s="1">
        <f t="shared" ref="I165:I170" si="24">+G165</f>
        <v>-8.8852380067692138E-3</v>
      </c>
      <c r="O165" s="1">
        <f t="shared" ca="1" si="22"/>
        <v>-9.1854457168171833E-4</v>
      </c>
      <c r="Q165" s="89">
        <f t="shared" si="23"/>
        <v>28489.957999999999</v>
      </c>
    </row>
    <row r="166" spans="1:17" x14ac:dyDescent="0.2">
      <c r="A166" s="30" t="s">
        <v>71</v>
      </c>
      <c r="B166" s="31" t="s">
        <v>44</v>
      </c>
      <c r="C166" s="35">
        <v>43508.459000000003</v>
      </c>
      <c r="D166" s="29"/>
      <c r="E166" s="1">
        <f t="shared" si="19"/>
        <v>1085.9961653325133</v>
      </c>
      <c r="F166" s="1">
        <f t="shared" si="20"/>
        <v>1086</v>
      </c>
      <c r="G166" s="1">
        <f t="shared" si="21"/>
        <v>-7.8852380029275082E-3</v>
      </c>
      <c r="I166" s="1">
        <f t="shared" si="24"/>
        <v>-7.8852380029275082E-3</v>
      </c>
      <c r="O166" s="1">
        <f t="shared" ca="1" si="22"/>
        <v>-9.1854457168171833E-4</v>
      </c>
      <c r="Q166" s="89">
        <f t="shared" si="23"/>
        <v>28489.959000000003</v>
      </c>
    </row>
    <row r="167" spans="1:17" x14ac:dyDescent="0.2">
      <c r="A167" s="30" t="s">
        <v>71</v>
      </c>
      <c r="B167" s="31" t="s">
        <v>44</v>
      </c>
      <c r="C167" s="35">
        <v>43510.497000000003</v>
      </c>
      <c r="D167" s="29"/>
      <c r="E167" s="1">
        <f t="shared" si="19"/>
        <v>1086.987264439213</v>
      </c>
      <c r="F167" s="1">
        <f t="shared" si="20"/>
        <v>1087</v>
      </c>
      <c r="G167" s="1">
        <f t="shared" si="21"/>
        <v>-2.6188171003013849E-2</v>
      </c>
      <c r="I167" s="1">
        <f t="shared" si="24"/>
        <v>-2.6188171003013849E-2</v>
      </c>
      <c r="O167" s="1">
        <f t="shared" ca="1" si="22"/>
        <v>-9.1891697231013592E-4</v>
      </c>
      <c r="Q167" s="89">
        <f t="shared" si="23"/>
        <v>28491.997000000003</v>
      </c>
    </row>
    <row r="168" spans="1:17" x14ac:dyDescent="0.2">
      <c r="A168" s="30" t="s">
        <v>73</v>
      </c>
      <c r="B168" s="31" t="s">
        <v>44</v>
      </c>
      <c r="C168" s="35">
        <v>43510.502999999997</v>
      </c>
      <c r="D168" s="29"/>
      <c r="E168" s="1">
        <f t="shared" si="19"/>
        <v>1086.9901822972279</v>
      </c>
      <c r="F168" s="1">
        <f t="shared" si="20"/>
        <v>1087</v>
      </c>
      <c r="G168" s="1">
        <f t="shared" si="21"/>
        <v>-2.0188171009067446E-2</v>
      </c>
      <c r="I168" s="1">
        <f t="shared" si="24"/>
        <v>-2.0188171009067446E-2</v>
      </c>
      <c r="O168" s="1">
        <f t="shared" ca="1" si="22"/>
        <v>-9.1891697231013592E-4</v>
      </c>
      <c r="Q168" s="89">
        <f t="shared" si="23"/>
        <v>28492.002999999997</v>
      </c>
    </row>
    <row r="169" spans="1:17" x14ac:dyDescent="0.2">
      <c r="A169" s="30" t="s">
        <v>71</v>
      </c>
      <c r="B169" s="31" t="s">
        <v>44</v>
      </c>
      <c r="C169" s="35">
        <v>43510.506000000001</v>
      </c>
      <c r="D169" s="29"/>
      <c r="E169" s="1">
        <f t="shared" si="19"/>
        <v>1086.9916412262387</v>
      </c>
      <c r="F169" s="1">
        <f t="shared" si="20"/>
        <v>1087</v>
      </c>
      <c r="G169" s="1">
        <f t="shared" si="21"/>
        <v>-1.7188171004818287E-2</v>
      </c>
      <c r="I169" s="1">
        <f t="shared" si="24"/>
        <v>-1.7188171004818287E-2</v>
      </c>
      <c r="O169" s="1">
        <f t="shared" ca="1" si="22"/>
        <v>-9.1891697231013592E-4</v>
      </c>
      <c r="Q169" s="89">
        <f t="shared" si="23"/>
        <v>28492.006000000001</v>
      </c>
    </row>
    <row r="170" spans="1:17" x14ac:dyDescent="0.2">
      <c r="A170" s="37" t="s">
        <v>62</v>
      </c>
      <c r="B170" s="33"/>
      <c r="C170" s="38">
        <v>43512.593000000001</v>
      </c>
      <c r="D170" s="29"/>
      <c r="E170" s="1">
        <f t="shared" si="19"/>
        <v>1088.0065695067499</v>
      </c>
      <c r="F170" s="1">
        <f t="shared" si="20"/>
        <v>1088</v>
      </c>
      <c r="G170" s="1">
        <f t="shared" si="21"/>
        <v>1.3508896001440007E-2</v>
      </c>
      <c r="I170" s="1">
        <f t="shared" si="24"/>
        <v>1.3508896001440007E-2</v>
      </c>
      <c r="O170" s="1">
        <f t="shared" ca="1" si="22"/>
        <v>-9.1928937293855352E-4</v>
      </c>
      <c r="Q170" s="89">
        <f t="shared" si="23"/>
        <v>28494.093000000001</v>
      </c>
    </row>
    <row r="171" spans="1:17" x14ac:dyDescent="0.2">
      <c r="A171" s="24" t="s">
        <v>43</v>
      </c>
      <c r="B171" s="33" t="s">
        <v>44</v>
      </c>
      <c r="C171" s="36">
        <v>43576.300999999999</v>
      </c>
      <c r="D171" s="29"/>
      <c r="E171" s="1">
        <f t="shared" si="19"/>
        <v>1118.9883859393381</v>
      </c>
      <c r="F171" s="1">
        <f t="shared" si="20"/>
        <v>1119</v>
      </c>
      <c r="G171" s="1">
        <f t="shared" si="21"/>
        <v>-2.3882027002400719E-2</v>
      </c>
      <c r="J171" s="1">
        <f t="shared" ref="J171:J177" si="25">+G171</f>
        <v>-2.3882027002400719E-2</v>
      </c>
      <c r="O171" s="1">
        <f t="shared" ca="1" si="22"/>
        <v>-9.3083379241949813E-4</v>
      </c>
      <c r="Q171" s="89">
        <f t="shared" si="23"/>
        <v>28557.800999999999</v>
      </c>
    </row>
    <row r="172" spans="1:17" x14ac:dyDescent="0.2">
      <c r="A172" s="24" t="s">
        <v>43</v>
      </c>
      <c r="B172" s="33" t="s">
        <v>44</v>
      </c>
      <c r="C172" s="36">
        <v>43578.353000000003</v>
      </c>
      <c r="D172" s="29"/>
      <c r="E172" s="1">
        <f t="shared" si="19"/>
        <v>1119.986293381414</v>
      </c>
      <c r="F172" s="1">
        <f t="shared" si="20"/>
        <v>1120</v>
      </c>
      <c r="G172" s="1">
        <f t="shared" si="21"/>
        <v>-2.8184959999634884E-2</v>
      </c>
      <c r="J172" s="1">
        <f t="shared" si="25"/>
        <v>-2.8184959999634884E-2</v>
      </c>
      <c r="O172" s="1">
        <f t="shared" ca="1" si="22"/>
        <v>-9.3120619304791572E-4</v>
      </c>
      <c r="Q172" s="89">
        <f t="shared" si="23"/>
        <v>28559.853000000003</v>
      </c>
    </row>
    <row r="173" spans="1:17" x14ac:dyDescent="0.2">
      <c r="A173" s="24" t="s">
        <v>43</v>
      </c>
      <c r="B173" s="33" t="s">
        <v>44</v>
      </c>
      <c r="C173" s="36">
        <v>43578.36</v>
      </c>
      <c r="D173" s="29"/>
      <c r="E173" s="1">
        <f t="shared" si="19"/>
        <v>1119.9896975491004</v>
      </c>
      <c r="F173" s="1">
        <f t="shared" si="20"/>
        <v>1120</v>
      </c>
      <c r="G173" s="1">
        <f t="shared" si="21"/>
        <v>-2.1184960001846775E-2</v>
      </c>
      <c r="J173" s="1">
        <f t="shared" si="25"/>
        <v>-2.1184960001846775E-2</v>
      </c>
      <c r="O173" s="1">
        <f t="shared" ca="1" si="22"/>
        <v>-9.3120619304791572E-4</v>
      </c>
      <c r="Q173" s="89">
        <f t="shared" si="23"/>
        <v>28559.86</v>
      </c>
    </row>
    <row r="174" spans="1:17" x14ac:dyDescent="0.2">
      <c r="A174" s="24" t="s">
        <v>43</v>
      </c>
      <c r="B174" s="33" t="s">
        <v>44</v>
      </c>
      <c r="C174" s="36">
        <v>43578.362999999998</v>
      </c>
      <c r="D174" s="29"/>
      <c r="E174" s="1">
        <f t="shared" si="19"/>
        <v>1119.9911564781078</v>
      </c>
      <c r="F174" s="1">
        <f t="shared" si="20"/>
        <v>1120</v>
      </c>
      <c r="G174" s="1">
        <f t="shared" si="21"/>
        <v>-1.8184960004873574E-2</v>
      </c>
      <c r="J174" s="1">
        <f t="shared" si="25"/>
        <v>-1.8184960004873574E-2</v>
      </c>
      <c r="O174" s="1">
        <f t="shared" ca="1" si="22"/>
        <v>-9.3120619304791572E-4</v>
      </c>
      <c r="Q174" s="89">
        <f t="shared" si="23"/>
        <v>28559.862999999998</v>
      </c>
    </row>
    <row r="175" spans="1:17" x14ac:dyDescent="0.2">
      <c r="A175" s="24" t="s">
        <v>43</v>
      </c>
      <c r="B175" s="33" t="s">
        <v>44</v>
      </c>
      <c r="C175" s="36">
        <v>43578.364999999998</v>
      </c>
      <c r="D175" s="29"/>
      <c r="E175" s="1">
        <f t="shared" si="19"/>
        <v>1119.9921290974471</v>
      </c>
      <c r="F175" s="1">
        <f t="shared" si="20"/>
        <v>1120</v>
      </c>
      <c r="G175" s="1">
        <f t="shared" si="21"/>
        <v>-1.618496000446612E-2</v>
      </c>
      <c r="J175" s="1">
        <f t="shared" si="25"/>
        <v>-1.618496000446612E-2</v>
      </c>
      <c r="O175" s="1">
        <f t="shared" ca="1" si="22"/>
        <v>-9.3120619304791572E-4</v>
      </c>
      <c r="Q175" s="89">
        <f t="shared" si="23"/>
        <v>28559.864999999998</v>
      </c>
    </row>
    <row r="176" spans="1:17" x14ac:dyDescent="0.2">
      <c r="A176" s="24" t="s">
        <v>43</v>
      </c>
      <c r="B176" s="33" t="s">
        <v>44</v>
      </c>
      <c r="C176" s="36">
        <v>43578.366000000002</v>
      </c>
      <c r="D176" s="29"/>
      <c r="E176" s="1">
        <f t="shared" si="19"/>
        <v>1119.9926154071186</v>
      </c>
      <c r="F176" s="1">
        <f t="shared" si="20"/>
        <v>1120</v>
      </c>
      <c r="G176" s="1">
        <f t="shared" si="21"/>
        <v>-1.5184960000624415E-2</v>
      </c>
      <c r="J176" s="1">
        <f t="shared" si="25"/>
        <v>-1.5184960000624415E-2</v>
      </c>
      <c r="O176" s="1">
        <f t="shared" ca="1" si="22"/>
        <v>-9.3120619304791572E-4</v>
      </c>
      <c r="Q176" s="89">
        <f t="shared" si="23"/>
        <v>28559.866000000002</v>
      </c>
    </row>
    <row r="177" spans="1:21" x14ac:dyDescent="0.2">
      <c r="A177" s="24" t="s">
        <v>43</v>
      </c>
      <c r="B177" s="33" t="s">
        <v>44</v>
      </c>
      <c r="C177" s="36">
        <v>43578.373</v>
      </c>
      <c r="D177" s="29"/>
      <c r="E177" s="1">
        <f t="shared" si="19"/>
        <v>1119.9960195748049</v>
      </c>
      <c r="F177" s="1">
        <f t="shared" si="20"/>
        <v>1120</v>
      </c>
      <c r="G177" s="1">
        <f t="shared" si="21"/>
        <v>-8.1849600028363056E-3</v>
      </c>
      <c r="J177" s="1">
        <f t="shared" si="25"/>
        <v>-8.1849600028363056E-3</v>
      </c>
      <c r="O177" s="1">
        <f t="shared" ca="1" si="22"/>
        <v>-9.3120619304791572E-4</v>
      </c>
      <c r="Q177" s="89">
        <f t="shared" si="23"/>
        <v>28559.873</v>
      </c>
    </row>
    <row r="178" spans="1:21" x14ac:dyDescent="0.2">
      <c r="A178" s="30" t="s">
        <v>69</v>
      </c>
      <c r="B178" s="31" t="s">
        <v>44</v>
      </c>
      <c r="C178" s="35">
        <v>43580.430999999997</v>
      </c>
      <c r="D178" s="29"/>
      <c r="E178" s="1">
        <f t="shared" si="19"/>
        <v>1120.9968448748957</v>
      </c>
      <c r="F178" s="1">
        <f t="shared" si="20"/>
        <v>1121</v>
      </c>
      <c r="G178" s="1">
        <f t="shared" si="21"/>
        <v>-6.4878930061240681E-3</v>
      </c>
      <c r="I178" s="1">
        <f>+G178</f>
        <v>-6.4878930061240681E-3</v>
      </c>
      <c r="O178" s="1">
        <f t="shared" ca="1" si="22"/>
        <v>-9.3157859367633332E-4</v>
      </c>
      <c r="Q178" s="89">
        <f t="shared" si="23"/>
        <v>28561.930999999997</v>
      </c>
    </row>
    <row r="179" spans="1:21" x14ac:dyDescent="0.2">
      <c r="A179" s="24" t="s">
        <v>43</v>
      </c>
      <c r="B179" s="33" t="s">
        <v>44</v>
      </c>
      <c r="C179" s="36">
        <v>43732.597000000002</v>
      </c>
      <c r="D179" s="29"/>
      <c r="E179" s="1">
        <f t="shared" si="19"/>
        <v>1194.9966420633409</v>
      </c>
      <c r="F179" s="1">
        <f t="shared" si="20"/>
        <v>1195</v>
      </c>
      <c r="G179" s="1">
        <f t="shared" si="21"/>
        <v>-6.904934998601675E-3</v>
      </c>
      <c r="J179" s="1">
        <f>+G179</f>
        <v>-6.904934998601675E-3</v>
      </c>
      <c r="O179" s="1">
        <f t="shared" ca="1" si="22"/>
        <v>-9.5913624017923368E-4</v>
      </c>
      <c r="Q179" s="89">
        <f t="shared" si="23"/>
        <v>28714.097000000002</v>
      </c>
    </row>
    <row r="180" spans="1:21" x14ac:dyDescent="0.2">
      <c r="A180" s="30" t="s">
        <v>69</v>
      </c>
      <c r="B180" s="31" t="s">
        <v>44</v>
      </c>
      <c r="C180" s="35">
        <v>43769.633999999998</v>
      </c>
      <c r="D180" s="29"/>
      <c r="E180" s="1">
        <f t="shared" si="19"/>
        <v>1213.0080932973096</v>
      </c>
      <c r="F180" s="1">
        <f t="shared" si="20"/>
        <v>1213</v>
      </c>
      <c r="G180" s="1">
        <f t="shared" si="21"/>
        <v>1.6642270995362196E-2</v>
      </c>
      <c r="I180" s="1">
        <f>+G180</f>
        <v>1.6642270995362196E-2</v>
      </c>
      <c r="O180" s="1">
        <f t="shared" ca="1" si="22"/>
        <v>-9.6583945149074997E-4</v>
      </c>
      <c r="Q180" s="89">
        <f t="shared" si="23"/>
        <v>28751.133999999998</v>
      </c>
    </row>
    <row r="181" spans="1:21" x14ac:dyDescent="0.2">
      <c r="A181" s="30" t="s">
        <v>74</v>
      </c>
      <c r="B181" s="31" t="s">
        <v>44</v>
      </c>
      <c r="C181" s="35">
        <v>43831.294000000002</v>
      </c>
      <c r="D181" s="29"/>
      <c r="E181" s="1">
        <f t="shared" si="19"/>
        <v>1242.9939475265044</v>
      </c>
      <c r="F181" s="1">
        <f t="shared" si="20"/>
        <v>1243</v>
      </c>
      <c r="G181" s="1">
        <f t="shared" ref="G181:G188" si="26">+C181-(C$7+F181*C$8)</f>
        <v>-1.2445719003153499E-2</v>
      </c>
      <c r="I181" s="1">
        <f>+G181</f>
        <v>-1.2445719003153499E-2</v>
      </c>
      <c r="O181" s="1">
        <f t="shared" ca="1" si="22"/>
        <v>-9.770114703432772E-4</v>
      </c>
      <c r="Q181" s="89">
        <f t="shared" si="23"/>
        <v>28812.794000000002</v>
      </c>
    </row>
    <row r="182" spans="1:21" x14ac:dyDescent="0.2">
      <c r="A182" s="24" t="s">
        <v>43</v>
      </c>
      <c r="B182" s="33" t="s">
        <v>44</v>
      </c>
      <c r="C182" s="36">
        <v>43833.366199999997</v>
      </c>
      <c r="D182" s="29"/>
      <c r="E182" s="1">
        <f t="shared" si="19"/>
        <v>1244.0016784239028</v>
      </c>
      <c r="F182" s="1">
        <f t="shared" si="20"/>
        <v>1244</v>
      </c>
      <c r="G182" s="1">
        <f t="shared" si="26"/>
        <v>3.4513479913584888E-3</v>
      </c>
      <c r="J182" s="1">
        <f>+G182</f>
        <v>3.4513479913584888E-3</v>
      </c>
      <c r="O182" s="1">
        <f t="shared" ca="1" si="22"/>
        <v>-9.7738387097169479E-4</v>
      </c>
      <c r="Q182" s="89">
        <f t="shared" si="23"/>
        <v>28814.866199999997</v>
      </c>
    </row>
    <row r="183" spans="1:21" x14ac:dyDescent="0.2">
      <c r="A183" s="24" t="s">
        <v>43</v>
      </c>
      <c r="B183" s="33" t="s">
        <v>52</v>
      </c>
      <c r="C183" s="36">
        <v>43834.396699999998</v>
      </c>
      <c r="D183" s="29"/>
      <c r="E183" s="1">
        <f t="shared" si="19"/>
        <v>1244.5028205384535</v>
      </c>
      <c r="F183" s="1">
        <f t="shared" si="20"/>
        <v>1244.5</v>
      </c>
      <c r="G183" s="1">
        <f t="shared" si="26"/>
        <v>5.799881495477166E-3</v>
      </c>
      <c r="J183" s="1">
        <f>+G183</f>
        <v>5.799881495477166E-3</v>
      </c>
      <c r="O183" s="1">
        <f t="shared" ca="1" si="22"/>
        <v>-9.7757007128590348E-4</v>
      </c>
      <c r="Q183" s="89">
        <f t="shared" si="23"/>
        <v>28815.896699999998</v>
      </c>
    </row>
    <row r="184" spans="1:21" x14ac:dyDescent="0.2">
      <c r="A184" s="30" t="s">
        <v>74</v>
      </c>
      <c r="B184" s="31" t="s">
        <v>44</v>
      </c>
      <c r="C184" s="35">
        <v>43835.394999999997</v>
      </c>
      <c r="D184" s="29"/>
      <c r="E184" s="1">
        <f t="shared" si="19"/>
        <v>1244.9883034816419</v>
      </c>
      <c r="F184" s="1">
        <f t="shared" si="20"/>
        <v>1245</v>
      </c>
      <c r="G184" s="1">
        <f t="shared" si="26"/>
        <v>-2.4051585009146947E-2</v>
      </c>
      <c r="I184" s="1">
        <f>+G184</f>
        <v>-2.4051585009146947E-2</v>
      </c>
      <c r="O184" s="1">
        <f t="shared" ca="1" si="22"/>
        <v>-9.7775627160011239E-4</v>
      </c>
      <c r="Q184" s="89">
        <f t="shared" si="23"/>
        <v>28816.894999999997</v>
      </c>
    </row>
    <row r="185" spans="1:21" x14ac:dyDescent="0.2">
      <c r="A185" s="24" t="s">
        <v>75</v>
      </c>
      <c r="B185" s="33" t="s">
        <v>44</v>
      </c>
      <c r="C185" s="36">
        <v>43835.4228</v>
      </c>
      <c r="D185" s="29"/>
      <c r="E185" s="1">
        <f t="shared" si="19"/>
        <v>1245.0018228904592</v>
      </c>
      <c r="F185" s="1">
        <f t="shared" si="20"/>
        <v>1245</v>
      </c>
      <c r="G185" s="1">
        <f t="shared" si="26"/>
        <v>3.7484149943338707E-3</v>
      </c>
      <c r="J185" s="1">
        <f>+G185</f>
        <v>3.7484149943338707E-3</v>
      </c>
      <c r="O185" s="1">
        <f t="shared" ca="1" si="22"/>
        <v>-9.7775627160011239E-4</v>
      </c>
      <c r="Q185" s="89">
        <f t="shared" si="23"/>
        <v>28816.9228</v>
      </c>
    </row>
    <row r="186" spans="1:21" x14ac:dyDescent="0.2">
      <c r="A186" s="39" t="s">
        <v>75</v>
      </c>
      <c r="B186" s="40"/>
      <c r="C186" s="41">
        <v>43835.4228</v>
      </c>
      <c r="D186" s="42"/>
      <c r="E186" s="1">
        <f t="shared" si="19"/>
        <v>1245.0018228904592</v>
      </c>
      <c r="F186" s="1">
        <f t="shared" si="20"/>
        <v>1245</v>
      </c>
      <c r="G186" s="1">
        <f t="shared" si="26"/>
        <v>3.7484149943338707E-3</v>
      </c>
      <c r="J186" s="1">
        <f>+G186</f>
        <v>3.7484149943338707E-3</v>
      </c>
      <c r="O186" s="1">
        <f t="shared" ca="1" si="22"/>
        <v>-9.7775627160011239E-4</v>
      </c>
      <c r="Q186" s="89">
        <f t="shared" si="23"/>
        <v>28816.9228</v>
      </c>
    </row>
    <row r="187" spans="1:21" x14ac:dyDescent="0.2">
      <c r="A187" s="24" t="s">
        <v>43</v>
      </c>
      <c r="B187" s="33" t="s">
        <v>44</v>
      </c>
      <c r="C187" s="36">
        <v>43837.479700000004</v>
      </c>
      <c r="D187" s="29"/>
      <c r="E187" s="1">
        <f t="shared" si="19"/>
        <v>1246.0021132499162</v>
      </c>
      <c r="F187" s="1">
        <f t="shared" si="20"/>
        <v>1246</v>
      </c>
      <c r="G187" s="1">
        <f t="shared" si="26"/>
        <v>4.3454820042825304E-3</v>
      </c>
      <c r="J187" s="1">
        <f>+G187</f>
        <v>4.3454820042825304E-3</v>
      </c>
      <c r="O187" s="1">
        <f t="shared" ca="1" si="22"/>
        <v>-9.7812867222852999E-4</v>
      </c>
      <c r="Q187" s="89">
        <f t="shared" si="23"/>
        <v>28818.979700000004</v>
      </c>
    </row>
    <row r="188" spans="1:21" x14ac:dyDescent="0.2">
      <c r="A188" s="37" t="s">
        <v>62</v>
      </c>
      <c r="B188" s="33"/>
      <c r="C188" s="38">
        <v>43843.654999999999</v>
      </c>
      <c r="D188" s="29"/>
      <c r="E188" s="1">
        <f t="shared" si="19"/>
        <v>1249.0052213527608</v>
      </c>
      <c r="F188" s="1">
        <f t="shared" si="20"/>
        <v>1249</v>
      </c>
      <c r="G188" s="1">
        <f t="shared" si="26"/>
        <v>1.0736682997958269E-2</v>
      </c>
      <c r="I188" s="1">
        <f>+G188</f>
        <v>1.0736682997958269E-2</v>
      </c>
      <c r="O188" s="1">
        <f t="shared" ca="1" si="22"/>
        <v>-9.7924587411378277E-4</v>
      </c>
      <c r="Q188" s="89">
        <f t="shared" si="23"/>
        <v>28825.154999999999</v>
      </c>
    </row>
    <row r="189" spans="1:21" x14ac:dyDescent="0.2">
      <c r="A189" s="39" t="s">
        <v>76</v>
      </c>
      <c r="B189" s="40" t="s">
        <v>52</v>
      </c>
      <c r="C189" s="41">
        <v>43900.500999999997</v>
      </c>
      <c r="D189" s="42"/>
      <c r="E189" s="1">
        <f t="shared" si="19"/>
        <v>1276.6499808323688</v>
      </c>
      <c r="F189" s="1">
        <f t="shared" si="20"/>
        <v>1276.5</v>
      </c>
      <c r="O189" s="1">
        <f t="shared" ca="1" si="22"/>
        <v>-9.894868913952659E-4</v>
      </c>
      <c r="Q189" s="89">
        <f t="shared" si="23"/>
        <v>28882.000999999997</v>
      </c>
      <c r="U189" s="13">
        <v>0.30322384749160847</v>
      </c>
    </row>
    <row r="190" spans="1:21" x14ac:dyDescent="0.2">
      <c r="A190" s="30" t="s">
        <v>77</v>
      </c>
      <c r="B190" s="31" t="s">
        <v>44</v>
      </c>
      <c r="C190" s="35">
        <v>43907.392</v>
      </c>
      <c r="D190" s="29"/>
      <c r="E190" s="1">
        <f t="shared" si="19"/>
        <v>1280.0011407657692</v>
      </c>
      <c r="F190" s="1">
        <f t="shared" si="20"/>
        <v>1280</v>
      </c>
      <c r="G190" s="1">
        <f t="shared" ref="G190:G221" si="27">+C190-(C$7+F190*C$8)</f>
        <v>2.3457599963876419E-3</v>
      </c>
      <c r="I190" s="1">
        <f t="shared" ref="I190:I207" si="28">+G190</f>
        <v>2.3457599963876419E-3</v>
      </c>
      <c r="O190" s="1">
        <f t="shared" ca="1" si="22"/>
        <v>-9.9079029359472738E-4</v>
      </c>
      <c r="Q190" s="89">
        <f t="shared" si="23"/>
        <v>28888.892</v>
      </c>
    </row>
    <row r="191" spans="1:21" x14ac:dyDescent="0.2">
      <c r="A191" s="30" t="s">
        <v>78</v>
      </c>
      <c r="B191" s="31" t="s">
        <v>44</v>
      </c>
      <c r="C191" s="35">
        <v>44158.266000000003</v>
      </c>
      <c r="D191" s="29"/>
      <c r="E191" s="1">
        <f t="shared" si="19"/>
        <v>1402.003592823743</v>
      </c>
      <c r="F191" s="1">
        <f t="shared" si="20"/>
        <v>1402</v>
      </c>
      <c r="G191" s="1">
        <f t="shared" si="27"/>
        <v>7.3879339979612269E-3</v>
      </c>
      <c r="I191" s="1">
        <f t="shared" si="28"/>
        <v>7.3879339979612269E-3</v>
      </c>
      <c r="O191" s="1">
        <f t="shared" ca="1" si="22"/>
        <v>-1.0362231702616713E-3</v>
      </c>
      <c r="Q191" s="89">
        <f t="shared" si="23"/>
        <v>29139.766000000003</v>
      </c>
    </row>
    <row r="192" spans="1:21" x14ac:dyDescent="0.2">
      <c r="A192" s="30" t="s">
        <v>79</v>
      </c>
      <c r="B192" s="31" t="s">
        <v>44</v>
      </c>
      <c r="C192" s="35">
        <v>44166.497000000003</v>
      </c>
      <c r="D192" s="29"/>
      <c r="E192" s="1">
        <f t="shared" si="19"/>
        <v>1406.0064077144418</v>
      </c>
      <c r="F192" s="1">
        <f t="shared" si="20"/>
        <v>1406</v>
      </c>
      <c r="G192" s="1">
        <f t="shared" si="27"/>
        <v>1.3176202002796344E-2</v>
      </c>
      <c r="I192" s="1">
        <f t="shared" si="28"/>
        <v>1.3176202002796344E-2</v>
      </c>
      <c r="O192" s="1">
        <f t="shared" ca="1" si="22"/>
        <v>-1.0377127727753416E-3</v>
      </c>
      <c r="Q192" s="89">
        <f t="shared" si="23"/>
        <v>29147.997000000003</v>
      </c>
    </row>
    <row r="193" spans="1:17" x14ac:dyDescent="0.2">
      <c r="A193" s="30" t="s">
        <v>79</v>
      </c>
      <c r="B193" s="31" t="s">
        <v>44</v>
      </c>
      <c r="C193" s="35">
        <v>44197.326000000001</v>
      </c>
      <c r="D193" s="29"/>
      <c r="E193" s="1">
        <f t="shared" si="19"/>
        <v>1420.9988485193676</v>
      </c>
      <c r="F193" s="1">
        <f t="shared" si="20"/>
        <v>1421</v>
      </c>
      <c r="G193" s="1">
        <f t="shared" si="27"/>
        <v>-2.3677930003032088E-3</v>
      </c>
      <c r="I193" s="1">
        <f t="shared" si="28"/>
        <v>-2.3677930003032088E-3</v>
      </c>
      <c r="O193" s="1">
        <f t="shared" ca="1" si="22"/>
        <v>-1.0432987822016051E-3</v>
      </c>
      <c r="Q193" s="89">
        <f t="shared" si="23"/>
        <v>29178.826000000001</v>
      </c>
    </row>
    <row r="194" spans="1:17" x14ac:dyDescent="0.2">
      <c r="A194" s="30" t="s">
        <v>79</v>
      </c>
      <c r="B194" s="31" t="s">
        <v>44</v>
      </c>
      <c r="C194" s="35">
        <v>44238.463000000003</v>
      </c>
      <c r="D194" s="29"/>
      <c r="E194" s="1">
        <f t="shared" si="19"/>
        <v>1441.0041693988094</v>
      </c>
      <c r="F194" s="1">
        <f t="shared" si="20"/>
        <v>1441</v>
      </c>
      <c r="G194" s="1">
        <f t="shared" si="27"/>
        <v>8.5735469983774237E-3</v>
      </c>
      <c r="I194" s="1">
        <f t="shared" si="28"/>
        <v>8.5735469983774237E-3</v>
      </c>
      <c r="O194" s="1">
        <f t="shared" ca="1" si="22"/>
        <v>-1.0507467947699566E-3</v>
      </c>
      <c r="Q194" s="89">
        <f t="shared" si="23"/>
        <v>29219.963000000003</v>
      </c>
    </row>
    <row r="195" spans="1:17" x14ac:dyDescent="0.2">
      <c r="A195" s="30" t="s">
        <v>80</v>
      </c>
      <c r="B195" s="31" t="s">
        <v>44</v>
      </c>
      <c r="C195" s="35">
        <v>44271.34</v>
      </c>
      <c r="D195" s="29"/>
      <c r="E195" s="1">
        <f t="shared" si="19"/>
        <v>1456.9925724071288</v>
      </c>
      <c r="F195" s="1">
        <f t="shared" si="20"/>
        <v>1457</v>
      </c>
      <c r="G195" s="1">
        <f t="shared" si="27"/>
        <v>-1.5273381002771202E-2</v>
      </c>
      <c r="I195" s="1">
        <f t="shared" si="28"/>
        <v>-1.5273381002771202E-2</v>
      </c>
      <c r="O195" s="1">
        <f t="shared" ca="1" si="22"/>
        <v>-1.0567052048246377E-3</v>
      </c>
      <c r="Q195" s="89">
        <f t="shared" si="23"/>
        <v>29252.839999999997</v>
      </c>
    </row>
    <row r="196" spans="1:17" x14ac:dyDescent="0.2">
      <c r="A196" s="30" t="s">
        <v>78</v>
      </c>
      <c r="B196" s="31" t="s">
        <v>44</v>
      </c>
      <c r="C196" s="35">
        <v>44304.25</v>
      </c>
      <c r="D196" s="29"/>
      <c r="E196" s="1">
        <f t="shared" si="19"/>
        <v>1472.9970236345509</v>
      </c>
      <c r="F196" s="1">
        <f t="shared" si="20"/>
        <v>1473</v>
      </c>
      <c r="G196" s="1">
        <f t="shared" si="27"/>
        <v>-6.1203090008348227E-3</v>
      </c>
      <c r="I196" s="1">
        <f t="shared" si="28"/>
        <v>-6.1203090008348227E-3</v>
      </c>
      <c r="O196" s="1">
        <f t="shared" ca="1" si="22"/>
        <v>-1.0626636148793191E-3</v>
      </c>
      <c r="Q196" s="89">
        <f t="shared" si="23"/>
        <v>29285.75</v>
      </c>
    </row>
    <row r="197" spans="1:17" x14ac:dyDescent="0.2">
      <c r="A197" s="30" t="s">
        <v>81</v>
      </c>
      <c r="B197" s="31" t="s">
        <v>44</v>
      </c>
      <c r="C197" s="35">
        <v>44602.421999999999</v>
      </c>
      <c r="D197" s="29"/>
      <c r="E197" s="1">
        <f t="shared" si="19"/>
        <v>1618.0009504465343</v>
      </c>
      <c r="F197" s="1">
        <f t="shared" si="20"/>
        <v>1618</v>
      </c>
      <c r="G197" s="1">
        <f t="shared" si="27"/>
        <v>1.9544059978215955E-3</v>
      </c>
      <c r="I197" s="1">
        <f t="shared" si="28"/>
        <v>1.9544059978215955E-3</v>
      </c>
      <c r="O197" s="1">
        <f t="shared" ca="1" si="22"/>
        <v>-1.116661705999867E-3</v>
      </c>
      <c r="Q197" s="89">
        <f t="shared" si="23"/>
        <v>29583.921999999999</v>
      </c>
    </row>
    <row r="198" spans="1:17" x14ac:dyDescent="0.2">
      <c r="A198" s="30" t="s">
        <v>82</v>
      </c>
      <c r="B198" s="31" t="s">
        <v>44</v>
      </c>
      <c r="C198" s="35">
        <v>44602.434000000001</v>
      </c>
      <c r="D198" s="29"/>
      <c r="E198" s="1">
        <f t="shared" si="19"/>
        <v>1618.006786162571</v>
      </c>
      <c r="F198" s="1">
        <f t="shared" si="20"/>
        <v>1618</v>
      </c>
      <c r="G198" s="1">
        <f t="shared" si="27"/>
        <v>1.3954406000266317E-2</v>
      </c>
      <c r="I198" s="1">
        <f t="shared" si="28"/>
        <v>1.3954406000266317E-2</v>
      </c>
      <c r="O198" s="1">
        <f t="shared" ca="1" si="22"/>
        <v>-1.116661705999867E-3</v>
      </c>
      <c r="Q198" s="89">
        <f t="shared" si="23"/>
        <v>29583.934000000001</v>
      </c>
    </row>
    <row r="199" spans="1:17" x14ac:dyDescent="0.2">
      <c r="A199" s="37" t="s">
        <v>62</v>
      </c>
      <c r="B199" s="33"/>
      <c r="C199" s="38">
        <v>44614.754999999997</v>
      </c>
      <c r="D199" s="29"/>
      <c r="E199" s="1">
        <f t="shared" si="19"/>
        <v>1623.9986076020418</v>
      </c>
      <c r="F199" s="1">
        <f t="shared" si="20"/>
        <v>1624</v>
      </c>
      <c r="G199" s="1">
        <f t="shared" si="27"/>
        <v>-2.8631920067709871E-3</v>
      </c>
      <c r="I199" s="1">
        <f t="shared" si="28"/>
        <v>-2.8631920067709871E-3</v>
      </c>
      <c r="O199" s="1">
        <f t="shared" ca="1" si="22"/>
        <v>-1.1188961097703723E-3</v>
      </c>
      <c r="Q199" s="89">
        <f t="shared" si="23"/>
        <v>29596.254999999997</v>
      </c>
    </row>
    <row r="200" spans="1:17" x14ac:dyDescent="0.2">
      <c r="A200" s="37" t="s">
        <v>62</v>
      </c>
      <c r="B200" s="33"/>
      <c r="C200" s="38">
        <v>44616.809000000001</v>
      </c>
      <c r="D200" s="29"/>
      <c r="E200" s="1">
        <f t="shared" si="19"/>
        <v>1624.9974876634572</v>
      </c>
      <c r="F200" s="1">
        <f t="shared" si="20"/>
        <v>1625</v>
      </c>
      <c r="G200" s="1">
        <f t="shared" si="27"/>
        <v>-5.1661250035976991E-3</v>
      </c>
      <c r="I200" s="1">
        <f t="shared" si="28"/>
        <v>-5.1661250035976991E-3</v>
      </c>
      <c r="O200" s="1">
        <f t="shared" ca="1" si="22"/>
        <v>-1.1192685103987899E-3</v>
      </c>
      <c r="Q200" s="89">
        <f t="shared" si="23"/>
        <v>29598.309000000001</v>
      </c>
    </row>
    <row r="201" spans="1:17" x14ac:dyDescent="0.2">
      <c r="A201" s="30" t="s">
        <v>82</v>
      </c>
      <c r="B201" s="31" t="s">
        <v>44</v>
      </c>
      <c r="C201" s="35">
        <v>44635.326999999997</v>
      </c>
      <c r="D201" s="29"/>
      <c r="E201" s="1">
        <f t="shared" si="19"/>
        <v>1634.002970125606</v>
      </c>
      <c r="F201" s="1">
        <f t="shared" si="20"/>
        <v>1634</v>
      </c>
      <c r="G201" s="1">
        <f t="shared" si="27"/>
        <v>6.1074779951013625E-3</v>
      </c>
      <c r="I201" s="1">
        <f t="shared" si="28"/>
        <v>6.1074779951013625E-3</v>
      </c>
      <c r="O201" s="1">
        <f t="shared" ca="1" si="22"/>
        <v>-1.1226201160545483E-3</v>
      </c>
      <c r="Q201" s="89">
        <f t="shared" si="23"/>
        <v>29616.826999999997</v>
      </c>
    </row>
    <row r="202" spans="1:17" x14ac:dyDescent="0.2">
      <c r="A202" s="37" t="s">
        <v>62</v>
      </c>
      <c r="B202" s="33"/>
      <c r="C202" s="38">
        <v>44635.336000000003</v>
      </c>
      <c r="D202" s="29"/>
      <c r="E202" s="1">
        <f t="shared" si="19"/>
        <v>1634.0073469126353</v>
      </c>
      <c r="F202" s="1">
        <f t="shared" si="20"/>
        <v>1634</v>
      </c>
      <c r="G202" s="1">
        <f t="shared" si="27"/>
        <v>1.5107478000572883E-2</v>
      </c>
      <c r="I202" s="1">
        <f t="shared" si="28"/>
        <v>1.5107478000572883E-2</v>
      </c>
      <c r="O202" s="1">
        <f t="shared" ca="1" si="22"/>
        <v>-1.1226201160545483E-3</v>
      </c>
      <c r="Q202" s="89">
        <f t="shared" si="23"/>
        <v>29616.836000000003</v>
      </c>
    </row>
    <row r="203" spans="1:17" x14ac:dyDescent="0.2">
      <c r="A203" s="30" t="s">
        <v>79</v>
      </c>
      <c r="B203" s="31" t="s">
        <v>44</v>
      </c>
      <c r="C203" s="35">
        <v>44637.364000000001</v>
      </c>
      <c r="D203" s="29"/>
      <c r="E203" s="1">
        <f t="shared" si="19"/>
        <v>1634.9935829226379</v>
      </c>
      <c r="F203" s="1">
        <f t="shared" si="20"/>
        <v>1635</v>
      </c>
      <c r="G203" s="1">
        <f t="shared" si="27"/>
        <v>-1.3195455001550727E-2</v>
      </c>
      <c r="I203" s="1">
        <f t="shared" si="28"/>
        <v>-1.3195455001550727E-2</v>
      </c>
      <c r="O203" s="1">
        <f t="shared" ca="1" si="22"/>
        <v>-1.1229925166829657E-3</v>
      </c>
      <c r="Q203" s="89">
        <f t="shared" si="23"/>
        <v>29618.864000000001</v>
      </c>
    </row>
    <row r="204" spans="1:17" x14ac:dyDescent="0.2">
      <c r="A204" s="30" t="s">
        <v>81</v>
      </c>
      <c r="B204" s="31" t="s">
        <v>44</v>
      </c>
      <c r="C204" s="35">
        <v>44637.377</v>
      </c>
      <c r="D204" s="29"/>
      <c r="E204" s="1">
        <f t="shared" si="19"/>
        <v>1634.9999049483424</v>
      </c>
      <c r="F204" s="1">
        <f t="shared" si="20"/>
        <v>1635</v>
      </c>
      <c r="G204" s="1">
        <f t="shared" si="27"/>
        <v>-1.9545500254025683E-4</v>
      </c>
      <c r="I204" s="1">
        <f t="shared" si="28"/>
        <v>-1.9545500254025683E-4</v>
      </c>
      <c r="O204" s="1">
        <f t="shared" ca="1" si="22"/>
        <v>-1.1229925166829657E-3</v>
      </c>
      <c r="Q204" s="89">
        <f t="shared" si="23"/>
        <v>29618.877</v>
      </c>
    </row>
    <row r="205" spans="1:17" x14ac:dyDescent="0.2">
      <c r="A205" s="30" t="s">
        <v>83</v>
      </c>
      <c r="B205" s="31" t="s">
        <v>44</v>
      </c>
      <c r="C205" s="35">
        <v>44637.379000000001</v>
      </c>
      <c r="D205" s="29"/>
      <c r="E205" s="1">
        <f t="shared" si="19"/>
        <v>1635.000877567682</v>
      </c>
      <c r="F205" s="1">
        <f t="shared" si="20"/>
        <v>1635</v>
      </c>
      <c r="G205" s="1">
        <f t="shared" si="27"/>
        <v>1.8045449978671968E-3</v>
      </c>
      <c r="I205" s="1">
        <f t="shared" si="28"/>
        <v>1.8045449978671968E-3</v>
      </c>
      <c r="O205" s="1">
        <f t="shared" ca="1" si="22"/>
        <v>-1.1229925166829657E-3</v>
      </c>
      <c r="Q205" s="89">
        <f t="shared" si="23"/>
        <v>29618.879000000001</v>
      </c>
    </row>
    <row r="206" spans="1:17" x14ac:dyDescent="0.2">
      <c r="A206" s="30" t="s">
        <v>81</v>
      </c>
      <c r="B206" s="31" t="s">
        <v>44</v>
      </c>
      <c r="C206" s="35">
        <v>44637.383000000002</v>
      </c>
      <c r="D206" s="29"/>
      <c r="E206" s="1">
        <f t="shared" si="19"/>
        <v>1635.0028228063609</v>
      </c>
      <c r="F206" s="1">
        <f t="shared" si="20"/>
        <v>1635</v>
      </c>
      <c r="G206" s="1">
        <f t="shared" si="27"/>
        <v>5.8045449986821041E-3</v>
      </c>
      <c r="I206" s="1">
        <f t="shared" si="28"/>
        <v>5.8045449986821041E-3</v>
      </c>
      <c r="O206" s="1">
        <f t="shared" ca="1" si="22"/>
        <v>-1.1229925166829657E-3</v>
      </c>
      <c r="Q206" s="89">
        <f t="shared" si="23"/>
        <v>29618.883000000002</v>
      </c>
    </row>
    <row r="207" spans="1:17" x14ac:dyDescent="0.2">
      <c r="A207" s="30" t="s">
        <v>79</v>
      </c>
      <c r="B207" s="31" t="s">
        <v>44</v>
      </c>
      <c r="C207" s="35">
        <v>44861.516000000003</v>
      </c>
      <c r="D207" s="29"/>
      <c r="E207" s="1">
        <f t="shared" si="19"/>
        <v>1744.0008679888415</v>
      </c>
      <c r="F207" s="1">
        <f t="shared" si="20"/>
        <v>1744</v>
      </c>
      <c r="G207" s="1">
        <f t="shared" si="27"/>
        <v>1.7848479983513243E-3</v>
      </c>
      <c r="I207" s="1">
        <f t="shared" si="28"/>
        <v>1.7848479983513243E-3</v>
      </c>
      <c r="O207" s="1">
        <f t="shared" ca="1" si="22"/>
        <v>-1.1635841851804813E-3</v>
      </c>
      <c r="Q207" s="89">
        <f t="shared" si="23"/>
        <v>29843.016000000003</v>
      </c>
    </row>
    <row r="208" spans="1:17" x14ac:dyDescent="0.2">
      <c r="A208" s="24" t="s">
        <v>84</v>
      </c>
      <c r="B208" s="33" t="s">
        <v>44</v>
      </c>
      <c r="C208" s="38">
        <v>44902.643199999999</v>
      </c>
      <c r="D208" s="29"/>
      <c r="E208" s="1">
        <f t="shared" si="19"/>
        <v>1764.0014230335175</v>
      </c>
      <c r="F208" s="1">
        <f t="shared" si="20"/>
        <v>1764</v>
      </c>
      <c r="G208" s="1">
        <f t="shared" si="27"/>
        <v>2.9261879972182214E-3</v>
      </c>
      <c r="J208" s="1">
        <f>+G208</f>
        <v>2.9261879972182214E-3</v>
      </c>
      <c r="O208" s="1">
        <f t="shared" ca="1" si="22"/>
        <v>-1.1710321977488327E-3</v>
      </c>
      <c r="Q208" s="89">
        <f t="shared" si="23"/>
        <v>29884.143199999999</v>
      </c>
    </row>
    <row r="209" spans="1:17" x14ac:dyDescent="0.2">
      <c r="A209" s="30" t="s">
        <v>85</v>
      </c>
      <c r="B209" s="31" t="s">
        <v>44</v>
      </c>
      <c r="C209" s="35">
        <v>44929.38</v>
      </c>
      <c r="D209" s="29"/>
      <c r="E209" s="1">
        <f t="shared" si="19"/>
        <v>1777.0037874083969</v>
      </c>
      <c r="F209" s="1">
        <f t="shared" si="20"/>
        <v>1777</v>
      </c>
      <c r="G209" s="1">
        <f t="shared" si="27"/>
        <v>7.7880589960841462E-3</v>
      </c>
      <c r="I209" s="1">
        <f t="shared" ref="I209:I237" si="29">+G209</f>
        <v>7.7880589960841462E-3</v>
      </c>
      <c r="O209" s="1">
        <f t="shared" ca="1" si="22"/>
        <v>-1.175873405918261E-3</v>
      </c>
      <c r="Q209" s="89">
        <f t="shared" si="23"/>
        <v>29910.879999999997</v>
      </c>
    </row>
    <row r="210" spans="1:17" x14ac:dyDescent="0.2">
      <c r="A210" s="30" t="s">
        <v>83</v>
      </c>
      <c r="B210" s="31" t="s">
        <v>44</v>
      </c>
      <c r="C210" s="35">
        <v>45001.337</v>
      </c>
      <c r="D210" s="29"/>
      <c r="E210" s="1">
        <f t="shared" si="19"/>
        <v>1811.9971723057388</v>
      </c>
      <c r="F210" s="1">
        <f t="shared" si="20"/>
        <v>1812</v>
      </c>
      <c r="G210" s="1">
        <f t="shared" si="27"/>
        <v>-5.814596006530337E-3</v>
      </c>
      <c r="I210" s="1">
        <f t="shared" si="29"/>
        <v>-5.814596006530337E-3</v>
      </c>
      <c r="O210" s="1">
        <f t="shared" ca="1" si="22"/>
        <v>-1.188907427912876E-3</v>
      </c>
      <c r="Q210" s="89">
        <f t="shared" si="23"/>
        <v>29982.837</v>
      </c>
    </row>
    <row r="211" spans="1:17" x14ac:dyDescent="0.2">
      <c r="A211" s="30" t="s">
        <v>83</v>
      </c>
      <c r="B211" s="31" t="s">
        <v>44</v>
      </c>
      <c r="C211" s="35">
        <v>45001.34</v>
      </c>
      <c r="D211" s="29"/>
      <c r="E211" s="1">
        <f t="shared" si="19"/>
        <v>1811.9986312347462</v>
      </c>
      <c r="F211" s="1">
        <f t="shared" si="20"/>
        <v>1812</v>
      </c>
      <c r="G211" s="1">
        <f t="shared" si="27"/>
        <v>-2.8145960095571354E-3</v>
      </c>
      <c r="I211" s="1">
        <f t="shared" si="29"/>
        <v>-2.8145960095571354E-3</v>
      </c>
      <c r="O211" s="1">
        <f t="shared" ca="1" si="22"/>
        <v>-1.188907427912876E-3</v>
      </c>
      <c r="Q211" s="89">
        <f t="shared" si="23"/>
        <v>29982.839999999997</v>
      </c>
    </row>
    <row r="212" spans="1:17" x14ac:dyDescent="0.2">
      <c r="A212" s="30" t="s">
        <v>86</v>
      </c>
      <c r="B212" s="31" t="s">
        <v>44</v>
      </c>
      <c r="C212" s="35">
        <v>45003.392999999996</v>
      </c>
      <c r="D212" s="29"/>
      <c r="E212" s="1">
        <f t="shared" si="19"/>
        <v>1812.99702498649</v>
      </c>
      <c r="F212" s="1">
        <f t="shared" si="20"/>
        <v>1813</v>
      </c>
      <c r="G212" s="1">
        <f t="shared" si="27"/>
        <v>-6.1175290029495955E-3</v>
      </c>
      <c r="I212" s="1">
        <f t="shared" si="29"/>
        <v>-6.1175290029495955E-3</v>
      </c>
      <c r="O212" s="1">
        <f t="shared" ca="1" si="22"/>
        <v>-1.1892798285412936E-3</v>
      </c>
      <c r="Q212" s="89">
        <f t="shared" si="23"/>
        <v>29984.892999999996</v>
      </c>
    </row>
    <row r="213" spans="1:17" x14ac:dyDescent="0.2">
      <c r="A213" s="30" t="s">
        <v>83</v>
      </c>
      <c r="B213" s="31" t="s">
        <v>44</v>
      </c>
      <c r="C213" s="35">
        <v>45003.404699999999</v>
      </c>
      <c r="D213" s="29"/>
      <c r="E213" s="1">
        <f t="shared" ref="E213:E276" si="30">+(C213-C$7)/C$8</f>
        <v>1813.002714809626</v>
      </c>
      <c r="F213" s="1">
        <f t="shared" ref="F213:F276" si="31">ROUND(2*E213,0)/2</f>
        <v>1813</v>
      </c>
      <c r="G213" s="1">
        <f t="shared" si="27"/>
        <v>5.5824709997978061E-3</v>
      </c>
      <c r="I213" s="1">
        <f t="shared" si="29"/>
        <v>5.5824709997978061E-3</v>
      </c>
      <c r="O213" s="1">
        <f t="shared" ref="O213:O276" ca="1" si="32">+C$11+C$12*$F213</f>
        <v>-1.1892798285412936E-3</v>
      </c>
      <c r="Q213" s="89">
        <f t="shared" ref="Q213:Q276" si="33">+C213-15018.5</f>
        <v>29984.904699999999</v>
      </c>
    </row>
    <row r="214" spans="1:17" x14ac:dyDescent="0.2">
      <c r="A214" s="30" t="s">
        <v>87</v>
      </c>
      <c r="B214" s="31" t="s">
        <v>44</v>
      </c>
      <c r="C214" s="35">
        <v>45038.362000000001</v>
      </c>
      <c r="D214" s="29"/>
      <c r="E214" s="1">
        <f t="shared" si="30"/>
        <v>1830.0027878236745</v>
      </c>
      <c r="F214" s="1">
        <f t="shared" si="31"/>
        <v>1830</v>
      </c>
      <c r="G214" s="1">
        <f t="shared" si="27"/>
        <v>5.7326099995407276E-3</v>
      </c>
      <c r="I214" s="1">
        <f t="shared" si="29"/>
        <v>5.7326099995407276E-3</v>
      </c>
      <c r="O214" s="1">
        <f t="shared" ca="1" si="32"/>
        <v>-1.1956106392243923E-3</v>
      </c>
      <c r="Q214" s="89">
        <f t="shared" si="33"/>
        <v>30019.862000000001</v>
      </c>
    </row>
    <row r="215" spans="1:17" x14ac:dyDescent="0.2">
      <c r="A215" s="37" t="s">
        <v>62</v>
      </c>
      <c r="B215" s="33"/>
      <c r="C215" s="38">
        <v>45235.752999999997</v>
      </c>
      <c r="D215" s="29"/>
      <c r="E215" s="1">
        <f t="shared" si="30"/>
        <v>1925.9959398209905</v>
      </c>
      <c r="F215" s="1">
        <f t="shared" si="31"/>
        <v>1926</v>
      </c>
      <c r="G215" s="1">
        <f t="shared" si="27"/>
        <v>-8.3489580065361224E-3</v>
      </c>
      <c r="I215" s="1">
        <f t="shared" si="29"/>
        <v>-8.3489580065361224E-3</v>
      </c>
      <c r="O215" s="1">
        <f t="shared" ca="1" si="32"/>
        <v>-1.2313610995524794E-3</v>
      </c>
      <c r="Q215" s="89">
        <f t="shared" si="33"/>
        <v>30217.252999999997</v>
      </c>
    </row>
    <row r="216" spans="1:17" x14ac:dyDescent="0.2">
      <c r="A216" s="30" t="s">
        <v>87</v>
      </c>
      <c r="B216" s="31" t="s">
        <v>44</v>
      </c>
      <c r="C216" s="35">
        <v>45402.307999999997</v>
      </c>
      <c r="D216" s="29"/>
      <c r="E216" s="1">
        <f t="shared" si="30"/>
        <v>2006.9932468456946</v>
      </c>
      <c r="F216" s="1">
        <f t="shared" si="31"/>
        <v>2007</v>
      </c>
      <c r="G216" s="1">
        <f t="shared" si="27"/>
        <v>-1.3886531007301528E-2</v>
      </c>
      <c r="I216" s="1">
        <f t="shared" si="29"/>
        <v>-1.3886531007301528E-2</v>
      </c>
      <c r="O216" s="1">
        <f t="shared" ca="1" si="32"/>
        <v>-1.2615255504543027E-3</v>
      </c>
      <c r="Q216" s="89">
        <f t="shared" si="33"/>
        <v>30383.807999999997</v>
      </c>
    </row>
    <row r="217" spans="1:17" x14ac:dyDescent="0.2">
      <c r="A217" s="30" t="s">
        <v>87</v>
      </c>
      <c r="B217" s="31" t="s">
        <v>44</v>
      </c>
      <c r="C217" s="35">
        <v>45402.315000000002</v>
      </c>
      <c r="D217" s="29"/>
      <c r="E217" s="1">
        <f t="shared" si="30"/>
        <v>2006.9966510133843</v>
      </c>
      <c r="F217" s="1">
        <f t="shared" si="31"/>
        <v>2007</v>
      </c>
      <c r="G217" s="1">
        <f t="shared" si="27"/>
        <v>-6.8865310022374615E-3</v>
      </c>
      <c r="I217" s="1">
        <f t="shared" si="29"/>
        <v>-6.8865310022374615E-3</v>
      </c>
      <c r="O217" s="1">
        <f t="shared" ca="1" si="32"/>
        <v>-1.2615255504543027E-3</v>
      </c>
      <c r="Q217" s="89">
        <f t="shared" si="33"/>
        <v>30383.815000000002</v>
      </c>
    </row>
    <row r="218" spans="1:17" x14ac:dyDescent="0.2">
      <c r="A218" s="30" t="s">
        <v>88</v>
      </c>
      <c r="B218" s="31" t="s">
        <v>44</v>
      </c>
      <c r="C218" s="35">
        <v>45593.574000000001</v>
      </c>
      <c r="D218" s="29"/>
      <c r="E218" s="1">
        <f t="shared" si="30"/>
        <v>2100.0077521165495</v>
      </c>
      <c r="F218" s="1">
        <f t="shared" si="31"/>
        <v>2100</v>
      </c>
      <c r="G218" s="1">
        <f t="shared" si="27"/>
        <v>1.5940699995553587E-2</v>
      </c>
      <c r="I218" s="1">
        <f t="shared" si="29"/>
        <v>1.5940699995553587E-2</v>
      </c>
      <c r="O218" s="1">
        <f t="shared" ca="1" si="32"/>
        <v>-1.2961588088971372E-3</v>
      </c>
      <c r="Q218" s="89">
        <f t="shared" si="33"/>
        <v>30575.074000000001</v>
      </c>
    </row>
    <row r="219" spans="1:17" x14ac:dyDescent="0.2">
      <c r="A219" s="37" t="s">
        <v>62</v>
      </c>
      <c r="B219" s="33"/>
      <c r="C219" s="38">
        <v>45671.701000000001</v>
      </c>
      <c r="D219" s="29"/>
      <c r="E219" s="1">
        <f t="shared" si="30"/>
        <v>2138.0016676754885</v>
      </c>
      <c r="F219" s="1">
        <f t="shared" si="31"/>
        <v>2138</v>
      </c>
      <c r="G219" s="1">
        <f t="shared" si="27"/>
        <v>3.4292459968128242E-3</v>
      </c>
      <c r="I219" s="1">
        <f t="shared" si="29"/>
        <v>3.4292459968128242E-3</v>
      </c>
      <c r="O219" s="1">
        <f t="shared" ca="1" si="32"/>
        <v>-1.3103100327770049E-3</v>
      </c>
      <c r="Q219" s="89">
        <f t="shared" si="33"/>
        <v>30653.201000000001</v>
      </c>
    </row>
    <row r="220" spans="1:17" x14ac:dyDescent="0.2">
      <c r="A220" s="30" t="s">
        <v>89</v>
      </c>
      <c r="B220" s="31" t="s">
        <v>44</v>
      </c>
      <c r="C220" s="35">
        <v>45698.432000000001</v>
      </c>
      <c r="D220" s="29"/>
      <c r="E220" s="1">
        <f t="shared" si="30"/>
        <v>2151.0012114542842</v>
      </c>
      <c r="F220" s="1">
        <f t="shared" si="31"/>
        <v>2151</v>
      </c>
      <c r="G220" s="1">
        <f t="shared" si="27"/>
        <v>2.4911169966799207E-3</v>
      </c>
      <c r="I220" s="1">
        <f t="shared" si="29"/>
        <v>2.4911169966799207E-3</v>
      </c>
      <c r="O220" s="1">
        <f t="shared" ca="1" si="32"/>
        <v>-1.3151512409464332E-3</v>
      </c>
      <c r="Q220" s="89">
        <f t="shared" si="33"/>
        <v>30679.932000000001</v>
      </c>
    </row>
    <row r="221" spans="1:17" x14ac:dyDescent="0.2">
      <c r="A221" s="30" t="s">
        <v>90</v>
      </c>
      <c r="B221" s="31" t="s">
        <v>44</v>
      </c>
      <c r="C221" s="35">
        <v>45698.434000000001</v>
      </c>
      <c r="D221" s="29"/>
      <c r="E221" s="1">
        <f t="shared" si="30"/>
        <v>2151.002184073624</v>
      </c>
      <c r="F221" s="1">
        <f t="shared" si="31"/>
        <v>2151</v>
      </c>
      <c r="G221" s="1">
        <f t="shared" si="27"/>
        <v>4.4911169970873743E-3</v>
      </c>
      <c r="I221" s="1">
        <f t="shared" si="29"/>
        <v>4.4911169970873743E-3</v>
      </c>
      <c r="O221" s="1">
        <f t="shared" ca="1" si="32"/>
        <v>-1.3151512409464332E-3</v>
      </c>
      <c r="Q221" s="89">
        <f t="shared" si="33"/>
        <v>30679.934000000001</v>
      </c>
    </row>
    <row r="222" spans="1:17" x14ac:dyDescent="0.2">
      <c r="A222" s="30" t="s">
        <v>91</v>
      </c>
      <c r="B222" s="31" t="s">
        <v>44</v>
      </c>
      <c r="C222" s="35">
        <v>45698.442000000003</v>
      </c>
      <c r="D222" s="29"/>
      <c r="E222" s="1">
        <f t="shared" si="30"/>
        <v>2151.0060745509818</v>
      </c>
      <c r="F222" s="1">
        <f t="shared" si="31"/>
        <v>2151</v>
      </c>
      <c r="G222" s="1">
        <f t="shared" ref="G222:G253" si="34">+C222-(C$7+F222*C$8)</f>
        <v>1.2491116998717189E-2</v>
      </c>
      <c r="I222" s="1">
        <f t="shared" si="29"/>
        <v>1.2491116998717189E-2</v>
      </c>
      <c r="O222" s="1">
        <f t="shared" ca="1" si="32"/>
        <v>-1.3151512409464332E-3</v>
      </c>
      <c r="Q222" s="89">
        <f t="shared" si="33"/>
        <v>30679.942000000003</v>
      </c>
    </row>
    <row r="223" spans="1:17" x14ac:dyDescent="0.2">
      <c r="A223" s="30" t="s">
        <v>91</v>
      </c>
      <c r="B223" s="31" t="s">
        <v>44</v>
      </c>
      <c r="C223" s="35">
        <v>45729.273999999998</v>
      </c>
      <c r="D223" s="29"/>
      <c r="E223" s="1">
        <f t="shared" si="30"/>
        <v>2165.999974284915</v>
      </c>
      <c r="F223" s="1">
        <f t="shared" si="31"/>
        <v>2166</v>
      </c>
      <c r="G223" s="1">
        <f t="shared" si="34"/>
        <v>-5.2878007409162819E-5</v>
      </c>
      <c r="I223" s="1">
        <f t="shared" si="29"/>
        <v>-5.2878007409162819E-5</v>
      </c>
      <c r="O223" s="1">
        <f t="shared" ca="1" si="32"/>
        <v>-1.3207372503726967E-3</v>
      </c>
      <c r="Q223" s="89">
        <f t="shared" si="33"/>
        <v>30710.773999999998</v>
      </c>
    </row>
    <row r="224" spans="1:17" x14ac:dyDescent="0.2">
      <c r="A224" s="30" t="s">
        <v>73</v>
      </c>
      <c r="B224" s="31" t="s">
        <v>44</v>
      </c>
      <c r="C224" s="35">
        <v>45735.453000000001</v>
      </c>
      <c r="D224" s="29"/>
      <c r="E224" s="1">
        <f t="shared" si="30"/>
        <v>2169.004881733541</v>
      </c>
      <c r="F224" s="1">
        <f t="shared" si="31"/>
        <v>2169</v>
      </c>
      <c r="G224" s="1">
        <f t="shared" si="34"/>
        <v>1.003832299466012E-2</v>
      </c>
      <c r="I224" s="1">
        <f t="shared" si="29"/>
        <v>1.003832299466012E-2</v>
      </c>
      <c r="O224" s="1">
        <f t="shared" ca="1" si="32"/>
        <v>-1.3218544522579495E-3</v>
      </c>
      <c r="Q224" s="89">
        <f t="shared" si="33"/>
        <v>30716.953000000001</v>
      </c>
    </row>
    <row r="225" spans="1:17" x14ac:dyDescent="0.2">
      <c r="A225" s="30" t="s">
        <v>92</v>
      </c>
      <c r="B225" s="31" t="s">
        <v>44</v>
      </c>
      <c r="C225" s="35">
        <v>46031.557999999997</v>
      </c>
      <c r="D225" s="29"/>
      <c r="E225" s="1">
        <f t="shared" si="30"/>
        <v>2313.0036064584042</v>
      </c>
      <c r="F225" s="1">
        <f t="shared" si="31"/>
        <v>2313</v>
      </c>
      <c r="G225" s="1">
        <f t="shared" si="34"/>
        <v>7.4159709984087385E-3</v>
      </c>
      <c r="I225" s="1">
        <f t="shared" si="29"/>
        <v>7.4159709984087385E-3</v>
      </c>
      <c r="O225" s="1">
        <f t="shared" ca="1" si="32"/>
        <v>-1.3754801427500801E-3</v>
      </c>
      <c r="Q225" s="89">
        <f t="shared" si="33"/>
        <v>31013.057999999997</v>
      </c>
    </row>
    <row r="226" spans="1:17" x14ac:dyDescent="0.2">
      <c r="A226" s="37" t="s">
        <v>62</v>
      </c>
      <c r="B226" s="33"/>
      <c r="C226" s="38">
        <v>46068.567999999999</v>
      </c>
      <c r="D226" s="29"/>
      <c r="E226" s="1">
        <f t="shared" si="30"/>
        <v>2331.001927331296</v>
      </c>
      <c r="F226" s="1">
        <f t="shared" si="31"/>
        <v>2331</v>
      </c>
      <c r="G226" s="1">
        <f t="shared" si="34"/>
        <v>3.9631769977859221E-3</v>
      </c>
      <c r="I226" s="1">
        <f t="shared" si="29"/>
        <v>3.9631769977859221E-3</v>
      </c>
      <c r="O226" s="1">
        <f t="shared" ca="1" si="32"/>
        <v>-1.3821833540615964E-3</v>
      </c>
      <c r="Q226" s="89">
        <f t="shared" si="33"/>
        <v>31050.067999999999</v>
      </c>
    </row>
    <row r="227" spans="1:17" x14ac:dyDescent="0.2">
      <c r="A227" s="30" t="s">
        <v>48</v>
      </c>
      <c r="B227" s="31" t="s">
        <v>44</v>
      </c>
      <c r="C227" s="35">
        <v>46087.067999999999</v>
      </c>
      <c r="D227" s="29"/>
      <c r="E227" s="1">
        <f t="shared" si="30"/>
        <v>2339.9986562193931</v>
      </c>
      <c r="F227" s="1">
        <f t="shared" si="31"/>
        <v>2340</v>
      </c>
      <c r="G227" s="1">
        <f t="shared" si="34"/>
        <v>-2.7632200071820989E-3</v>
      </c>
      <c r="I227" s="1">
        <f t="shared" si="29"/>
        <v>-2.7632200071820989E-3</v>
      </c>
      <c r="O227" s="1">
        <f t="shared" ca="1" si="32"/>
        <v>-1.3855349597173545E-3</v>
      </c>
      <c r="Q227" s="89">
        <f t="shared" si="33"/>
        <v>31068.567999999999</v>
      </c>
    </row>
    <row r="228" spans="1:17" x14ac:dyDescent="0.2">
      <c r="A228" s="37" t="s">
        <v>62</v>
      </c>
      <c r="B228" s="33"/>
      <c r="C228" s="38">
        <v>46109.7</v>
      </c>
      <c r="D228" s="29"/>
      <c r="E228" s="1">
        <f t="shared" si="30"/>
        <v>2351.0048166623874</v>
      </c>
      <c r="F228" s="1">
        <f t="shared" si="31"/>
        <v>2351</v>
      </c>
      <c r="G228" s="1">
        <f t="shared" si="34"/>
        <v>9.9045169918099418E-3</v>
      </c>
      <c r="I228" s="1">
        <f t="shared" si="29"/>
        <v>9.9045169918099418E-3</v>
      </c>
      <c r="O228" s="1">
        <f t="shared" ca="1" si="32"/>
        <v>-1.3896313666299479E-3</v>
      </c>
      <c r="Q228" s="89">
        <f t="shared" si="33"/>
        <v>31091.199999999997</v>
      </c>
    </row>
    <row r="229" spans="1:17" x14ac:dyDescent="0.2">
      <c r="A229" s="30" t="s">
        <v>93</v>
      </c>
      <c r="B229" s="31" t="s">
        <v>44</v>
      </c>
      <c r="C229" s="35">
        <v>46136.411999999997</v>
      </c>
      <c r="D229" s="29"/>
      <c r="E229" s="1">
        <f t="shared" si="30"/>
        <v>2363.9951205574603</v>
      </c>
      <c r="F229" s="1">
        <f t="shared" si="31"/>
        <v>2364</v>
      </c>
      <c r="G229" s="1">
        <f t="shared" si="34"/>
        <v>-1.0033612008555792E-2</v>
      </c>
      <c r="I229" s="1">
        <f t="shared" si="29"/>
        <v>-1.0033612008555792E-2</v>
      </c>
      <c r="O229" s="1">
        <f t="shared" ca="1" si="32"/>
        <v>-1.3944725747993762E-3</v>
      </c>
      <c r="Q229" s="89">
        <f t="shared" si="33"/>
        <v>31117.911999999997</v>
      </c>
    </row>
    <row r="230" spans="1:17" x14ac:dyDescent="0.2">
      <c r="A230" s="30" t="s">
        <v>93</v>
      </c>
      <c r="B230" s="31" t="s">
        <v>44</v>
      </c>
      <c r="C230" s="35">
        <v>46136.4136</v>
      </c>
      <c r="D230" s="29"/>
      <c r="E230" s="1">
        <f t="shared" si="30"/>
        <v>2363.9958986529332</v>
      </c>
      <c r="F230" s="1">
        <f t="shared" si="31"/>
        <v>2364</v>
      </c>
      <c r="G230" s="1">
        <f t="shared" si="34"/>
        <v>-8.4336120053194463E-3</v>
      </c>
      <c r="I230" s="1">
        <f t="shared" si="29"/>
        <v>-8.4336120053194463E-3</v>
      </c>
      <c r="O230" s="1">
        <f t="shared" ca="1" si="32"/>
        <v>-1.3944725747993762E-3</v>
      </c>
      <c r="Q230" s="89">
        <f t="shared" si="33"/>
        <v>31117.9136</v>
      </c>
    </row>
    <row r="231" spans="1:17" x14ac:dyDescent="0.2">
      <c r="A231" s="37" t="s">
        <v>62</v>
      </c>
      <c r="B231" s="33"/>
      <c r="C231" s="38">
        <v>46144.646999999997</v>
      </c>
      <c r="D231" s="29"/>
      <c r="E231" s="1">
        <f t="shared" si="30"/>
        <v>2367.999880686838</v>
      </c>
      <c r="F231" s="1">
        <f t="shared" si="31"/>
        <v>2368</v>
      </c>
      <c r="G231" s="1">
        <f t="shared" si="34"/>
        <v>-2.4534400290576741E-4</v>
      </c>
      <c r="I231" s="1">
        <f t="shared" si="29"/>
        <v>-2.4534400290576741E-4</v>
      </c>
      <c r="O231" s="1">
        <f t="shared" ca="1" si="32"/>
        <v>-1.3959621773130466E-3</v>
      </c>
      <c r="Q231" s="89">
        <f t="shared" si="33"/>
        <v>31126.146999999997</v>
      </c>
    </row>
    <row r="232" spans="1:17" x14ac:dyDescent="0.2">
      <c r="A232" s="30" t="s">
        <v>94</v>
      </c>
      <c r="B232" s="31" t="s">
        <v>44</v>
      </c>
      <c r="C232" s="35">
        <v>46321.478999999999</v>
      </c>
      <c r="D232" s="29"/>
      <c r="E232" s="1">
        <f t="shared" si="30"/>
        <v>2453.9949921862981</v>
      </c>
      <c r="F232" s="1">
        <f t="shared" si="31"/>
        <v>2454</v>
      </c>
      <c r="G232" s="1">
        <f t="shared" si="34"/>
        <v>-1.029758200456854E-2</v>
      </c>
      <c r="I232" s="1">
        <f t="shared" si="29"/>
        <v>-1.029758200456854E-2</v>
      </c>
      <c r="O232" s="1">
        <f t="shared" ca="1" si="32"/>
        <v>-1.4279886313569579E-3</v>
      </c>
      <c r="Q232" s="89">
        <f t="shared" si="33"/>
        <v>31302.978999999999</v>
      </c>
    </row>
    <row r="233" spans="1:17" x14ac:dyDescent="0.2">
      <c r="A233" s="37" t="s">
        <v>62</v>
      </c>
      <c r="B233" s="33"/>
      <c r="C233" s="38">
        <v>46403.747000000003</v>
      </c>
      <c r="D233" s="29"/>
      <c r="E233" s="1">
        <f t="shared" si="30"/>
        <v>2494.0027160871632</v>
      </c>
      <c r="F233" s="1">
        <f t="shared" si="31"/>
        <v>2494</v>
      </c>
      <c r="G233" s="1">
        <f t="shared" si="34"/>
        <v>5.5850979988463223E-3</v>
      </c>
      <c r="I233" s="1">
        <f t="shared" si="29"/>
        <v>5.5850979988463223E-3</v>
      </c>
      <c r="O233" s="1">
        <f t="shared" ca="1" si="32"/>
        <v>-1.4428846564936608E-3</v>
      </c>
      <c r="Q233" s="89">
        <f t="shared" si="33"/>
        <v>31385.247000000003</v>
      </c>
    </row>
    <row r="234" spans="1:17" x14ac:dyDescent="0.2">
      <c r="A234" s="30" t="s">
        <v>95</v>
      </c>
      <c r="B234" s="31" t="s">
        <v>44</v>
      </c>
      <c r="C234" s="35">
        <v>46422.254000000001</v>
      </c>
      <c r="D234" s="29"/>
      <c r="E234" s="1">
        <f t="shared" si="30"/>
        <v>2503.0028491429471</v>
      </c>
      <c r="F234" s="1">
        <f t="shared" si="31"/>
        <v>2503</v>
      </c>
      <c r="G234" s="1">
        <f t="shared" si="34"/>
        <v>5.8587009989423677E-3</v>
      </c>
      <c r="I234" s="1">
        <f t="shared" si="29"/>
        <v>5.8587009989423677E-3</v>
      </c>
      <c r="O234" s="1">
        <f t="shared" ca="1" si="32"/>
        <v>-1.446236262149419E-3</v>
      </c>
      <c r="Q234" s="89">
        <f t="shared" si="33"/>
        <v>31403.754000000001</v>
      </c>
    </row>
    <row r="235" spans="1:17" x14ac:dyDescent="0.2">
      <c r="A235" s="37" t="s">
        <v>62</v>
      </c>
      <c r="B235" s="33"/>
      <c r="C235" s="38">
        <v>46436.644999999997</v>
      </c>
      <c r="D235" s="29"/>
      <c r="E235" s="1">
        <f t="shared" si="30"/>
        <v>2510.0013315985452</v>
      </c>
      <c r="F235" s="1">
        <f t="shared" si="31"/>
        <v>2510</v>
      </c>
      <c r="G235" s="1">
        <f t="shared" si="34"/>
        <v>2.7381699910620227E-3</v>
      </c>
      <c r="I235" s="1">
        <f t="shared" si="29"/>
        <v>2.7381699910620227E-3</v>
      </c>
      <c r="O235" s="1">
        <f t="shared" ca="1" si="32"/>
        <v>-1.4488430665483419E-3</v>
      </c>
      <c r="Q235" s="89">
        <f t="shared" si="33"/>
        <v>31418.144999999997</v>
      </c>
    </row>
    <row r="236" spans="1:17" x14ac:dyDescent="0.2">
      <c r="A236" s="37" t="s">
        <v>62</v>
      </c>
      <c r="B236" s="33"/>
      <c r="C236" s="38">
        <v>46442.817000000003</v>
      </c>
      <c r="D236" s="29"/>
      <c r="E236" s="1">
        <f t="shared" si="30"/>
        <v>2513.0028348794854</v>
      </c>
      <c r="F236" s="1">
        <f t="shared" si="31"/>
        <v>2513</v>
      </c>
      <c r="G236" s="1">
        <f t="shared" si="34"/>
        <v>5.8293710026191548E-3</v>
      </c>
      <c r="I236" s="1">
        <f t="shared" si="29"/>
        <v>5.8293710026191548E-3</v>
      </c>
      <c r="O236" s="1">
        <f t="shared" ca="1" si="32"/>
        <v>-1.4499602684335945E-3</v>
      </c>
      <c r="Q236" s="89">
        <f t="shared" si="33"/>
        <v>31424.317000000003</v>
      </c>
    </row>
    <row r="237" spans="1:17" x14ac:dyDescent="0.2">
      <c r="A237" s="30" t="s">
        <v>96</v>
      </c>
      <c r="B237" s="31" t="s">
        <v>44</v>
      </c>
      <c r="C237" s="35">
        <v>46465.434999999998</v>
      </c>
      <c r="D237" s="29"/>
      <c r="E237" s="1">
        <f t="shared" si="30"/>
        <v>2524.0021869871034</v>
      </c>
      <c r="F237" s="1">
        <f t="shared" si="31"/>
        <v>2524</v>
      </c>
      <c r="G237" s="1">
        <f t="shared" si="34"/>
        <v>4.4971079914830625E-3</v>
      </c>
      <c r="I237" s="1">
        <f t="shared" si="29"/>
        <v>4.4971079914830625E-3</v>
      </c>
      <c r="O237" s="1">
        <f t="shared" ca="1" si="32"/>
        <v>-1.4540566753461878E-3</v>
      </c>
      <c r="Q237" s="89">
        <f t="shared" si="33"/>
        <v>31446.934999999998</v>
      </c>
    </row>
    <row r="238" spans="1:17" x14ac:dyDescent="0.2">
      <c r="A238" s="24" t="s">
        <v>49</v>
      </c>
      <c r="B238" s="33" t="s">
        <v>44</v>
      </c>
      <c r="C238" s="36">
        <v>46485.9948</v>
      </c>
      <c r="D238" s="34">
        <v>2.9999999999999997E-4</v>
      </c>
      <c r="E238" s="1">
        <f t="shared" si="30"/>
        <v>2534.000616532699</v>
      </c>
      <c r="F238" s="1">
        <f t="shared" si="31"/>
        <v>2534</v>
      </c>
      <c r="G238" s="1">
        <f t="shared" si="34"/>
        <v>1.2677779959631152E-3</v>
      </c>
      <c r="J238" s="1">
        <f>+G238</f>
        <v>1.2677779959631152E-3</v>
      </c>
      <c r="O238" s="1">
        <f t="shared" ca="1" si="32"/>
        <v>-1.4577806816303636E-3</v>
      </c>
      <c r="Q238" s="89">
        <f t="shared" si="33"/>
        <v>31467.4948</v>
      </c>
    </row>
    <row r="239" spans="1:17" x14ac:dyDescent="0.2">
      <c r="A239" s="30" t="s">
        <v>96</v>
      </c>
      <c r="B239" s="31" t="s">
        <v>44</v>
      </c>
      <c r="C239" s="35">
        <v>46500.372000000003</v>
      </c>
      <c r="D239" s="29"/>
      <c r="E239" s="1">
        <f t="shared" si="30"/>
        <v>2540.99238791486</v>
      </c>
      <c r="F239" s="1">
        <f t="shared" si="31"/>
        <v>2541</v>
      </c>
      <c r="G239" s="1">
        <f t="shared" si="34"/>
        <v>-1.5652752997993957E-2</v>
      </c>
      <c r="I239" s="1">
        <f t="shared" ref="I239:I245" si="35">+G239</f>
        <v>-1.5652752997993957E-2</v>
      </c>
      <c r="O239" s="1">
        <f t="shared" ca="1" si="32"/>
        <v>-1.4603874860292868E-3</v>
      </c>
      <c r="Q239" s="89">
        <f t="shared" si="33"/>
        <v>31481.872000000003</v>
      </c>
    </row>
    <row r="240" spans="1:17" x14ac:dyDescent="0.2">
      <c r="A240" s="30" t="s">
        <v>97</v>
      </c>
      <c r="B240" s="31" t="s">
        <v>44</v>
      </c>
      <c r="C240" s="35">
        <v>46685.463000000003</v>
      </c>
      <c r="D240" s="29"/>
      <c r="E240" s="1">
        <f t="shared" si="30"/>
        <v>2631.0039309757676</v>
      </c>
      <c r="F240" s="1">
        <f t="shared" si="31"/>
        <v>2631</v>
      </c>
      <c r="G240" s="1">
        <f t="shared" si="34"/>
        <v>8.0832770036067814E-3</v>
      </c>
      <c r="I240" s="1">
        <f t="shared" si="35"/>
        <v>8.0832770036067814E-3</v>
      </c>
      <c r="O240" s="1">
        <f t="shared" ca="1" si="32"/>
        <v>-1.4939035425868682E-3</v>
      </c>
      <c r="Q240" s="89">
        <f t="shared" si="33"/>
        <v>31666.963000000003</v>
      </c>
    </row>
    <row r="241" spans="1:17" x14ac:dyDescent="0.2">
      <c r="A241" s="37" t="s">
        <v>62</v>
      </c>
      <c r="B241" s="33"/>
      <c r="C241" s="38">
        <v>46732.752999999997</v>
      </c>
      <c r="D241" s="29"/>
      <c r="E241" s="1">
        <f t="shared" si="30"/>
        <v>2654.0015152524193</v>
      </c>
      <c r="F241" s="1">
        <f t="shared" si="31"/>
        <v>2654</v>
      </c>
      <c r="G241" s="1">
        <f t="shared" si="34"/>
        <v>3.1158179917838424E-3</v>
      </c>
      <c r="I241" s="1">
        <f t="shared" si="35"/>
        <v>3.1158179917838424E-3</v>
      </c>
      <c r="O241" s="1">
        <f t="shared" ca="1" si="32"/>
        <v>-1.5024687570404723E-3</v>
      </c>
      <c r="Q241" s="89">
        <f t="shared" si="33"/>
        <v>31714.252999999997</v>
      </c>
    </row>
    <row r="242" spans="1:17" x14ac:dyDescent="0.2">
      <c r="A242" s="30" t="s">
        <v>98</v>
      </c>
      <c r="B242" s="31" t="s">
        <v>44</v>
      </c>
      <c r="C242" s="35">
        <v>46759.478999999999</v>
      </c>
      <c r="D242" s="29"/>
      <c r="E242" s="1">
        <f t="shared" si="30"/>
        <v>2666.9986274828684</v>
      </c>
      <c r="F242" s="1">
        <f t="shared" si="31"/>
        <v>2667</v>
      </c>
      <c r="G242" s="1">
        <f t="shared" si="34"/>
        <v>-2.8223110057297163E-3</v>
      </c>
      <c r="I242" s="1">
        <f t="shared" si="35"/>
        <v>-2.8223110057297163E-3</v>
      </c>
      <c r="O242" s="1">
        <f t="shared" ca="1" si="32"/>
        <v>-1.5073099652099008E-3</v>
      </c>
      <c r="Q242" s="89">
        <f t="shared" si="33"/>
        <v>31740.978999999999</v>
      </c>
    </row>
    <row r="243" spans="1:17" x14ac:dyDescent="0.2">
      <c r="A243" s="30" t="s">
        <v>98</v>
      </c>
      <c r="B243" s="31" t="s">
        <v>44</v>
      </c>
      <c r="C243" s="35">
        <v>46790.328000000001</v>
      </c>
      <c r="D243" s="29"/>
      <c r="E243" s="1">
        <f t="shared" si="30"/>
        <v>2682.0007944811887</v>
      </c>
      <c r="F243" s="1">
        <f t="shared" si="31"/>
        <v>2682</v>
      </c>
      <c r="G243" s="1">
        <f t="shared" si="34"/>
        <v>1.6336939952452667E-3</v>
      </c>
      <c r="I243" s="1">
        <f t="shared" si="35"/>
        <v>1.6336939952452667E-3</v>
      </c>
      <c r="O243" s="1">
        <f t="shared" ca="1" si="32"/>
        <v>-1.5128959746361643E-3</v>
      </c>
      <c r="Q243" s="89">
        <f t="shared" si="33"/>
        <v>31771.828000000001</v>
      </c>
    </row>
    <row r="244" spans="1:17" x14ac:dyDescent="0.2">
      <c r="A244" s="30" t="s">
        <v>99</v>
      </c>
      <c r="B244" s="31" t="s">
        <v>44</v>
      </c>
      <c r="C244" s="35">
        <v>46798.563999999998</v>
      </c>
      <c r="D244" s="29"/>
      <c r="E244" s="1">
        <f t="shared" si="30"/>
        <v>2686.0060409202342</v>
      </c>
      <c r="F244" s="1">
        <f t="shared" si="31"/>
        <v>2686</v>
      </c>
      <c r="G244" s="1">
        <f t="shared" si="34"/>
        <v>1.242196199746104E-2</v>
      </c>
      <c r="I244" s="1">
        <f t="shared" si="35"/>
        <v>1.242196199746104E-2</v>
      </c>
      <c r="O244" s="1">
        <f t="shared" ca="1" si="32"/>
        <v>-1.5143855771498347E-3</v>
      </c>
      <c r="Q244" s="89">
        <f t="shared" si="33"/>
        <v>31780.063999999998</v>
      </c>
    </row>
    <row r="245" spans="1:17" x14ac:dyDescent="0.2">
      <c r="A245" s="37" t="s">
        <v>62</v>
      </c>
      <c r="B245" s="33"/>
      <c r="C245" s="38">
        <v>46800.62</v>
      </c>
      <c r="D245" s="29"/>
      <c r="E245" s="1">
        <f t="shared" si="30"/>
        <v>2687.0058936009891</v>
      </c>
      <c r="F245" s="1">
        <f t="shared" si="31"/>
        <v>2687</v>
      </c>
      <c r="G245" s="1">
        <f t="shared" si="34"/>
        <v>1.2119029001041781E-2</v>
      </c>
      <c r="I245" s="1">
        <f t="shared" si="35"/>
        <v>1.2119029001041781E-2</v>
      </c>
      <c r="O245" s="1">
        <f t="shared" ca="1" si="32"/>
        <v>-1.5147579777782523E-3</v>
      </c>
      <c r="Q245" s="89">
        <f t="shared" si="33"/>
        <v>31782.120000000003</v>
      </c>
    </row>
    <row r="246" spans="1:17" x14ac:dyDescent="0.2">
      <c r="A246" s="24" t="s">
        <v>49</v>
      </c>
      <c r="B246" s="33" t="s">
        <v>44</v>
      </c>
      <c r="C246" s="36">
        <v>46815.0052</v>
      </c>
      <c r="D246" s="34">
        <v>1.2999999999999999E-3</v>
      </c>
      <c r="E246" s="1">
        <f t="shared" si="30"/>
        <v>2694.0015554605043</v>
      </c>
      <c r="F246" s="1">
        <f t="shared" si="31"/>
        <v>2694</v>
      </c>
      <c r="G246" s="1">
        <f t="shared" si="34"/>
        <v>3.1984979941626079E-3</v>
      </c>
      <c r="J246" s="1">
        <f>+G246</f>
        <v>3.1984979941626079E-3</v>
      </c>
      <c r="O246" s="1">
        <f t="shared" ca="1" si="32"/>
        <v>-1.5173647821771752E-3</v>
      </c>
      <c r="Q246" s="89">
        <f t="shared" si="33"/>
        <v>31796.5052</v>
      </c>
    </row>
    <row r="247" spans="1:17" x14ac:dyDescent="0.2">
      <c r="A247" s="24" t="s">
        <v>49</v>
      </c>
      <c r="B247" s="33"/>
      <c r="C247" s="36">
        <v>46815.0052</v>
      </c>
      <c r="D247" s="29"/>
      <c r="E247" s="1">
        <f t="shared" si="30"/>
        <v>2694.0015554605043</v>
      </c>
      <c r="F247" s="1">
        <f t="shared" si="31"/>
        <v>2694</v>
      </c>
      <c r="G247" s="1">
        <f t="shared" si="34"/>
        <v>3.1984979941626079E-3</v>
      </c>
      <c r="J247" s="1">
        <f>+G247</f>
        <v>3.1984979941626079E-3</v>
      </c>
      <c r="O247" s="1">
        <f t="shared" ca="1" si="32"/>
        <v>-1.5173647821771752E-3</v>
      </c>
      <c r="Q247" s="89">
        <f t="shared" si="33"/>
        <v>31796.5052</v>
      </c>
    </row>
    <row r="248" spans="1:17" x14ac:dyDescent="0.2">
      <c r="A248" s="30" t="s">
        <v>100</v>
      </c>
      <c r="B248" s="31" t="s">
        <v>44</v>
      </c>
      <c r="C248" s="35">
        <v>46825.292999999998</v>
      </c>
      <c r="D248" s="29"/>
      <c r="E248" s="1">
        <f t="shared" si="30"/>
        <v>2699.0046120796906</v>
      </c>
      <c r="F248" s="1">
        <f t="shared" si="31"/>
        <v>2699</v>
      </c>
      <c r="G248" s="1">
        <f t="shared" si="34"/>
        <v>9.4838329969206825E-3</v>
      </c>
      <c r="I248" s="1">
        <f t="shared" ref="I248:I253" si="36">+G248</f>
        <v>9.4838329969206825E-3</v>
      </c>
      <c r="O248" s="1">
        <f t="shared" ca="1" si="32"/>
        <v>-1.519226785319263E-3</v>
      </c>
      <c r="Q248" s="89">
        <f t="shared" si="33"/>
        <v>31806.792999999998</v>
      </c>
    </row>
    <row r="249" spans="1:17" x14ac:dyDescent="0.2">
      <c r="A249" s="30" t="s">
        <v>100</v>
      </c>
      <c r="B249" s="31" t="s">
        <v>44</v>
      </c>
      <c r="C249" s="35">
        <v>46827.336000000003</v>
      </c>
      <c r="D249" s="29"/>
      <c r="E249" s="1">
        <f t="shared" si="30"/>
        <v>2699.9981427347407</v>
      </c>
      <c r="F249" s="1">
        <f t="shared" si="31"/>
        <v>2700</v>
      </c>
      <c r="G249" s="1">
        <f t="shared" si="34"/>
        <v>-3.8190999985090457E-3</v>
      </c>
      <c r="I249" s="1">
        <f t="shared" si="36"/>
        <v>-3.8190999985090457E-3</v>
      </c>
      <c r="O249" s="1">
        <f t="shared" ca="1" si="32"/>
        <v>-1.5195991859476806E-3</v>
      </c>
      <c r="Q249" s="89">
        <f t="shared" si="33"/>
        <v>31808.836000000003</v>
      </c>
    </row>
    <row r="250" spans="1:17" x14ac:dyDescent="0.2">
      <c r="A250" s="30" t="s">
        <v>100</v>
      </c>
      <c r="B250" s="31" t="s">
        <v>44</v>
      </c>
      <c r="C250" s="35">
        <v>46827.34</v>
      </c>
      <c r="D250" s="29"/>
      <c r="E250" s="1">
        <f t="shared" si="30"/>
        <v>2700.0000879734162</v>
      </c>
      <c r="F250" s="1">
        <f t="shared" si="31"/>
        <v>2700</v>
      </c>
      <c r="G250" s="1">
        <f t="shared" si="34"/>
        <v>1.8089999502990395E-4</v>
      </c>
      <c r="I250" s="1">
        <f t="shared" si="36"/>
        <v>1.8089999502990395E-4</v>
      </c>
      <c r="O250" s="1">
        <f t="shared" ca="1" si="32"/>
        <v>-1.5195991859476806E-3</v>
      </c>
      <c r="Q250" s="89">
        <f t="shared" si="33"/>
        <v>31808.839999999997</v>
      </c>
    </row>
    <row r="251" spans="1:17" x14ac:dyDescent="0.2">
      <c r="A251" s="30" t="s">
        <v>100</v>
      </c>
      <c r="B251" s="31" t="s">
        <v>44</v>
      </c>
      <c r="C251" s="35">
        <v>46827.34</v>
      </c>
      <c r="D251" s="29"/>
      <c r="E251" s="1">
        <f t="shared" si="30"/>
        <v>2700.0000879734162</v>
      </c>
      <c r="F251" s="1">
        <f t="shared" si="31"/>
        <v>2700</v>
      </c>
      <c r="G251" s="1">
        <f t="shared" si="34"/>
        <v>1.8089999502990395E-4</v>
      </c>
      <c r="I251" s="1">
        <f t="shared" si="36"/>
        <v>1.8089999502990395E-4</v>
      </c>
      <c r="O251" s="1">
        <f t="shared" ca="1" si="32"/>
        <v>-1.5195991859476806E-3</v>
      </c>
      <c r="Q251" s="89">
        <f t="shared" si="33"/>
        <v>31808.839999999997</v>
      </c>
    </row>
    <row r="252" spans="1:17" x14ac:dyDescent="0.2">
      <c r="A252" s="30" t="s">
        <v>100</v>
      </c>
      <c r="B252" s="31" t="s">
        <v>44</v>
      </c>
      <c r="C252" s="35">
        <v>46827.341999999997</v>
      </c>
      <c r="D252" s="29"/>
      <c r="E252" s="1">
        <f t="shared" si="30"/>
        <v>2700.0010605927555</v>
      </c>
      <c r="F252" s="1">
        <f t="shared" si="31"/>
        <v>2700</v>
      </c>
      <c r="G252" s="1">
        <f t="shared" si="34"/>
        <v>2.1808999954373576E-3</v>
      </c>
      <c r="I252" s="1">
        <f t="shared" si="36"/>
        <v>2.1808999954373576E-3</v>
      </c>
      <c r="O252" s="1">
        <f t="shared" ca="1" si="32"/>
        <v>-1.5195991859476806E-3</v>
      </c>
      <c r="Q252" s="89">
        <f t="shared" si="33"/>
        <v>31808.841999999997</v>
      </c>
    </row>
    <row r="253" spans="1:17" x14ac:dyDescent="0.2">
      <c r="A253" s="30" t="s">
        <v>99</v>
      </c>
      <c r="B253" s="31" t="s">
        <v>44</v>
      </c>
      <c r="C253" s="35">
        <v>46827.349000000002</v>
      </c>
      <c r="D253" s="29"/>
      <c r="E253" s="1">
        <f t="shared" si="30"/>
        <v>2700.0044647604454</v>
      </c>
      <c r="F253" s="1">
        <f t="shared" si="31"/>
        <v>2700</v>
      </c>
      <c r="G253" s="1">
        <f t="shared" si="34"/>
        <v>9.1809000005014241E-3</v>
      </c>
      <c r="I253" s="1">
        <f t="shared" si="36"/>
        <v>9.1809000005014241E-3</v>
      </c>
      <c r="O253" s="1">
        <f t="shared" ca="1" si="32"/>
        <v>-1.5195991859476806E-3</v>
      </c>
      <c r="Q253" s="89">
        <f t="shared" si="33"/>
        <v>31808.849000000002</v>
      </c>
    </row>
    <row r="254" spans="1:17" x14ac:dyDescent="0.2">
      <c r="A254" s="24" t="s">
        <v>49</v>
      </c>
      <c r="B254" s="33" t="s">
        <v>44</v>
      </c>
      <c r="C254" s="36">
        <v>46849.958400000003</v>
      </c>
      <c r="D254" s="34">
        <v>2.9999999999999997E-4</v>
      </c>
      <c r="E254" s="1">
        <f t="shared" si="30"/>
        <v>2710.9996346049079</v>
      </c>
      <c r="F254" s="1">
        <f t="shared" si="31"/>
        <v>2711</v>
      </c>
      <c r="G254" s="1">
        <f t="shared" ref="G254:G285" si="37">+C254-(C$7+F254*C$8)</f>
        <v>-7.5136299710720778E-4</v>
      </c>
      <c r="J254" s="1">
        <f>+G254</f>
        <v>-7.5136299710720778E-4</v>
      </c>
      <c r="O254" s="1">
        <f t="shared" ca="1" si="32"/>
        <v>-1.5236955928602739E-3</v>
      </c>
      <c r="Q254" s="89">
        <f t="shared" si="33"/>
        <v>31831.458400000003</v>
      </c>
    </row>
    <row r="255" spans="1:17" x14ac:dyDescent="0.2">
      <c r="A255" s="30" t="s">
        <v>101</v>
      </c>
      <c r="B255" s="31" t="s">
        <v>44</v>
      </c>
      <c r="C255" s="35">
        <v>46862.302000000003</v>
      </c>
      <c r="D255" s="29"/>
      <c r="E255" s="1">
        <f t="shared" si="30"/>
        <v>2717.0024466429145</v>
      </c>
      <c r="F255" s="1">
        <f t="shared" si="31"/>
        <v>2717</v>
      </c>
      <c r="G255" s="1">
        <f t="shared" si="37"/>
        <v>5.0310389997321181E-3</v>
      </c>
      <c r="I255" s="1">
        <f t="shared" ref="I255:I286" si="38">+G255</f>
        <v>5.0310389997321181E-3</v>
      </c>
      <c r="O255" s="1">
        <f t="shared" ca="1" si="32"/>
        <v>-1.5259299966307793E-3</v>
      </c>
      <c r="Q255" s="89">
        <f t="shared" si="33"/>
        <v>31843.802000000003</v>
      </c>
    </row>
    <row r="256" spans="1:17" x14ac:dyDescent="0.2">
      <c r="A256" s="30" t="s">
        <v>101</v>
      </c>
      <c r="B256" s="31" t="s">
        <v>44</v>
      </c>
      <c r="C256" s="35">
        <v>46864.33</v>
      </c>
      <c r="D256" s="29"/>
      <c r="E256" s="1">
        <f t="shared" si="30"/>
        <v>2717.9886826529169</v>
      </c>
      <c r="F256" s="1">
        <f t="shared" si="31"/>
        <v>2718</v>
      </c>
      <c r="G256" s="1">
        <f t="shared" si="37"/>
        <v>-2.3271894002391491E-2</v>
      </c>
      <c r="I256" s="1">
        <f t="shared" si="38"/>
        <v>-2.3271894002391491E-2</v>
      </c>
      <c r="O256" s="1">
        <f t="shared" ca="1" si="32"/>
        <v>-1.5263023972591969E-3</v>
      </c>
      <c r="Q256" s="89">
        <f t="shared" si="33"/>
        <v>31845.83</v>
      </c>
    </row>
    <row r="257" spans="1:17" x14ac:dyDescent="0.2">
      <c r="A257" s="37" t="s">
        <v>62</v>
      </c>
      <c r="B257" s="33"/>
      <c r="C257" s="38">
        <v>47154.294999999998</v>
      </c>
      <c r="D257" s="29"/>
      <c r="E257" s="1">
        <f t="shared" si="30"/>
        <v>2859.0014660062716</v>
      </c>
      <c r="F257" s="1">
        <f t="shared" si="31"/>
        <v>2859</v>
      </c>
      <c r="G257" s="1">
        <f t="shared" si="37"/>
        <v>3.014552996319253E-3</v>
      </c>
      <c r="I257" s="1">
        <f t="shared" si="38"/>
        <v>3.014552996319253E-3</v>
      </c>
      <c r="O257" s="1">
        <f t="shared" ca="1" si="32"/>
        <v>-1.5788108858660747E-3</v>
      </c>
      <c r="Q257" s="89">
        <f t="shared" si="33"/>
        <v>32135.794999999998</v>
      </c>
    </row>
    <row r="258" spans="1:17" x14ac:dyDescent="0.2">
      <c r="A258" s="37" t="s">
        <v>62</v>
      </c>
      <c r="B258" s="33"/>
      <c r="C258" s="38">
        <v>47170.731</v>
      </c>
      <c r="D258" s="29"/>
      <c r="E258" s="1">
        <f t="shared" si="30"/>
        <v>2866.9944517362592</v>
      </c>
      <c r="F258" s="1">
        <f t="shared" si="31"/>
        <v>2867</v>
      </c>
      <c r="G258" s="1">
        <f t="shared" si="37"/>
        <v>-1.1408910999307409E-2</v>
      </c>
      <c r="I258" s="1">
        <f t="shared" si="38"/>
        <v>-1.1408910999307409E-2</v>
      </c>
      <c r="O258" s="1">
        <f t="shared" ca="1" si="32"/>
        <v>-1.5817900908934152E-3</v>
      </c>
      <c r="Q258" s="89">
        <f t="shared" si="33"/>
        <v>32152.231</v>
      </c>
    </row>
    <row r="259" spans="1:17" x14ac:dyDescent="0.2">
      <c r="A259" s="30" t="s">
        <v>102</v>
      </c>
      <c r="B259" s="31" t="s">
        <v>44</v>
      </c>
      <c r="C259" s="35">
        <v>47197.474000000002</v>
      </c>
      <c r="D259" s="29"/>
      <c r="E259" s="1">
        <f t="shared" si="30"/>
        <v>2879.9998312310918</v>
      </c>
      <c r="F259" s="1">
        <f t="shared" si="31"/>
        <v>2880</v>
      </c>
      <c r="G259" s="1">
        <f t="shared" si="37"/>
        <v>-3.4703999699559063E-4</v>
      </c>
      <c r="I259" s="1">
        <f t="shared" si="38"/>
        <v>-3.4703999699559063E-4</v>
      </c>
      <c r="O259" s="1">
        <f t="shared" ca="1" si="32"/>
        <v>-1.5866312990628437E-3</v>
      </c>
      <c r="Q259" s="89">
        <f t="shared" si="33"/>
        <v>32178.974000000002</v>
      </c>
    </row>
    <row r="260" spans="1:17" x14ac:dyDescent="0.2">
      <c r="A260" s="30" t="s">
        <v>103</v>
      </c>
      <c r="B260" s="31" t="s">
        <v>44</v>
      </c>
      <c r="C260" s="35">
        <v>47419.550999999999</v>
      </c>
      <c r="D260" s="29"/>
      <c r="E260" s="1">
        <f t="shared" si="30"/>
        <v>2987.9980237328177</v>
      </c>
      <c r="F260" s="1">
        <f t="shared" si="31"/>
        <v>2988</v>
      </c>
      <c r="G260" s="1">
        <f t="shared" si="37"/>
        <v>-4.0638040009071119E-3</v>
      </c>
      <c r="I260" s="1">
        <f t="shared" si="38"/>
        <v>-4.0638040009071119E-3</v>
      </c>
      <c r="O260" s="1">
        <f t="shared" ca="1" si="32"/>
        <v>-1.6268505669319415E-3</v>
      </c>
      <c r="Q260" s="89">
        <f t="shared" si="33"/>
        <v>32401.050999999999</v>
      </c>
    </row>
    <row r="261" spans="1:17" x14ac:dyDescent="0.2">
      <c r="A261" s="30" t="s">
        <v>104</v>
      </c>
      <c r="B261" s="31" t="s">
        <v>44</v>
      </c>
      <c r="C261" s="35">
        <v>47452.423999999999</v>
      </c>
      <c r="D261" s="29"/>
      <c r="E261" s="1">
        <f t="shared" si="30"/>
        <v>3003.9844815024617</v>
      </c>
      <c r="F261" s="1">
        <f t="shared" si="31"/>
        <v>3004</v>
      </c>
      <c r="G261" s="1">
        <f t="shared" si="37"/>
        <v>-3.1910732002870645E-2</v>
      </c>
      <c r="I261" s="1">
        <f t="shared" si="38"/>
        <v>-3.1910732002870645E-2</v>
      </c>
      <c r="O261" s="1">
        <f t="shared" ca="1" si="32"/>
        <v>-1.6328089769866228E-3</v>
      </c>
      <c r="Q261" s="89">
        <f t="shared" si="33"/>
        <v>32433.923999999999</v>
      </c>
    </row>
    <row r="262" spans="1:17" x14ac:dyDescent="0.2">
      <c r="A262" s="37" t="s">
        <v>62</v>
      </c>
      <c r="B262" s="33"/>
      <c r="C262" s="38">
        <v>47487.413</v>
      </c>
      <c r="D262" s="29"/>
      <c r="E262" s="1">
        <f t="shared" si="30"/>
        <v>3020.999970533037</v>
      </c>
      <c r="F262" s="1">
        <f t="shared" si="31"/>
        <v>3021</v>
      </c>
      <c r="G262" s="1">
        <f t="shared" si="37"/>
        <v>-6.0593003581743687E-5</v>
      </c>
      <c r="I262" s="1">
        <f t="shared" si="38"/>
        <v>-6.0593003581743687E-5</v>
      </c>
      <c r="O262" s="1">
        <f t="shared" ca="1" si="32"/>
        <v>-1.6391397876697215E-3</v>
      </c>
      <c r="Q262" s="89">
        <f t="shared" si="33"/>
        <v>32468.913</v>
      </c>
    </row>
    <row r="263" spans="1:17" x14ac:dyDescent="0.2">
      <c r="A263" s="30" t="s">
        <v>102</v>
      </c>
      <c r="B263" s="31" t="s">
        <v>44</v>
      </c>
      <c r="C263" s="35">
        <v>47487.427000000003</v>
      </c>
      <c r="D263" s="29"/>
      <c r="E263" s="1">
        <f t="shared" si="30"/>
        <v>3021.0067788684132</v>
      </c>
      <c r="F263" s="1">
        <f t="shared" si="31"/>
        <v>3021</v>
      </c>
      <c r="G263" s="1">
        <f t="shared" si="37"/>
        <v>1.3939406999270432E-2</v>
      </c>
      <c r="I263" s="1">
        <f t="shared" si="38"/>
        <v>1.3939406999270432E-2</v>
      </c>
      <c r="O263" s="1">
        <f t="shared" ca="1" si="32"/>
        <v>-1.6391397876697215E-3</v>
      </c>
      <c r="Q263" s="89">
        <f t="shared" si="33"/>
        <v>32468.927000000003</v>
      </c>
    </row>
    <row r="264" spans="1:17" x14ac:dyDescent="0.2">
      <c r="A264" s="30" t="s">
        <v>105</v>
      </c>
      <c r="B264" s="31" t="s">
        <v>44</v>
      </c>
      <c r="C264" s="35">
        <v>47526.487000000001</v>
      </c>
      <c r="D264" s="29"/>
      <c r="E264" s="1">
        <f t="shared" si="30"/>
        <v>3040.0020345640378</v>
      </c>
      <c r="F264" s="1">
        <f t="shared" si="31"/>
        <v>3040</v>
      </c>
      <c r="G264" s="1">
        <f t="shared" si="37"/>
        <v>4.183680001005996E-3</v>
      </c>
      <c r="I264" s="1">
        <f t="shared" si="38"/>
        <v>4.183680001005996E-3</v>
      </c>
      <c r="O264" s="1">
        <f t="shared" ca="1" si="32"/>
        <v>-1.6462153996096554E-3</v>
      </c>
      <c r="Q264" s="89">
        <f t="shared" si="33"/>
        <v>32507.987000000001</v>
      </c>
    </row>
    <row r="265" spans="1:17" x14ac:dyDescent="0.2">
      <c r="A265" s="30" t="s">
        <v>103</v>
      </c>
      <c r="B265" s="31" t="s">
        <v>44</v>
      </c>
      <c r="C265" s="35">
        <v>47561.404000000002</v>
      </c>
      <c r="D265" s="29"/>
      <c r="E265" s="1">
        <f t="shared" si="30"/>
        <v>3056.9825092984001</v>
      </c>
      <c r="F265" s="1">
        <f t="shared" si="31"/>
        <v>3057</v>
      </c>
      <c r="G265" s="1">
        <f t="shared" si="37"/>
        <v>-3.5966180999821518E-2</v>
      </c>
      <c r="I265" s="1">
        <f t="shared" si="38"/>
        <v>-3.5966180999821518E-2</v>
      </c>
      <c r="O265" s="1">
        <f t="shared" ca="1" si="32"/>
        <v>-1.6525462102927541E-3</v>
      </c>
      <c r="Q265" s="89">
        <f t="shared" si="33"/>
        <v>32542.904000000002</v>
      </c>
    </row>
    <row r="266" spans="1:17" x14ac:dyDescent="0.2">
      <c r="A266" s="30" t="s">
        <v>105</v>
      </c>
      <c r="B266" s="31" t="s">
        <v>44</v>
      </c>
      <c r="C266" s="35">
        <v>47592.275000000001</v>
      </c>
      <c r="D266" s="29"/>
      <c r="E266" s="1">
        <f t="shared" si="30"/>
        <v>3071.9953751094508</v>
      </c>
      <c r="F266" s="1">
        <f t="shared" si="31"/>
        <v>3072</v>
      </c>
      <c r="G266" s="1">
        <f t="shared" si="37"/>
        <v>-9.5101760016405024E-3</v>
      </c>
      <c r="I266" s="1">
        <f t="shared" si="38"/>
        <v>-9.5101760016405024E-3</v>
      </c>
      <c r="O266" s="1">
        <f t="shared" ca="1" si="32"/>
        <v>-1.6581322197190178E-3</v>
      </c>
      <c r="Q266" s="89">
        <f t="shared" si="33"/>
        <v>32573.775000000001</v>
      </c>
    </row>
    <row r="267" spans="1:17" x14ac:dyDescent="0.2">
      <c r="A267" s="30" t="s">
        <v>105</v>
      </c>
      <c r="B267" s="31" t="s">
        <v>44</v>
      </c>
      <c r="C267" s="35">
        <v>47594.338000000003</v>
      </c>
      <c r="D267" s="29"/>
      <c r="E267" s="1">
        <f t="shared" si="30"/>
        <v>3072.998631957892</v>
      </c>
      <c r="F267" s="1">
        <f t="shared" si="31"/>
        <v>3073</v>
      </c>
      <c r="G267" s="1">
        <f t="shared" si="37"/>
        <v>-2.8131090002716519E-3</v>
      </c>
      <c r="I267" s="1">
        <f t="shared" si="38"/>
        <v>-2.8131090002716519E-3</v>
      </c>
      <c r="O267" s="1">
        <f t="shared" ca="1" si="32"/>
        <v>-1.6585046203474352E-3</v>
      </c>
      <c r="Q267" s="89">
        <f t="shared" si="33"/>
        <v>32575.838000000003</v>
      </c>
    </row>
    <row r="268" spans="1:17" x14ac:dyDescent="0.2">
      <c r="A268" s="30" t="s">
        <v>105</v>
      </c>
      <c r="B268" s="31" t="s">
        <v>44</v>
      </c>
      <c r="C268" s="35">
        <v>47596.392999999996</v>
      </c>
      <c r="D268" s="29"/>
      <c r="E268" s="1">
        <f t="shared" si="30"/>
        <v>3073.9979983289718</v>
      </c>
      <c r="F268" s="1">
        <f t="shared" si="31"/>
        <v>3074</v>
      </c>
      <c r="G268" s="1">
        <f t="shared" si="37"/>
        <v>-4.1160420078085735E-3</v>
      </c>
      <c r="I268" s="1">
        <f t="shared" si="38"/>
        <v>-4.1160420078085735E-3</v>
      </c>
      <c r="O268" s="1">
        <f t="shared" ca="1" si="32"/>
        <v>-1.6588770209758528E-3</v>
      </c>
      <c r="Q268" s="89">
        <f t="shared" si="33"/>
        <v>32577.892999999996</v>
      </c>
    </row>
    <row r="269" spans="1:17" x14ac:dyDescent="0.2">
      <c r="A269" s="30" t="s">
        <v>106</v>
      </c>
      <c r="B269" s="31" t="s">
        <v>44</v>
      </c>
      <c r="C269" s="35">
        <v>47849.313000000002</v>
      </c>
      <c r="D269" s="29"/>
      <c r="E269" s="1">
        <f t="shared" si="30"/>
        <v>3196.9954399710032</v>
      </c>
      <c r="F269" s="1">
        <f t="shared" si="31"/>
        <v>3197</v>
      </c>
      <c r="G269" s="1">
        <f t="shared" si="37"/>
        <v>-9.3768010046915151E-3</v>
      </c>
      <c r="I269" s="1">
        <f t="shared" si="38"/>
        <v>-9.3768010046915151E-3</v>
      </c>
      <c r="O269" s="1">
        <f t="shared" ca="1" si="32"/>
        <v>-1.7046822982712143E-3</v>
      </c>
      <c r="Q269" s="89">
        <f t="shared" si="33"/>
        <v>32830.813000000002</v>
      </c>
    </row>
    <row r="270" spans="1:17" x14ac:dyDescent="0.2">
      <c r="A270" s="30" t="s">
        <v>107</v>
      </c>
      <c r="B270" s="31" t="s">
        <v>44</v>
      </c>
      <c r="C270" s="35">
        <v>47849.319000000003</v>
      </c>
      <c r="D270" s="29"/>
      <c r="E270" s="1">
        <f t="shared" si="30"/>
        <v>3196.9983578290216</v>
      </c>
      <c r="F270" s="1">
        <f t="shared" si="31"/>
        <v>3197</v>
      </c>
      <c r="G270" s="1">
        <f t="shared" si="37"/>
        <v>-3.3768010034691542E-3</v>
      </c>
      <c r="I270" s="1">
        <f t="shared" si="38"/>
        <v>-3.3768010034691542E-3</v>
      </c>
      <c r="O270" s="1">
        <f t="shared" ca="1" si="32"/>
        <v>-1.7046822982712143E-3</v>
      </c>
      <c r="Q270" s="89">
        <f t="shared" si="33"/>
        <v>32830.819000000003</v>
      </c>
    </row>
    <row r="271" spans="1:17" x14ac:dyDescent="0.2">
      <c r="A271" s="30" t="s">
        <v>108</v>
      </c>
      <c r="B271" s="31" t="s">
        <v>44</v>
      </c>
      <c r="C271" s="35">
        <v>47853.436000000002</v>
      </c>
      <c r="D271" s="29"/>
      <c r="E271" s="1">
        <f t="shared" si="30"/>
        <v>3199.0004947388747</v>
      </c>
      <c r="F271" s="1">
        <f t="shared" si="31"/>
        <v>3199</v>
      </c>
      <c r="G271" s="1">
        <f t="shared" si="37"/>
        <v>1.0173330010729842E-3</v>
      </c>
      <c r="I271" s="1">
        <f t="shared" si="38"/>
        <v>1.0173330010729842E-3</v>
      </c>
      <c r="O271" s="1">
        <f t="shared" ca="1" si="32"/>
        <v>-1.7054270995280495E-3</v>
      </c>
      <c r="Q271" s="89">
        <f t="shared" si="33"/>
        <v>32834.936000000002</v>
      </c>
    </row>
    <row r="272" spans="1:17" x14ac:dyDescent="0.2">
      <c r="A272" s="37" t="s">
        <v>62</v>
      </c>
      <c r="B272" s="33"/>
      <c r="C272" s="38">
        <v>47859.618999999999</v>
      </c>
      <c r="D272" s="29"/>
      <c r="E272" s="1">
        <f t="shared" si="30"/>
        <v>3202.0073474261762</v>
      </c>
      <c r="F272" s="1">
        <f t="shared" si="31"/>
        <v>3202</v>
      </c>
      <c r="G272" s="1">
        <f t="shared" si="37"/>
        <v>1.5108533996681217E-2</v>
      </c>
      <c r="I272" s="1">
        <f t="shared" si="38"/>
        <v>1.5108533996681217E-2</v>
      </c>
      <c r="O272" s="1">
        <f t="shared" ca="1" si="32"/>
        <v>-1.7065443014133022E-3</v>
      </c>
      <c r="Q272" s="89">
        <f t="shared" si="33"/>
        <v>32841.118999999999</v>
      </c>
    </row>
    <row r="273" spans="1:17" x14ac:dyDescent="0.2">
      <c r="A273" s="37" t="s">
        <v>62</v>
      </c>
      <c r="B273" s="33"/>
      <c r="C273" s="38">
        <v>47861.661999999997</v>
      </c>
      <c r="D273" s="29"/>
      <c r="E273" s="1">
        <f t="shared" si="30"/>
        <v>3203.0008780812227</v>
      </c>
      <c r="F273" s="1">
        <f t="shared" si="31"/>
        <v>3203</v>
      </c>
      <c r="G273" s="1">
        <f t="shared" si="37"/>
        <v>1.8056009939755313E-3</v>
      </c>
      <c r="I273" s="1">
        <f t="shared" si="38"/>
        <v>1.8056009939755313E-3</v>
      </c>
      <c r="O273" s="1">
        <f t="shared" ca="1" si="32"/>
        <v>-1.7069167020417196E-3</v>
      </c>
      <c r="Q273" s="89">
        <f t="shared" si="33"/>
        <v>32843.161999999997</v>
      </c>
    </row>
    <row r="274" spans="1:17" x14ac:dyDescent="0.2">
      <c r="A274" s="37" t="s">
        <v>62</v>
      </c>
      <c r="B274" s="33"/>
      <c r="C274" s="38">
        <v>47861.677000000003</v>
      </c>
      <c r="D274" s="29"/>
      <c r="E274" s="1">
        <f t="shared" si="30"/>
        <v>3203.0081727262705</v>
      </c>
      <c r="F274" s="1">
        <f t="shared" si="31"/>
        <v>3203</v>
      </c>
      <c r="G274" s="1">
        <f t="shared" si="37"/>
        <v>1.6805601000669412E-2</v>
      </c>
      <c r="I274" s="1">
        <f t="shared" si="38"/>
        <v>1.6805601000669412E-2</v>
      </c>
      <c r="O274" s="1">
        <f t="shared" ca="1" si="32"/>
        <v>-1.7069167020417196E-3</v>
      </c>
      <c r="Q274" s="89">
        <f t="shared" si="33"/>
        <v>32843.177000000003</v>
      </c>
    </row>
    <row r="275" spans="1:17" x14ac:dyDescent="0.2">
      <c r="A275" s="30" t="s">
        <v>109</v>
      </c>
      <c r="B275" s="31" t="s">
        <v>44</v>
      </c>
      <c r="C275" s="35">
        <v>47886.326999999997</v>
      </c>
      <c r="D275" s="29"/>
      <c r="E275" s="1">
        <f t="shared" si="30"/>
        <v>3214.99570608257</v>
      </c>
      <c r="F275" s="1">
        <f t="shared" si="31"/>
        <v>3215</v>
      </c>
      <c r="G275" s="1">
        <f t="shared" si="37"/>
        <v>-8.8295950044994242E-3</v>
      </c>
      <c r="I275" s="1">
        <f t="shared" si="38"/>
        <v>-8.8295950044994242E-3</v>
      </c>
      <c r="O275" s="1">
        <f t="shared" ca="1" si="32"/>
        <v>-1.7113855095827306E-3</v>
      </c>
      <c r="Q275" s="89">
        <f t="shared" si="33"/>
        <v>32867.826999999997</v>
      </c>
    </row>
    <row r="276" spans="1:17" x14ac:dyDescent="0.2">
      <c r="A276" s="30" t="s">
        <v>106</v>
      </c>
      <c r="B276" s="31" t="s">
        <v>44</v>
      </c>
      <c r="C276" s="35">
        <v>47886.336000000003</v>
      </c>
      <c r="D276" s="29"/>
      <c r="E276" s="1">
        <f t="shared" si="30"/>
        <v>3215.0000828695993</v>
      </c>
      <c r="F276" s="1">
        <f t="shared" si="31"/>
        <v>3215</v>
      </c>
      <c r="G276" s="1">
        <f t="shared" si="37"/>
        <v>1.7040500097209588E-4</v>
      </c>
      <c r="I276" s="1">
        <f t="shared" si="38"/>
        <v>1.7040500097209588E-4</v>
      </c>
      <c r="O276" s="1">
        <f t="shared" ca="1" si="32"/>
        <v>-1.7113855095827306E-3</v>
      </c>
      <c r="Q276" s="89">
        <f t="shared" si="33"/>
        <v>32867.836000000003</v>
      </c>
    </row>
    <row r="277" spans="1:17" x14ac:dyDescent="0.2">
      <c r="A277" s="30" t="s">
        <v>110</v>
      </c>
      <c r="B277" s="31" t="s">
        <v>44</v>
      </c>
      <c r="C277" s="35">
        <v>47888.385999999999</v>
      </c>
      <c r="D277" s="29"/>
      <c r="E277" s="1">
        <f t="shared" ref="E277:E340" si="39">+(C277-C$7)/C$8</f>
        <v>3215.9970176923325</v>
      </c>
      <c r="F277" s="1">
        <f t="shared" ref="F277:F340" si="40">ROUND(2*E277,0)/2</f>
        <v>3216</v>
      </c>
      <c r="G277" s="1">
        <f t="shared" si="37"/>
        <v>-6.132528003945481E-3</v>
      </c>
      <c r="I277" s="1">
        <f t="shared" si="38"/>
        <v>-6.132528003945481E-3</v>
      </c>
      <c r="O277" s="1">
        <f t="shared" ref="O277:O340" ca="1" si="41">+C$11+C$12*$F277</f>
        <v>-1.7117579102111482E-3</v>
      </c>
      <c r="Q277" s="89">
        <f t="shared" ref="Q277:Q340" si="42">+C277-15018.5</f>
        <v>32869.885999999999</v>
      </c>
    </row>
    <row r="278" spans="1:17" x14ac:dyDescent="0.2">
      <c r="A278" s="37" t="s">
        <v>62</v>
      </c>
      <c r="B278" s="33"/>
      <c r="C278" s="38">
        <v>47894.567000000003</v>
      </c>
      <c r="D278" s="29"/>
      <c r="E278" s="1">
        <f t="shared" si="39"/>
        <v>3219.0028977602983</v>
      </c>
      <c r="F278" s="1">
        <f t="shared" si="40"/>
        <v>3219</v>
      </c>
      <c r="G278" s="1">
        <f t="shared" si="37"/>
        <v>5.9586729985312559E-3</v>
      </c>
      <c r="I278" s="1">
        <f t="shared" si="38"/>
        <v>5.9586729985312559E-3</v>
      </c>
      <c r="O278" s="1">
        <f t="shared" ca="1" si="41"/>
        <v>-1.7128751120964009E-3</v>
      </c>
      <c r="Q278" s="89">
        <f t="shared" si="42"/>
        <v>32876.067000000003</v>
      </c>
    </row>
    <row r="279" spans="1:17" x14ac:dyDescent="0.2">
      <c r="A279" s="30" t="s">
        <v>109</v>
      </c>
      <c r="B279" s="31" t="s">
        <v>44</v>
      </c>
      <c r="C279" s="35">
        <v>47927.447999999997</v>
      </c>
      <c r="D279" s="29"/>
      <c r="E279" s="1">
        <f t="shared" si="39"/>
        <v>3234.9932460072964</v>
      </c>
      <c r="F279" s="1">
        <f t="shared" si="40"/>
        <v>3235</v>
      </c>
      <c r="G279" s="1">
        <f t="shared" si="37"/>
        <v>-1.3888255009078421E-2</v>
      </c>
      <c r="I279" s="1">
        <f t="shared" si="38"/>
        <v>-1.3888255009078421E-2</v>
      </c>
      <c r="O279" s="1">
        <f t="shared" ca="1" si="41"/>
        <v>-1.718833522151082E-3</v>
      </c>
      <c r="Q279" s="89">
        <f t="shared" si="42"/>
        <v>32908.947999999997</v>
      </c>
    </row>
    <row r="280" spans="1:17" x14ac:dyDescent="0.2">
      <c r="A280" s="30" t="s">
        <v>48</v>
      </c>
      <c r="B280" s="31" t="s">
        <v>44</v>
      </c>
      <c r="C280" s="35">
        <v>48207.120999999999</v>
      </c>
      <c r="D280" s="29"/>
      <c r="E280" s="1">
        <f t="shared" si="39"/>
        <v>3371.0009302408539</v>
      </c>
      <c r="F280" s="1">
        <f t="shared" si="40"/>
        <v>3371</v>
      </c>
      <c r="G280" s="1">
        <f t="shared" si="37"/>
        <v>1.9128569983877242E-3</v>
      </c>
      <c r="I280" s="1">
        <f t="shared" si="38"/>
        <v>1.9128569983877242E-3</v>
      </c>
      <c r="O280" s="1">
        <f t="shared" ca="1" si="41"/>
        <v>-1.7694800076158721E-3</v>
      </c>
      <c r="Q280" s="89">
        <f t="shared" si="42"/>
        <v>33188.620999999999</v>
      </c>
    </row>
    <row r="281" spans="1:17" x14ac:dyDescent="0.2">
      <c r="A281" s="30" t="s">
        <v>111</v>
      </c>
      <c r="B281" s="31" t="s">
        <v>44</v>
      </c>
      <c r="C281" s="35">
        <v>48250.298000000003</v>
      </c>
      <c r="D281" s="29"/>
      <c r="E281" s="1">
        <f t="shared" si="39"/>
        <v>3391.9983228463352</v>
      </c>
      <c r="F281" s="1">
        <f t="shared" si="40"/>
        <v>3392</v>
      </c>
      <c r="G281" s="1">
        <f t="shared" si="37"/>
        <v>-3.4487360026105307E-3</v>
      </c>
      <c r="I281" s="1">
        <f t="shared" si="38"/>
        <v>-3.4487360026105307E-3</v>
      </c>
      <c r="O281" s="1">
        <f t="shared" ca="1" si="41"/>
        <v>-1.7773004208126409E-3</v>
      </c>
      <c r="Q281" s="89">
        <f t="shared" si="42"/>
        <v>33231.798000000003</v>
      </c>
    </row>
    <row r="282" spans="1:17" x14ac:dyDescent="0.2">
      <c r="A282" s="30" t="s">
        <v>112</v>
      </c>
      <c r="B282" s="31" t="s">
        <v>44</v>
      </c>
      <c r="C282" s="35">
        <v>48250.313000000002</v>
      </c>
      <c r="D282" s="29"/>
      <c r="E282" s="1">
        <f t="shared" si="39"/>
        <v>3392.0056174913793</v>
      </c>
      <c r="F282" s="1">
        <f t="shared" si="40"/>
        <v>3392</v>
      </c>
      <c r="G282" s="1">
        <f t="shared" si="37"/>
        <v>1.1551263996807393E-2</v>
      </c>
      <c r="I282" s="1">
        <f t="shared" si="38"/>
        <v>1.1551263996807393E-2</v>
      </c>
      <c r="O282" s="1">
        <f t="shared" ca="1" si="41"/>
        <v>-1.7773004208126409E-3</v>
      </c>
      <c r="Q282" s="89">
        <f t="shared" si="42"/>
        <v>33231.813000000002</v>
      </c>
    </row>
    <row r="283" spans="1:17" x14ac:dyDescent="0.2">
      <c r="A283" s="30" t="s">
        <v>111</v>
      </c>
      <c r="B283" s="31" t="s">
        <v>44</v>
      </c>
      <c r="C283" s="35">
        <v>48258.544000000002</v>
      </c>
      <c r="D283" s="29"/>
      <c r="E283" s="1">
        <f t="shared" si="39"/>
        <v>3396.0084323820779</v>
      </c>
      <c r="F283" s="1">
        <f t="shared" si="40"/>
        <v>3396</v>
      </c>
      <c r="G283" s="1">
        <f t="shared" si="37"/>
        <v>1.733953200164251E-2</v>
      </c>
      <c r="I283" s="1">
        <f t="shared" si="38"/>
        <v>1.733953200164251E-2</v>
      </c>
      <c r="O283" s="1">
        <f t="shared" ca="1" si="41"/>
        <v>-1.7787900233263113E-3</v>
      </c>
      <c r="Q283" s="89">
        <f t="shared" si="42"/>
        <v>33240.044000000002</v>
      </c>
    </row>
    <row r="284" spans="1:17" x14ac:dyDescent="0.2">
      <c r="A284" s="30" t="s">
        <v>113</v>
      </c>
      <c r="B284" s="31" t="s">
        <v>44</v>
      </c>
      <c r="C284" s="35">
        <v>48287.32</v>
      </c>
      <c r="D284" s="29"/>
      <c r="E284" s="1">
        <f t="shared" si="39"/>
        <v>3410.0024794352598</v>
      </c>
      <c r="F284" s="1">
        <f t="shared" si="40"/>
        <v>3410</v>
      </c>
      <c r="G284" s="1">
        <f t="shared" si="37"/>
        <v>5.0984699992113747E-3</v>
      </c>
      <c r="I284" s="1">
        <f t="shared" si="38"/>
        <v>5.0984699992113747E-3</v>
      </c>
      <c r="O284" s="1">
        <f t="shared" ca="1" si="41"/>
        <v>-1.7840036321241572E-3</v>
      </c>
      <c r="Q284" s="89">
        <f t="shared" si="42"/>
        <v>33268.82</v>
      </c>
    </row>
    <row r="285" spans="1:17" x14ac:dyDescent="0.2">
      <c r="A285" s="30" t="s">
        <v>111</v>
      </c>
      <c r="B285" s="31" t="s">
        <v>44</v>
      </c>
      <c r="C285" s="35">
        <v>48289.366000000002</v>
      </c>
      <c r="D285" s="29"/>
      <c r="E285" s="1">
        <f t="shared" si="39"/>
        <v>3410.9974690193176</v>
      </c>
      <c r="F285" s="1">
        <f t="shared" si="40"/>
        <v>3411</v>
      </c>
      <c r="G285" s="1">
        <f t="shared" si="37"/>
        <v>-5.2044629992451519E-3</v>
      </c>
      <c r="I285" s="1">
        <f t="shared" si="38"/>
        <v>-5.2044629992451519E-3</v>
      </c>
      <c r="O285" s="1">
        <f t="shared" ca="1" si="41"/>
        <v>-1.7843760327525748E-3</v>
      </c>
      <c r="Q285" s="89">
        <f t="shared" si="42"/>
        <v>33270.866000000002</v>
      </c>
    </row>
    <row r="286" spans="1:17" x14ac:dyDescent="0.2">
      <c r="A286" s="37" t="s">
        <v>62</v>
      </c>
      <c r="B286" s="33"/>
      <c r="C286" s="38">
        <v>48297.597999999998</v>
      </c>
      <c r="D286" s="29"/>
      <c r="E286" s="1">
        <f t="shared" si="39"/>
        <v>3415.000770219684</v>
      </c>
      <c r="F286" s="1">
        <f t="shared" si="40"/>
        <v>3415</v>
      </c>
      <c r="G286" s="1">
        <f t="shared" ref="G286:G317" si="43">+C286-(C$7+F286*C$8)</f>
        <v>1.5838049948797561E-3</v>
      </c>
      <c r="I286" s="1">
        <f t="shared" si="38"/>
        <v>1.5838049948797561E-3</v>
      </c>
      <c r="O286" s="1">
        <f t="shared" ca="1" si="41"/>
        <v>-1.7858656352662452E-3</v>
      </c>
      <c r="Q286" s="89">
        <f t="shared" si="42"/>
        <v>33279.097999999998</v>
      </c>
    </row>
    <row r="287" spans="1:17" x14ac:dyDescent="0.2">
      <c r="A287" s="24" t="s">
        <v>114</v>
      </c>
      <c r="B287" s="33" t="s">
        <v>44</v>
      </c>
      <c r="C287" s="38">
        <v>48501.185700000002</v>
      </c>
      <c r="D287" s="29"/>
      <c r="E287" s="1">
        <f t="shared" si="39"/>
        <v>3514.007437346781</v>
      </c>
      <c r="F287" s="1">
        <f t="shared" si="40"/>
        <v>3514</v>
      </c>
      <c r="G287" s="1">
        <f t="shared" si="43"/>
        <v>1.5293438002117909E-2</v>
      </c>
      <c r="H287" s="1">
        <f>+G287</f>
        <v>1.5293438002117909E-2</v>
      </c>
      <c r="O287" s="1">
        <f t="shared" ca="1" si="41"/>
        <v>-1.8227332974795848E-3</v>
      </c>
      <c r="Q287" s="89">
        <f t="shared" si="42"/>
        <v>33482.685700000002</v>
      </c>
    </row>
    <row r="288" spans="1:17" x14ac:dyDescent="0.2">
      <c r="A288" s="30" t="s">
        <v>115</v>
      </c>
      <c r="B288" s="31" t="s">
        <v>44</v>
      </c>
      <c r="C288" s="35">
        <v>48616.323900000003</v>
      </c>
      <c r="D288" s="29"/>
      <c r="E288" s="1">
        <f t="shared" si="39"/>
        <v>3570.0002573502143</v>
      </c>
      <c r="F288" s="1">
        <f t="shared" si="40"/>
        <v>3570</v>
      </c>
      <c r="G288" s="1">
        <f t="shared" si="43"/>
        <v>5.2919000154361129E-4</v>
      </c>
      <c r="I288" s="1">
        <f t="shared" ref="I288:I299" si="44">+G288</f>
        <v>5.2919000154361129E-4</v>
      </c>
      <c r="O288" s="1">
        <f t="shared" ca="1" si="41"/>
        <v>-1.8435877326709689E-3</v>
      </c>
      <c r="Q288" s="89">
        <f t="shared" si="42"/>
        <v>33597.823900000003</v>
      </c>
    </row>
    <row r="289" spans="1:17" x14ac:dyDescent="0.2">
      <c r="A289" s="37" t="s">
        <v>62</v>
      </c>
      <c r="B289" s="33"/>
      <c r="C289" s="38">
        <v>48980.27</v>
      </c>
      <c r="D289" s="29"/>
      <c r="E289" s="1">
        <f t="shared" si="39"/>
        <v>3746.9907650032001</v>
      </c>
      <c r="F289" s="1">
        <f t="shared" si="40"/>
        <v>3747</v>
      </c>
      <c r="G289" s="1">
        <f t="shared" si="43"/>
        <v>-1.8989951007824857E-2</v>
      </c>
      <c r="I289" s="1">
        <f t="shared" si="44"/>
        <v>-1.8989951007824857E-2</v>
      </c>
      <c r="O289" s="1">
        <f t="shared" ca="1" si="41"/>
        <v>-1.9095026439008792E-3</v>
      </c>
      <c r="Q289" s="89">
        <f t="shared" si="42"/>
        <v>33961.769999999997</v>
      </c>
    </row>
    <row r="290" spans="1:17" x14ac:dyDescent="0.2">
      <c r="A290" s="30" t="s">
        <v>116</v>
      </c>
      <c r="B290" s="31" t="s">
        <v>44</v>
      </c>
      <c r="C290" s="35">
        <v>48982.343000000001</v>
      </c>
      <c r="D290" s="29"/>
      <c r="E290" s="1">
        <f t="shared" si="39"/>
        <v>3747.9988849483384</v>
      </c>
      <c r="F290" s="1">
        <f t="shared" si="40"/>
        <v>3748</v>
      </c>
      <c r="G290" s="1">
        <f t="shared" si="43"/>
        <v>-2.2928840044187382E-3</v>
      </c>
      <c r="I290" s="1">
        <f t="shared" si="44"/>
        <v>-2.2928840044187382E-3</v>
      </c>
      <c r="O290" s="1">
        <f t="shared" ca="1" si="41"/>
        <v>-1.9098750445292968E-3</v>
      </c>
      <c r="Q290" s="89">
        <f t="shared" si="42"/>
        <v>33963.843000000001</v>
      </c>
    </row>
    <row r="291" spans="1:17" x14ac:dyDescent="0.2">
      <c r="A291" s="30" t="s">
        <v>117</v>
      </c>
      <c r="B291" s="31" t="s">
        <v>44</v>
      </c>
      <c r="C291" s="35">
        <v>48984.394</v>
      </c>
      <c r="D291" s="29"/>
      <c r="E291" s="1">
        <f t="shared" si="39"/>
        <v>3748.9963060807431</v>
      </c>
      <c r="F291" s="1">
        <f t="shared" si="40"/>
        <v>3749</v>
      </c>
      <c r="G291" s="1">
        <f t="shared" si="43"/>
        <v>-7.5958170054946095E-3</v>
      </c>
      <c r="I291" s="1">
        <f t="shared" si="44"/>
        <v>-7.5958170054946095E-3</v>
      </c>
      <c r="O291" s="1">
        <f t="shared" ca="1" si="41"/>
        <v>-1.9102474451577144E-3</v>
      </c>
      <c r="Q291" s="89">
        <f t="shared" si="42"/>
        <v>33965.894</v>
      </c>
    </row>
    <row r="292" spans="1:17" x14ac:dyDescent="0.2">
      <c r="A292" s="30" t="s">
        <v>48</v>
      </c>
      <c r="B292" s="31" t="s">
        <v>44</v>
      </c>
      <c r="C292" s="35">
        <v>49004.966</v>
      </c>
      <c r="D292" s="29"/>
      <c r="E292" s="1">
        <f t="shared" si="39"/>
        <v>3759.0006686043071</v>
      </c>
      <c r="F292" s="1">
        <f t="shared" si="40"/>
        <v>3759</v>
      </c>
      <c r="G292" s="1">
        <f t="shared" si="43"/>
        <v>1.3748529963777401E-3</v>
      </c>
      <c r="I292" s="1">
        <f t="shared" si="44"/>
        <v>1.3748529963777401E-3</v>
      </c>
      <c r="O292" s="1">
        <f t="shared" ca="1" si="41"/>
        <v>-1.9139714514418902E-3</v>
      </c>
      <c r="Q292" s="89">
        <f t="shared" si="42"/>
        <v>33986.466</v>
      </c>
    </row>
    <row r="293" spans="1:17" x14ac:dyDescent="0.2">
      <c r="A293" s="30" t="s">
        <v>116</v>
      </c>
      <c r="B293" s="31" t="s">
        <v>44</v>
      </c>
      <c r="C293" s="35">
        <v>49019.368999999999</v>
      </c>
      <c r="D293" s="29"/>
      <c r="E293" s="1">
        <f t="shared" si="39"/>
        <v>3766.0049867759421</v>
      </c>
      <c r="F293" s="1">
        <f t="shared" si="40"/>
        <v>3766</v>
      </c>
      <c r="G293" s="1">
        <f t="shared" si="43"/>
        <v>1.0254321998218074E-2</v>
      </c>
      <c r="I293" s="1">
        <f t="shared" si="44"/>
        <v>1.0254321998218074E-2</v>
      </c>
      <c r="O293" s="1">
        <f t="shared" ca="1" si="41"/>
        <v>-1.9165782558408131E-3</v>
      </c>
      <c r="Q293" s="89">
        <f t="shared" si="42"/>
        <v>34000.868999999999</v>
      </c>
    </row>
    <row r="294" spans="1:17" x14ac:dyDescent="0.2">
      <c r="A294" s="37" t="s">
        <v>62</v>
      </c>
      <c r="B294" s="33"/>
      <c r="C294" s="38">
        <v>49048.142999999996</v>
      </c>
      <c r="D294" s="29"/>
      <c r="E294" s="1">
        <f t="shared" si="39"/>
        <v>3779.9980612097847</v>
      </c>
      <c r="F294" s="1">
        <f t="shared" si="40"/>
        <v>3780</v>
      </c>
      <c r="G294" s="1">
        <f t="shared" si="43"/>
        <v>-3.9867400046205148E-3</v>
      </c>
      <c r="I294" s="1">
        <f t="shared" si="44"/>
        <v>-3.9867400046205148E-3</v>
      </c>
      <c r="O294" s="1">
        <f t="shared" ca="1" si="41"/>
        <v>-1.9217918646386592E-3</v>
      </c>
      <c r="Q294" s="89">
        <f t="shared" si="42"/>
        <v>34029.642999999996</v>
      </c>
    </row>
    <row r="295" spans="1:17" x14ac:dyDescent="0.2">
      <c r="A295" s="37" t="s">
        <v>62</v>
      </c>
      <c r="B295" s="33"/>
      <c r="C295" s="38">
        <v>49064.578000000001</v>
      </c>
      <c r="D295" s="29"/>
      <c r="E295" s="1">
        <f t="shared" si="39"/>
        <v>3787.9905606301049</v>
      </c>
      <c r="F295" s="1">
        <f t="shared" si="40"/>
        <v>3788</v>
      </c>
      <c r="G295" s="1">
        <f t="shared" si="43"/>
        <v>-1.9410204004088882E-2</v>
      </c>
      <c r="I295" s="1">
        <f t="shared" si="44"/>
        <v>-1.9410204004088882E-2</v>
      </c>
      <c r="O295" s="1">
        <f t="shared" ca="1" si="41"/>
        <v>-1.9247710696659998E-3</v>
      </c>
      <c r="Q295" s="89">
        <f t="shared" si="42"/>
        <v>34046.078000000001</v>
      </c>
    </row>
    <row r="296" spans="1:17" x14ac:dyDescent="0.2">
      <c r="A296" s="37" t="s">
        <v>62</v>
      </c>
      <c r="B296" s="33"/>
      <c r="C296" s="38">
        <v>49393.61</v>
      </c>
      <c r="D296" s="29"/>
      <c r="E296" s="1">
        <f t="shared" si="39"/>
        <v>3948.0020038467737</v>
      </c>
      <c r="F296" s="1">
        <f t="shared" si="40"/>
        <v>3948</v>
      </c>
      <c r="G296" s="1">
        <f t="shared" si="43"/>
        <v>4.1205159941455349E-3</v>
      </c>
      <c r="I296" s="1">
        <f t="shared" si="44"/>
        <v>4.1205159941455349E-3</v>
      </c>
      <c r="O296" s="1">
        <f t="shared" ca="1" si="41"/>
        <v>-1.9843551702128114E-3</v>
      </c>
      <c r="Q296" s="89">
        <f t="shared" si="42"/>
        <v>34375.11</v>
      </c>
    </row>
    <row r="297" spans="1:17" x14ac:dyDescent="0.2">
      <c r="A297" s="24" t="s">
        <v>118</v>
      </c>
      <c r="B297" s="33"/>
      <c r="C297" s="38">
        <v>49722.61</v>
      </c>
      <c r="D297" s="29"/>
      <c r="E297" s="1">
        <f t="shared" si="39"/>
        <v>4107.9978851540145</v>
      </c>
      <c r="F297" s="1">
        <f t="shared" si="40"/>
        <v>4108</v>
      </c>
      <c r="G297" s="1">
        <f t="shared" si="43"/>
        <v>-4.3487639995873906E-3</v>
      </c>
      <c r="I297" s="1">
        <f t="shared" si="44"/>
        <v>-4.3487639995873906E-3</v>
      </c>
      <c r="O297" s="1">
        <f t="shared" ca="1" si="41"/>
        <v>-2.0439392707596229E-3</v>
      </c>
      <c r="Q297" s="89">
        <f t="shared" si="42"/>
        <v>34704.11</v>
      </c>
    </row>
    <row r="298" spans="1:17" x14ac:dyDescent="0.2">
      <c r="A298" s="24" t="s">
        <v>118</v>
      </c>
      <c r="B298" s="33"/>
      <c r="C298" s="38">
        <v>49722.625</v>
      </c>
      <c r="D298" s="29"/>
      <c r="E298" s="1">
        <f t="shared" si="39"/>
        <v>4108.0051797990591</v>
      </c>
      <c r="F298" s="1">
        <f t="shared" si="40"/>
        <v>4108</v>
      </c>
      <c r="G298" s="1">
        <f t="shared" si="43"/>
        <v>1.0651235999830533E-2</v>
      </c>
      <c r="I298" s="1">
        <f t="shared" si="44"/>
        <v>1.0651235999830533E-2</v>
      </c>
      <c r="O298" s="1">
        <f t="shared" ca="1" si="41"/>
        <v>-2.0439392707596229E-3</v>
      </c>
      <c r="Q298" s="89">
        <f t="shared" si="42"/>
        <v>34704.125</v>
      </c>
    </row>
    <row r="299" spans="1:17" x14ac:dyDescent="0.2">
      <c r="A299" s="24" t="s">
        <v>118</v>
      </c>
      <c r="B299" s="33"/>
      <c r="C299" s="38">
        <v>49759.606</v>
      </c>
      <c r="D299" s="29"/>
      <c r="E299" s="1">
        <f t="shared" si="39"/>
        <v>4125.98939769153</v>
      </c>
      <c r="F299" s="1">
        <f t="shared" si="40"/>
        <v>4126</v>
      </c>
      <c r="G299" s="1">
        <f t="shared" si="43"/>
        <v>-2.1801558003062382E-2</v>
      </c>
      <c r="I299" s="1">
        <f t="shared" si="44"/>
        <v>-2.1801558003062382E-2</v>
      </c>
      <c r="O299" s="1">
        <f t="shared" ca="1" si="41"/>
        <v>-2.0506424820711392E-3</v>
      </c>
      <c r="Q299" s="89">
        <f t="shared" si="42"/>
        <v>34741.106</v>
      </c>
    </row>
    <row r="300" spans="1:17" x14ac:dyDescent="0.2">
      <c r="A300" s="43" t="s">
        <v>119</v>
      </c>
      <c r="B300" s="44"/>
      <c r="C300" s="45">
        <v>50043.392</v>
      </c>
      <c r="D300" s="46"/>
      <c r="E300" s="1">
        <f t="shared" si="39"/>
        <v>4263.9972735962619</v>
      </c>
      <c r="F300" s="1">
        <f t="shared" si="40"/>
        <v>4264</v>
      </c>
      <c r="G300" s="1">
        <f t="shared" si="43"/>
        <v>-5.6063120064209215E-3</v>
      </c>
      <c r="J300" s="1">
        <f>+G300</f>
        <v>-5.6063120064209215E-3</v>
      </c>
      <c r="O300" s="1">
        <f t="shared" ca="1" si="41"/>
        <v>-2.1020337687927644E-3</v>
      </c>
      <c r="Q300" s="89">
        <f t="shared" si="42"/>
        <v>35024.892</v>
      </c>
    </row>
    <row r="301" spans="1:17" x14ac:dyDescent="0.2">
      <c r="A301" s="24" t="s">
        <v>118</v>
      </c>
      <c r="B301" s="33"/>
      <c r="C301" s="38">
        <v>50053.677000000003</v>
      </c>
      <c r="D301" s="29"/>
      <c r="E301" s="1">
        <f t="shared" si="39"/>
        <v>4268.9989685483761</v>
      </c>
      <c r="F301" s="1">
        <f t="shared" si="40"/>
        <v>4269</v>
      </c>
      <c r="G301" s="1">
        <f t="shared" si="43"/>
        <v>-2.120976998412516E-3</v>
      </c>
      <c r="I301" s="1">
        <f t="shared" ref="I301:I335" si="45">+G301</f>
        <v>-2.120976998412516E-3</v>
      </c>
      <c r="O301" s="1">
        <f t="shared" ca="1" si="41"/>
        <v>-2.1038957719348526E-3</v>
      </c>
      <c r="Q301" s="89">
        <f t="shared" si="42"/>
        <v>35035.177000000003</v>
      </c>
    </row>
    <row r="302" spans="1:17" x14ac:dyDescent="0.2">
      <c r="A302" s="30" t="s">
        <v>120</v>
      </c>
      <c r="B302" s="31" t="s">
        <v>44</v>
      </c>
      <c r="C302" s="35">
        <v>50080.4</v>
      </c>
      <c r="D302" s="29"/>
      <c r="E302" s="1">
        <f t="shared" si="39"/>
        <v>4281.9946218498144</v>
      </c>
      <c r="F302" s="1">
        <f t="shared" si="40"/>
        <v>4282</v>
      </c>
      <c r="G302" s="1">
        <f t="shared" si="43"/>
        <v>-1.1059106000175234E-2</v>
      </c>
      <c r="I302" s="1">
        <f t="shared" si="45"/>
        <v>-1.1059106000175234E-2</v>
      </c>
      <c r="O302" s="1">
        <f t="shared" ca="1" si="41"/>
        <v>-2.1087369801042807E-3</v>
      </c>
      <c r="Q302" s="89">
        <f t="shared" si="42"/>
        <v>35061.9</v>
      </c>
    </row>
    <row r="303" spans="1:17" x14ac:dyDescent="0.2">
      <c r="A303" s="24" t="s">
        <v>118</v>
      </c>
      <c r="B303" s="33"/>
      <c r="C303" s="38">
        <v>50415.591999999997</v>
      </c>
      <c r="D303" s="29"/>
      <c r="E303" s="1">
        <f t="shared" si="39"/>
        <v>4445.0017326313828</v>
      </c>
      <c r="F303" s="1">
        <f t="shared" si="40"/>
        <v>4445</v>
      </c>
      <c r="G303" s="1">
        <f t="shared" si="43"/>
        <v>3.5628149926196784E-3</v>
      </c>
      <c r="I303" s="1">
        <f t="shared" si="45"/>
        <v>3.5628149926196784E-3</v>
      </c>
      <c r="O303" s="1">
        <f t="shared" ca="1" si="41"/>
        <v>-2.1694382825363451E-3</v>
      </c>
      <c r="Q303" s="89">
        <f t="shared" si="42"/>
        <v>35397.091999999997</v>
      </c>
    </row>
    <row r="304" spans="1:17" x14ac:dyDescent="0.2">
      <c r="A304" s="24" t="s">
        <v>118</v>
      </c>
      <c r="B304" s="33"/>
      <c r="C304" s="38">
        <v>50417.646999999997</v>
      </c>
      <c r="D304" s="29"/>
      <c r="E304" s="1">
        <f t="shared" si="39"/>
        <v>4446.0010990024666</v>
      </c>
      <c r="F304" s="1">
        <f t="shared" si="40"/>
        <v>4446</v>
      </c>
      <c r="G304" s="1">
        <f t="shared" si="43"/>
        <v>2.2598819923587143E-3</v>
      </c>
      <c r="I304" s="1">
        <f t="shared" si="45"/>
        <v>2.2598819923587143E-3</v>
      </c>
      <c r="O304" s="1">
        <f t="shared" ca="1" si="41"/>
        <v>-2.1698106831647629E-3</v>
      </c>
      <c r="Q304" s="89">
        <f t="shared" si="42"/>
        <v>35399.146999999997</v>
      </c>
    </row>
    <row r="305" spans="1:17" x14ac:dyDescent="0.2">
      <c r="A305" s="30" t="s">
        <v>121</v>
      </c>
      <c r="B305" s="31" t="s">
        <v>44</v>
      </c>
      <c r="C305" s="35">
        <v>50442.313999999998</v>
      </c>
      <c r="D305" s="29"/>
      <c r="E305" s="1">
        <f t="shared" si="39"/>
        <v>4457.9968996231528</v>
      </c>
      <c r="F305" s="1">
        <f t="shared" si="40"/>
        <v>4458</v>
      </c>
      <c r="G305" s="1">
        <f t="shared" si="43"/>
        <v>-6.3753140057087876E-3</v>
      </c>
      <c r="I305" s="1">
        <f t="shared" si="45"/>
        <v>-6.3753140057087876E-3</v>
      </c>
      <c r="O305" s="1">
        <f t="shared" ca="1" si="41"/>
        <v>-2.1742794907057732E-3</v>
      </c>
      <c r="Q305" s="89">
        <f t="shared" si="42"/>
        <v>35423.813999999998</v>
      </c>
    </row>
    <row r="306" spans="1:17" x14ac:dyDescent="0.2">
      <c r="A306" s="30" t="s">
        <v>121</v>
      </c>
      <c r="B306" s="31" t="s">
        <v>44</v>
      </c>
      <c r="C306" s="35">
        <v>50446.446000000004</v>
      </c>
      <c r="D306" s="29"/>
      <c r="E306" s="1">
        <f t="shared" si="39"/>
        <v>4460.0063311780532</v>
      </c>
      <c r="F306" s="1">
        <f t="shared" si="40"/>
        <v>4460</v>
      </c>
      <c r="G306" s="1">
        <f t="shared" si="43"/>
        <v>1.3018819998251274E-2</v>
      </c>
      <c r="I306" s="1">
        <f t="shared" si="45"/>
        <v>1.3018819998251274E-2</v>
      </c>
      <c r="O306" s="1">
        <f t="shared" ca="1" si="41"/>
        <v>-2.1750242919626088E-3</v>
      </c>
      <c r="Q306" s="89">
        <f t="shared" si="42"/>
        <v>35427.946000000004</v>
      </c>
    </row>
    <row r="307" spans="1:17" x14ac:dyDescent="0.2">
      <c r="A307" s="30" t="s">
        <v>122</v>
      </c>
      <c r="B307" s="31" t="s">
        <v>44</v>
      </c>
      <c r="C307" s="35">
        <v>50477.273000000001</v>
      </c>
      <c r="D307" s="29"/>
      <c r="E307" s="1">
        <f t="shared" si="39"/>
        <v>4474.9977993636403</v>
      </c>
      <c r="F307" s="1">
        <f t="shared" si="40"/>
        <v>4475</v>
      </c>
      <c r="G307" s="1">
        <f t="shared" si="43"/>
        <v>-4.5251749979797751E-3</v>
      </c>
      <c r="I307" s="1">
        <f t="shared" si="45"/>
        <v>-4.5251749979797751E-3</v>
      </c>
      <c r="O307" s="1">
        <f t="shared" ca="1" si="41"/>
        <v>-2.1806103013888721E-3</v>
      </c>
      <c r="Q307" s="89">
        <f t="shared" si="42"/>
        <v>35458.773000000001</v>
      </c>
    </row>
    <row r="308" spans="1:17" x14ac:dyDescent="0.2">
      <c r="A308" s="30" t="s">
        <v>123</v>
      </c>
      <c r="B308" s="31" t="s">
        <v>44</v>
      </c>
      <c r="C308" s="35">
        <v>50481.383000000002</v>
      </c>
      <c r="D308" s="29"/>
      <c r="E308" s="1">
        <f t="shared" si="39"/>
        <v>4476.9965321058071</v>
      </c>
      <c r="F308" s="1">
        <f t="shared" si="40"/>
        <v>4477</v>
      </c>
      <c r="G308" s="1">
        <f t="shared" si="43"/>
        <v>-7.1310409985017031E-3</v>
      </c>
      <c r="I308" s="1">
        <f t="shared" si="45"/>
        <v>-7.1310409985017031E-3</v>
      </c>
      <c r="O308" s="1">
        <f t="shared" ca="1" si="41"/>
        <v>-2.1813551026457073E-3</v>
      </c>
      <c r="Q308" s="89">
        <f t="shared" si="42"/>
        <v>35462.883000000002</v>
      </c>
    </row>
    <row r="309" spans="1:17" x14ac:dyDescent="0.2">
      <c r="A309" s="30" t="s">
        <v>122</v>
      </c>
      <c r="B309" s="31" t="s">
        <v>44</v>
      </c>
      <c r="C309" s="35">
        <v>50481.389000000003</v>
      </c>
      <c r="D309" s="29"/>
      <c r="E309" s="1">
        <f t="shared" si="39"/>
        <v>4476.9994499638251</v>
      </c>
      <c r="F309" s="1">
        <f t="shared" si="40"/>
        <v>4477</v>
      </c>
      <c r="G309" s="1">
        <f t="shared" si="43"/>
        <v>-1.1310409972793423E-3</v>
      </c>
      <c r="I309" s="1">
        <f t="shared" si="45"/>
        <v>-1.1310409972793423E-3</v>
      </c>
      <c r="O309" s="1">
        <f t="shared" ca="1" si="41"/>
        <v>-2.1813551026457073E-3</v>
      </c>
      <c r="Q309" s="89">
        <f t="shared" si="42"/>
        <v>35462.889000000003</v>
      </c>
    </row>
    <row r="310" spans="1:17" x14ac:dyDescent="0.2">
      <c r="A310" s="30" t="s">
        <v>124</v>
      </c>
      <c r="B310" s="31" t="s">
        <v>44</v>
      </c>
      <c r="C310" s="35">
        <v>50709.665000000001</v>
      </c>
      <c r="D310" s="29"/>
      <c r="E310" s="1">
        <f t="shared" si="39"/>
        <v>4588.0122761075681</v>
      </c>
      <c r="F310" s="1">
        <f t="shared" si="40"/>
        <v>4588</v>
      </c>
      <c r="G310" s="1">
        <f t="shared" si="43"/>
        <v>2.5243395997676998E-2</v>
      </c>
      <c r="I310" s="1">
        <f t="shared" si="45"/>
        <v>2.5243395997676998E-2</v>
      </c>
      <c r="O310" s="1">
        <f t="shared" ca="1" si="41"/>
        <v>-2.2226915724000576E-3</v>
      </c>
      <c r="Q310" s="89">
        <f t="shared" si="42"/>
        <v>35691.165000000001</v>
      </c>
    </row>
    <row r="311" spans="1:17" x14ac:dyDescent="0.2">
      <c r="A311" s="30" t="s">
        <v>124</v>
      </c>
      <c r="B311" s="31" t="s">
        <v>44</v>
      </c>
      <c r="C311" s="35">
        <v>50882.349000000002</v>
      </c>
      <c r="D311" s="29"/>
      <c r="E311" s="1">
        <f t="shared" si="39"/>
        <v>4671.9901750974159</v>
      </c>
      <c r="F311" s="1">
        <f t="shared" si="40"/>
        <v>4672</v>
      </c>
      <c r="G311" s="1">
        <f t="shared" si="43"/>
        <v>-2.0202975996653549E-2</v>
      </c>
      <c r="I311" s="1">
        <f t="shared" si="45"/>
        <v>-2.0202975996653549E-2</v>
      </c>
      <c r="O311" s="1">
        <f t="shared" ca="1" si="41"/>
        <v>-2.253973225187134E-3</v>
      </c>
      <c r="Q311" s="89">
        <f t="shared" si="42"/>
        <v>35863.849000000002</v>
      </c>
    </row>
    <row r="312" spans="1:17" x14ac:dyDescent="0.2">
      <c r="A312" s="24" t="s">
        <v>118</v>
      </c>
      <c r="B312" s="33"/>
      <c r="C312" s="38">
        <v>51139.398000000001</v>
      </c>
      <c r="D312" s="29"/>
      <c r="E312" s="1">
        <f t="shared" si="39"/>
        <v>4796.9955893653332</v>
      </c>
      <c r="F312" s="1">
        <f t="shared" si="40"/>
        <v>4797</v>
      </c>
      <c r="G312" s="1">
        <f t="shared" si="43"/>
        <v>-9.069601001101546E-3</v>
      </c>
      <c r="I312" s="1">
        <f t="shared" si="45"/>
        <v>-9.069601001101546E-3</v>
      </c>
      <c r="O312" s="1">
        <f t="shared" ca="1" si="41"/>
        <v>-2.3005233037393306E-3</v>
      </c>
      <c r="Q312" s="89">
        <f t="shared" si="42"/>
        <v>36120.898000000001</v>
      </c>
    </row>
    <row r="313" spans="1:17" x14ac:dyDescent="0.2">
      <c r="A313" s="24" t="s">
        <v>118</v>
      </c>
      <c r="B313" s="33"/>
      <c r="C313" s="38">
        <v>51166.114000000001</v>
      </c>
      <c r="D313" s="29"/>
      <c r="E313" s="1">
        <f t="shared" si="39"/>
        <v>4809.9878384990852</v>
      </c>
      <c r="F313" s="1">
        <f t="shared" si="40"/>
        <v>4810</v>
      </c>
      <c r="G313" s="1">
        <f t="shared" si="43"/>
        <v>-2.5007730000652373E-2</v>
      </c>
      <c r="I313" s="1">
        <f t="shared" si="45"/>
        <v>-2.5007730000652373E-2</v>
      </c>
      <c r="O313" s="1">
        <f t="shared" ca="1" si="41"/>
        <v>-2.3053645119087592E-3</v>
      </c>
      <c r="Q313" s="89">
        <f t="shared" si="42"/>
        <v>36147.614000000001</v>
      </c>
    </row>
    <row r="314" spans="1:17" x14ac:dyDescent="0.2">
      <c r="A314" s="24" t="s">
        <v>118</v>
      </c>
      <c r="B314" s="33"/>
      <c r="C314" s="38">
        <v>51172.31</v>
      </c>
      <c r="D314" s="29"/>
      <c r="E314" s="1">
        <f t="shared" si="39"/>
        <v>4813.0010132120915</v>
      </c>
      <c r="F314" s="1">
        <f t="shared" si="40"/>
        <v>4813</v>
      </c>
      <c r="G314" s="1">
        <f t="shared" si="43"/>
        <v>2.0834709939663298E-3</v>
      </c>
      <c r="I314" s="1">
        <f t="shared" si="45"/>
        <v>2.0834709939663298E-3</v>
      </c>
      <c r="O314" s="1">
        <f t="shared" ca="1" si="41"/>
        <v>-2.3064817137940117E-3</v>
      </c>
      <c r="Q314" s="89">
        <f t="shared" si="42"/>
        <v>36153.81</v>
      </c>
    </row>
    <row r="315" spans="1:17" x14ac:dyDescent="0.2">
      <c r="A315" s="24" t="s">
        <v>118</v>
      </c>
      <c r="B315" s="33"/>
      <c r="C315" s="38">
        <v>51174.356</v>
      </c>
      <c r="D315" s="29"/>
      <c r="E315" s="1">
        <f t="shared" si="39"/>
        <v>4813.9960027961488</v>
      </c>
      <c r="F315" s="1">
        <f t="shared" si="40"/>
        <v>4814</v>
      </c>
      <c r="G315" s="1">
        <f t="shared" si="43"/>
        <v>-8.2194620044901967E-3</v>
      </c>
      <c r="I315" s="1">
        <f t="shared" si="45"/>
        <v>-8.2194620044901967E-3</v>
      </c>
      <c r="O315" s="1">
        <f t="shared" ca="1" si="41"/>
        <v>-2.3068541144224295E-3</v>
      </c>
      <c r="Q315" s="89">
        <f t="shared" si="42"/>
        <v>36155.856</v>
      </c>
    </row>
    <row r="316" spans="1:17" x14ac:dyDescent="0.2">
      <c r="A316" s="30" t="s">
        <v>125</v>
      </c>
      <c r="B316" s="31" t="s">
        <v>44</v>
      </c>
      <c r="C316" s="35">
        <v>51176.41</v>
      </c>
      <c r="D316" s="29"/>
      <c r="E316" s="1">
        <f t="shared" si="39"/>
        <v>4814.9948828575643</v>
      </c>
      <c r="F316" s="1">
        <f t="shared" si="40"/>
        <v>4815</v>
      </c>
      <c r="G316" s="1">
        <f t="shared" si="43"/>
        <v>-1.0522395001316909E-2</v>
      </c>
      <c r="I316" s="1">
        <f t="shared" si="45"/>
        <v>-1.0522395001316909E-2</v>
      </c>
      <c r="O316" s="1">
        <f t="shared" ca="1" si="41"/>
        <v>-2.3072265150508469E-3</v>
      </c>
      <c r="Q316" s="89">
        <f t="shared" si="42"/>
        <v>36157.910000000003</v>
      </c>
    </row>
    <row r="317" spans="1:17" x14ac:dyDescent="0.2">
      <c r="A317" s="24" t="s">
        <v>118</v>
      </c>
      <c r="B317" s="33"/>
      <c r="C317" s="38">
        <v>51176.417000000001</v>
      </c>
      <c r="D317" s="29"/>
      <c r="E317" s="1">
        <f t="shared" si="39"/>
        <v>4814.9982870252506</v>
      </c>
      <c r="F317" s="1">
        <f t="shared" si="40"/>
        <v>4815</v>
      </c>
      <c r="G317" s="1">
        <f t="shared" si="43"/>
        <v>-3.5223950035287999E-3</v>
      </c>
      <c r="I317" s="1">
        <f t="shared" si="45"/>
        <v>-3.5223950035287999E-3</v>
      </c>
      <c r="O317" s="1">
        <f t="shared" ca="1" si="41"/>
        <v>-2.3072265150508469E-3</v>
      </c>
      <c r="Q317" s="89">
        <f t="shared" si="42"/>
        <v>36157.917000000001</v>
      </c>
    </row>
    <row r="318" spans="1:17" x14ac:dyDescent="0.2">
      <c r="A318" s="24" t="s">
        <v>118</v>
      </c>
      <c r="B318" s="33"/>
      <c r="C318" s="38">
        <v>51180.523000000001</v>
      </c>
      <c r="D318" s="29"/>
      <c r="E318" s="1">
        <f t="shared" si="39"/>
        <v>4816.9950745287388</v>
      </c>
      <c r="F318" s="1">
        <f t="shared" si="40"/>
        <v>4817</v>
      </c>
      <c r="G318" s="1">
        <f t="shared" ref="G318:G349" si="46">+C318-(C$7+F318*C$8)</f>
        <v>-1.0128260997589678E-2</v>
      </c>
      <c r="I318" s="1">
        <f t="shared" si="45"/>
        <v>-1.0128260997589678E-2</v>
      </c>
      <c r="O318" s="1">
        <f t="shared" ca="1" si="41"/>
        <v>-2.3079713163076821E-3</v>
      </c>
      <c r="Q318" s="89">
        <f t="shared" si="42"/>
        <v>36162.023000000001</v>
      </c>
    </row>
    <row r="319" spans="1:17" x14ac:dyDescent="0.2">
      <c r="A319" s="24" t="s">
        <v>118</v>
      </c>
      <c r="B319" s="33"/>
      <c r="C319" s="38">
        <v>51182.586000000003</v>
      </c>
      <c r="D319" s="29"/>
      <c r="E319" s="1">
        <f t="shared" si="39"/>
        <v>4817.99833137718</v>
      </c>
      <c r="F319" s="1">
        <f t="shared" si="40"/>
        <v>4818</v>
      </c>
      <c r="G319" s="1">
        <f t="shared" si="46"/>
        <v>-3.4311940034967847E-3</v>
      </c>
      <c r="I319" s="1">
        <f t="shared" si="45"/>
        <v>-3.4311940034967847E-3</v>
      </c>
      <c r="O319" s="1">
        <f t="shared" ca="1" si="41"/>
        <v>-2.3083437169360999E-3</v>
      </c>
      <c r="Q319" s="89">
        <f t="shared" si="42"/>
        <v>36164.086000000003</v>
      </c>
    </row>
    <row r="320" spans="1:17" x14ac:dyDescent="0.2">
      <c r="A320" s="30" t="s">
        <v>126</v>
      </c>
      <c r="B320" s="31" t="s">
        <v>44</v>
      </c>
      <c r="C320" s="35">
        <v>51207.267</v>
      </c>
      <c r="D320" s="29"/>
      <c r="E320" s="1">
        <f t="shared" si="39"/>
        <v>4830.0009403332388</v>
      </c>
      <c r="F320" s="1">
        <f t="shared" si="40"/>
        <v>4830</v>
      </c>
      <c r="G320" s="1">
        <f t="shared" si="46"/>
        <v>1.9336100012878887E-3</v>
      </c>
      <c r="I320" s="1">
        <f t="shared" si="45"/>
        <v>1.9336100012878887E-3</v>
      </c>
      <c r="O320" s="1">
        <f t="shared" ca="1" si="41"/>
        <v>-2.3128125244771106E-3</v>
      </c>
      <c r="Q320" s="89">
        <f t="shared" si="42"/>
        <v>36188.767</v>
      </c>
    </row>
    <row r="321" spans="1:17" x14ac:dyDescent="0.2">
      <c r="A321" s="24" t="s">
        <v>118</v>
      </c>
      <c r="B321" s="33"/>
      <c r="C321" s="38">
        <v>51256.61</v>
      </c>
      <c r="D321" s="29"/>
      <c r="E321" s="1">
        <f t="shared" si="39"/>
        <v>4853.9969183616377</v>
      </c>
      <c r="F321" s="1">
        <f t="shared" si="40"/>
        <v>4854</v>
      </c>
      <c r="G321" s="1">
        <f t="shared" si="46"/>
        <v>-6.3367820039275102E-3</v>
      </c>
      <c r="I321" s="1">
        <f t="shared" si="45"/>
        <v>-6.3367820039275102E-3</v>
      </c>
      <c r="O321" s="1">
        <f t="shared" ca="1" si="41"/>
        <v>-2.3217501395591325E-3</v>
      </c>
      <c r="Q321" s="89">
        <f t="shared" si="42"/>
        <v>36238.11</v>
      </c>
    </row>
    <row r="322" spans="1:17" x14ac:dyDescent="0.2">
      <c r="A322" s="24" t="s">
        <v>118</v>
      </c>
      <c r="B322" s="33"/>
      <c r="C322" s="38">
        <v>51573.290999999997</v>
      </c>
      <c r="D322" s="29"/>
      <c r="E322" s="1">
        <f t="shared" si="39"/>
        <v>5008.0019508487439</v>
      </c>
      <c r="F322" s="1">
        <f t="shared" si="40"/>
        <v>5008</v>
      </c>
      <c r="G322" s="1">
        <f t="shared" si="46"/>
        <v>4.011535995232407E-3</v>
      </c>
      <c r="I322" s="1">
        <f t="shared" si="45"/>
        <v>4.011535995232407E-3</v>
      </c>
      <c r="O322" s="1">
        <f t="shared" ca="1" si="41"/>
        <v>-2.3790998363354384E-3</v>
      </c>
      <c r="Q322" s="89">
        <f t="shared" si="42"/>
        <v>36554.790999999997</v>
      </c>
    </row>
    <row r="323" spans="1:17" x14ac:dyDescent="0.2">
      <c r="A323" s="1" t="s">
        <v>127</v>
      </c>
      <c r="B323" s="16"/>
      <c r="C323" s="47">
        <v>51610.29</v>
      </c>
      <c r="D323" s="48"/>
      <c r="E323" s="1">
        <f t="shared" si="39"/>
        <v>5025.9949223152707</v>
      </c>
      <c r="F323" s="1">
        <f t="shared" si="40"/>
        <v>5026</v>
      </c>
      <c r="G323" s="1">
        <f t="shared" si="46"/>
        <v>-1.0441258003993426E-2</v>
      </c>
      <c r="I323" s="1">
        <f t="shared" si="45"/>
        <v>-1.0441258003993426E-2</v>
      </c>
      <c r="O323" s="1">
        <f t="shared" ca="1" si="41"/>
        <v>-2.3858030476469547E-3</v>
      </c>
      <c r="Q323" s="89">
        <f t="shared" si="42"/>
        <v>36591.79</v>
      </c>
    </row>
    <row r="324" spans="1:17" x14ac:dyDescent="0.2">
      <c r="A324" s="30" t="s">
        <v>128</v>
      </c>
      <c r="B324" s="31" t="s">
        <v>44</v>
      </c>
      <c r="C324" s="35">
        <v>51867.343999999997</v>
      </c>
      <c r="D324" s="29"/>
      <c r="E324" s="1">
        <f t="shared" si="39"/>
        <v>5151.002768131535</v>
      </c>
      <c r="F324" s="1">
        <f t="shared" si="40"/>
        <v>5151</v>
      </c>
      <c r="G324" s="1">
        <f t="shared" si="46"/>
        <v>5.6921169962151907E-3</v>
      </c>
      <c r="I324" s="1">
        <f t="shared" si="45"/>
        <v>5.6921169962151907E-3</v>
      </c>
      <c r="O324" s="1">
        <f t="shared" ca="1" si="41"/>
        <v>-2.4323531261991513E-3</v>
      </c>
      <c r="Q324" s="89">
        <f t="shared" si="42"/>
        <v>36848.843999999997</v>
      </c>
    </row>
    <row r="325" spans="1:17" x14ac:dyDescent="0.2">
      <c r="A325" s="30" t="s">
        <v>128</v>
      </c>
      <c r="B325" s="31" t="s">
        <v>44</v>
      </c>
      <c r="C325" s="35">
        <v>51902.288999999997</v>
      </c>
      <c r="D325" s="29"/>
      <c r="E325" s="1">
        <f t="shared" si="39"/>
        <v>5167.9968595366463</v>
      </c>
      <c r="F325" s="1">
        <f t="shared" si="40"/>
        <v>5168</v>
      </c>
      <c r="G325" s="1">
        <f t="shared" si="46"/>
        <v>-6.4577440061839297E-3</v>
      </c>
      <c r="I325" s="1">
        <f t="shared" si="45"/>
        <v>-6.4577440061839297E-3</v>
      </c>
      <c r="O325" s="1">
        <f t="shared" ca="1" si="41"/>
        <v>-2.4386839368822502E-3</v>
      </c>
      <c r="Q325" s="89">
        <f t="shared" si="42"/>
        <v>36883.788999999997</v>
      </c>
    </row>
    <row r="326" spans="1:17" x14ac:dyDescent="0.2">
      <c r="A326" s="1" t="s">
        <v>129</v>
      </c>
      <c r="B326" s="16"/>
      <c r="C326" s="47">
        <v>51902.298000000003</v>
      </c>
      <c r="D326" s="48"/>
      <c r="E326" s="1">
        <f t="shared" si="39"/>
        <v>5168.0012363236756</v>
      </c>
      <c r="F326" s="1">
        <f t="shared" si="40"/>
        <v>5168</v>
      </c>
      <c r="G326" s="1">
        <f t="shared" si="46"/>
        <v>2.5422559992875904E-3</v>
      </c>
      <c r="I326" s="1">
        <f t="shared" si="45"/>
        <v>2.5422559992875904E-3</v>
      </c>
      <c r="O326" s="1">
        <f t="shared" ca="1" si="41"/>
        <v>-2.4386839368822502E-3</v>
      </c>
      <c r="Q326" s="89">
        <f t="shared" si="42"/>
        <v>36883.798000000003</v>
      </c>
    </row>
    <row r="327" spans="1:17" x14ac:dyDescent="0.2">
      <c r="A327" s="1" t="s">
        <v>129</v>
      </c>
      <c r="B327" s="16"/>
      <c r="C327" s="47">
        <v>51910.510999999999</v>
      </c>
      <c r="D327" s="48"/>
      <c r="E327" s="1">
        <f t="shared" si="39"/>
        <v>5171.9952976403192</v>
      </c>
      <c r="F327" s="1">
        <f t="shared" si="40"/>
        <v>5172</v>
      </c>
      <c r="G327" s="1">
        <f t="shared" si="46"/>
        <v>-9.6694759995443746E-3</v>
      </c>
      <c r="I327" s="1">
        <f t="shared" si="45"/>
        <v>-9.6694759995443746E-3</v>
      </c>
      <c r="O327" s="1">
        <f t="shared" ca="1" si="41"/>
        <v>-2.4401735393959206E-3</v>
      </c>
      <c r="Q327" s="89">
        <f t="shared" si="42"/>
        <v>36892.010999999999</v>
      </c>
    </row>
    <row r="328" spans="1:17" x14ac:dyDescent="0.2">
      <c r="A328" s="30" t="s">
        <v>128</v>
      </c>
      <c r="B328" s="31" t="s">
        <v>44</v>
      </c>
      <c r="C328" s="35">
        <v>51912.582000000002</v>
      </c>
      <c r="D328" s="29"/>
      <c r="E328" s="1">
        <f t="shared" si="39"/>
        <v>5173.0024449661178</v>
      </c>
      <c r="F328" s="1">
        <f t="shared" si="40"/>
        <v>5173</v>
      </c>
      <c r="G328" s="1">
        <f t="shared" si="46"/>
        <v>5.0275909961783327E-3</v>
      </c>
      <c r="I328" s="1">
        <f t="shared" si="45"/>
        <v>5.0275909961783327E-3</v>
      </c>
      <c r="O328" s="1">
        <f t="shared" ca="1" si="41"/>
        <v>-2.440545940024338E-3</v>
      </c>
      <c r="Q328" s="89">
        <f t="shared" si="42"/>
        <v>36894.082000000002</v>
      </c>
    </row>
    <row r="329" spans="1:17" x14ac:dyDescent="0.2">
      <c r="A329" s="30" t="s">
        <v>128</v>
      </c>
      <c r="B329" s="31" t="s">
        <v>44</v>
      </c>
      <c r="C329" s="35">
        <v>51951.633000000002</v>
      </c>
      <c r="D329" s="29"/>
      <c r="E329" s="1">
        <f t="shared" si="39"/>
        <v>5191.9933238747171</v>
      </c>
      <c r="F329" s="1">
        <f t="shared" si="40"/>
        <v>5192</v>
      </c>
      <c r="G329" s="1">
        <f t="shared" si="46"/>
        <v>-1.3728136000281665E-2</v>
      </c>
      <c r="I329" s="1">
        <f t="shared" si="45"/>
        <v>-1.3728136000281665E-2</v>
      </c>
      <c r="O329" s="1">
        <f t="shared" ca="1" si="41"/>
        <v>-2.4476215519642717E-3</v>
      </c>
      <c r="Q329" s="89">
        <f t="shared" si="42"/>
        <v>36933.133000000002</v>
      </c>
    </row>
    <row r="330" spans="1:17" x14ac:dyDescent="0.2">
      <c r="A330" s="1" t="s">
        <v>130</v>
      </c>
      <c r="B330" s="16"/>
      <c r="C330" s="47">
        <v>52234.415999999997</v>
      </c>
      <c r="D330" s="48"/>
      <c r="E330" s="1">
        <f t="shared" si="39"/>
        <v>5329.5134311808106</v>
      </c>
      <c r="F330" s="1">
        <f t="shared" si="40"/>
        <v>5329.5</v>
      </c>
      <c r="G330" s="1">
        <f t="shared" si="46"/>
        <v>2.7618576496024616E-2</v>
      </c>
      <c r="I330" s="1">
        <f t="shared" si="45"/>
        <v>2.7618576496024616E-2</v>
      </c>
      <c r="O330" s="1">
        <f t="shared" ca="1" si="41"/>
        <v>-2.498826638371688E-3</v>
      </c>
      <c r="Q330" s="89">
        <f t="shared" si="42"/>
        <v>37215.915999999997</v>
      </c>
    </row>
    <row r="331" spans="1:17" x14ac:dyDescent="0.2">
      <c r="A331" s="30" t="s">
        <v>128</v>
      </c>
      <c r="B331" s="31" t="s">
        <v>44</v>
      </c>
      <c r="C331" s="35">
        <v>52268.307000000001</v>
      </c>
      <c r="D331" s="29"/>
      <c r="E331" s="1">
        <f t="shared" si="39"/>
        <v>5345.9949521941371</v>
      </c>
      <c r="F331" s="1">
        <f t="shared" si="40"/>
        <v>5346</v>
      </c>
      <c r="G331" s="1">
        <f t="shared" si="46"/>
        <v>-1.0379818006185815E-2</v>
      </c>
      <c r="I331" s="1">
        <f t="shared" si="45"/>
        <v>-1.0379818006185815E-2</v>
      </c>
      <c r="O331" s="1">
        <f t="shared" ca="1" si="41"/>
        <v>-2.504971248740578E-3</v>
      </c>
      <c r="Q331" s="89">
        <f t="shared" si="42"/>
        <v>37249.807000000001</v>
      </c>
    </row>
    <row r="332" spans="1:17" x14ac:dyDescent="0.2">
      <c r="A332" s="30" t="s">
        <v>128</v>
      </c>
      <c r="B332" s="31" t="s">
        <v>44</v>
      </c>
      <c r="C332" s="35">
        <v>52609.656999999999</v>
      </c>
      <c r="D332" s="29"/>
      <c r="E332" s="1">
        <f t="shared" si="39"/>
        <v>5511.9967579212689</v>
      </c>
      <c r="F332" s="1">
        <f t="shared" si="40"/>
        <v>5512</v>
      </c>
      <c r="G332" s="1">
        <f t="shared" si="46"/>
        <v>-6.6666960046859458E-3</v>
      </c>
      <c r="I332" s="1">
        <f t="shared" si="45"/>
        <v>-6.6666960046859458E-3</v>
      </c>
      <c r="O332" s="1">
        <f t="shared" ca="1" si="41"/>
        <v>-2.566789753057895E-3</v>
      </c>
      <c r="Q332" s="89">
        <f t="shared" si="42"/>
        <v>37591.156999999999</v>
      </c>
    </row>
    <row r="333" spans="1:17" x14ac:dyDescent="0.2">
      <c r="A333" s="30" t="s">
        <v>128</v>
      </c>
      <c r="B333" s="31" t="s">
        <v>44</v>
      </c>
      <c r="C333" s="35">
        <v>52615.819000000003</v>
      </c>
      <c r="D333" s="29"/>
      <c r="E333" s="1">
        <f t="shared" si="39"/>
        <v>5514.9933981055119</v>
      </c>
      <c r="F333" s="1">
        <f t="shared" si="40"/>
        <v>5515</v>
      </c>
      <c r="G333" s="1">
        <f t="shared" si="46"/>
        <v>-1.357549500244204E-2</v>
      </c>
      <c r="I333" s="1">
        <f t="shared" si="45"/>
        <v>-1.357549500244204E-2</v>
      </c>
      <c r="O333" s="1">
        <f t="shared" ca="1" si="41"/>
        <v>-2.567906954943148E-3</v>
      </c>
      <c r="Q333" s="89">
        <f t="shared" si="42"/>
        <v>37597.319000000003</v>
      </c>
    </row>
    <row r="334" spans="1:17" x14ac:dyDescent="0.2">
      <c r="A334" s="24" t="s">
        <v>131</v>
      </c>
      <c r="B334" s="33"/>
      <c r="C334" s="38">
        <v>52673.400999999998</v>
      </c>
      <c r="D334" s="29">
        <v>1E-3</v>
      </c>
      <c r="E334" s="1">
        <f t="shared" si="39"/>
        <v>5542.996081501964</v>
      </c>
      <c r="F334" s="1">
        <f t="shared" si="40"/>
        <v>5543</v>
      </c>
      <c r="G334" s="1">
        <f t="shared" si="46"/>
        <v>-8.057619008468464E-3</v>
      </c>
      <c r="I334" s="1">
        <f t="shared" si="45"/>
        <v>-8.057619008468464E-3</v>
      </c>
      <c r="O334" s="1">
        <f t="shared" ca="1" si="41"/>
        <v>-2.5783341725388398E-3</v>
      </c>
      <c r="Q334" s="89">
        <f t="shared" si="42"/>
        <v>37654.900999999998</v>
      </c>
    </row>
    <row r="335" spans="1:17" x14ac:dyDescent="0.2">
      <c r="A335" s="30" t="s">
        <v>128</v>
      </c>
      <c r="B335" s="31" t="s">
        <v>44</v>
      </c>
      <c r="C335" s="35">
        <v>52975.678999999996</v>
      </c>
      <c r="D335" s="29"/>
      <c r="E335" s="1">
        <f t="shared" si="39"/>
        <v>5689.9967958174348</v>
      </c>
      <c r="F335" s="1">
        <f t="shared" si="40"/>
        <v>5690</v>
      </c>
      <c r="G335" s="1">
        <f t="shared" si="46"/>
        <v>-6.5887700038729236E-3</v>
      </c>
      <c r="I335" s="1">
        <f t="shared" si="45"/>
        <v>-6.5887700038729236E-3</v>
      </c>
      <c r="O335" s="1">
        <f t="shared" ca="1" si="41"/>
        <v>-2.6330770649162232E-3</v>
      </c>
      <c r="Q335" s="89">
        <f t="shared" si="42"/>
        <v>37957.178999999996</v>
      </c>
    </row>
    <row r="336" spans="1:17" x14ac:dyDescent="0.2">
      <c r="A336" s="39" t="s">
        <v>132</v>
      </c>
      <c r="B336" s="44" t="s">
        <v>44</v>
      </c>
      <c r="C336" s="45">
        <v>53066.168100000003</v>
      </c>
      <c r="D336" s="46">
        <v>1E-4</v>
      </c>
      <c r="E336" s="1">
        <f t="shared" si="39"/>
        <v>5734.0025201432709</v>
      </c>
      <c r="F336" s="1">
        <f t="shared" si="40"/>
        <v>5734</v>
      </c>
      <c r="G336" s="1">
        <f t="shared" si="46"/>
        <v>5.1821779998135753E-3</v>
      </c>
      <c r="K336" s="1">
        <f>+G336</f>
        <v>5.1821779998135753E-3</v>
      </c>
      <c r="O336" s="1">
        <f t="shared" ca="1" si="41"/>
        <v>-2.6494626925665961E-3</v>
      </c>
      <c r="Q336" s="89">
        <f t="shared" si="42"/>
        <v>38047.668100000003</v>
      </c>
    </row>
    <row r="337" spans="1:17" x14ac:dyDescent="0.2">
      <c r="A337" s="1" t="s">
        <v>133</v>
      </c>
      <c r="B337" s="16"/>
      <c r="C337" s="47">
        <v>53066.168100000003</v>
      </c>
      <c r="D337" s="48">
        <v>1E-4</v>
      </c>
      <c r="E337" s="1">
        <f t="shared" si="39"/>
        <v>5734.0025201432709</v>
      </c>
      <c r="F337" s="1">
        <f t="shared" si="40"/>
        <v>5734</v>
      </c>
      <c r="G337" s="1">
        <f t="shared" si="46"/>
        <v>5.1821779998135753E-3</v>
      </c>
      <c r="K337" s="1">
        <f>+G337</f>
        <v>5.1821779998135753E-3</v>
      </c>
      <c r="O337" s="1">
        <f t="shared" ca="1" si="41"/>
        <v>-2.6494626925665961E-3</v>
      </c>
      <c r="Q337" s="89">
        <f t="shared" si="42"/>
        <v>38047.668100000003</v>
      </c>
    </row>
    <row r="338" spans="1:17" x14ac:dyDescent="0.2">
      <c r="A338" s="49" t="s">
        <v>134</v>
      </c>
      <c r="B338" s="50"/>
      <c r="C338" s="47">
        <v>53300.579100000003</v>
      </c>
      <c r="D338" s="51">
        <v>2.3999999999999998E-3</v>
      </c>
      <c r="E338" s="1">
        <f t="shared" si="39"/>
        <v>5847.9988561101763</v>
      </c>
      <c r="F338" s="1">
        <f t="shared" si="40"/>
        <v>5848</v>
      </c>
      <c r="G338" s="1">
        <f t="shared" si="46"/>
        <v>-2.3521839975728653E-3</v>
      </c>
      <c r="J338" s="1">
        <f>+G338</f>
        <v>-2.3521839975728653E-3</v>
      </c>
      <c r="O338" s="1">
        <f t="shared" ca="1" si="41"/>
        <v>-2.6919163642061994E-3</v>
      </c>
      <c r="Q338" s="89">
        <f t="shared" si="42"/>
        <v>38282.079100000003</v>
      </c>
    </row>
    <row r="339" spans="1:17" x14ac:dyDescent="0.2">
      <c r="A339" s="39" t="s">
        <v>135</v>
      </c>
      <c r="B339" s="52" t="s">
        <v>44</v>
      </c>
      <c r="C339" s="53">
        <v>53333.478000000003</v>
      </c>
      <c r="D339" s="39" t="s">
        <v>33</v>
      </c>
      <c r="E339" s="1">
        <f t="shared" si="39"/>
        <v>5863.9979093002639</v>
      </c>
      <c r="F339" s="1">
        <f t="shared" si="40"/>
        <v>5864</v>
      </c>
      <c r="G339" s="1">
        <f t="shared" si="46"/>
        <v>-4.2991119989892468E-3</v>
      </c>
      <c r="I339" s="1">
        <f>+G339</f>
        <v>-4.2991119989892468E-3</v>
      </c>
      <c r="O339" s="1">
        <f t="shared" ca="1" si="41"/>
        <v>-2.6978747742608805E-3</v>
      </c>
      <c r="Q339" s="89">
        <f t="shared" si="42"/>
        <v>38314.978000000003</v>
      </c>
    </row>
    <row r="340" spans="1:17" x14ac:dyDescent="0.2">
      <c r="A340" s="54" t="s">
        <v>136</v>
      </c>
      <c r="B340" s="27" t="s">
        <v>44</v>
      </c>
      <c r="C340" s="55">
        <v>53343.764600000002</v>
      </c>
      <c r="D340" s="56">
        <v>5.9999999999999995E-4</v>
      </c>
      <c r="E340" s="1">
        <f t="shared" si="39"/>
        <v>5869.0003823478473</v>
      </c>
      <c r="F340" s="1">
        <f t="shared" si="40"/>
        <v>5869</v>
      </c>
      <c r="G340" s="1">
        <f t="shared" si="46"/>
        <v>7.862229977035895E-4</v>
      </c>
      <c r="K340" s="1">
        <f>+G340</f>
        <v>7.862229977035895E-4</v>
      </c>
      <c r="O340" s="1">
        <f t="shared" ca="1" si="41"/>
        <v>-2.6997367774029687E-3</v>
      </c>
      <c r="Q340" s="89">
        <f t="shared" si="42"/>
        <v>38325.264600000002</v>
      </c>
    </row>
    <row r="341" spans="1:17" x14ac:dyDescent="0.2">
      <c r="A341" s="30" t="s">
        <v>137</v>
      </c>
      <c r="B341" s="31" t="s">
        <v>44</v>
      </c>
      <c r="C341" s="35">
        <v>53660.421000000002</v>
      </c>
      <c r="D341" s="29"/>
      <c r="E341" s="1">
        <f t="shared" ref="E341:E360" si="47">+(C341-C$7)/C$8</f>
        <v>6022.9934516170824</v>
      </c>
      <c r="F341" s="1">
        <f t="shared" ref="F341:F363" si="48">ROUND(2*E341,0)/2</f>
        <v>6023</v>
      </c>
      <c r="G341" s="1">
        <f t="shared" si="46"/>
        <v>-1.3465459000144619E-2</v>
      </c>
      <c r="I341" s="1">
        <f>+G341</f>
        <v>-1.3465459000144619E-2</v>
      </c>
      <c r="O341" s="1">
        <f t="shared" ref="O341:O360" ca="1" si="49">+C$11+C$12*$F341</f>
        <v>-2.7570864741792746E-3</v>
      </c>
      <c r="Q341" s="89">
        <f t="shared" ref="Q341:Q360" si="50">+C341-15018.5</f>
        <v>38641.921000000002</v>
      </c>
    </row>
    <row r="342" spans="1:17" x14ac:dyDescent="0.2">
      <c r="A342" s="30" t="s">
        <v>137</v>
      </c>
      <c r="B342" s="31" t="s">
        <v>44</v>
      </c>
      <c r="C342" s="35">
        <v>53662.485000000001</v>
      </c>
      <c r="D342" s="29"/>
      <c r="E342" s="1">
        <f t="shared" si="47"/>
        <v>6023.997194775191</v>
      </c>
      <c r="F342" s="1">
        <f t="shared" si="48"/>
        <v>6024</v>
      </c>
      <c r="G342" s="1">
        <f t="shared" si="46"/>
        <v>-5.768392002210021E-3</v>
      </c>
      <c r="I342" s="1">
        <f>+G342</f>
        <v>-5.768392002210021E-3</v>
      </c>
      <c r="O342" s="1">
        <f t="shared" ca="1" si="49"/>
        <v>-2.7574588748076924E-3</v>
      </c>
      <c r="Q342" s="89">
        <f t="shared" si="50"/>
        <v>38643.985000000001</v>
      </c>
    </row>
    <row r="343" spans="1:17" x14ac:dyDescent="0.2">
      <c r="A343" s="54" t="s">
        <v>138</v>
      </c>
      <c r="B343" s="57"/>
      <c r="C343" s="55">
        <v>53662.489099999999</v>
      </c>
      <c r="D343" s="56">
        <v>6.8999999999999999E-3</v>
      </c>
      <c r="E343" s="1">
        <f t="shared" si="47"/>
        <v>6023.9991886448361</v>
      </c>
      <c r="F343" s="1">
        <f t="shared" si="48"/>
        <v>6024</v>
      </c>
      <c r="G343" s="1">
        <f t="shared" si="46"/>
        <v>-1.6683920039213262E-3</v>
      </c>
      <c r="J343" s="1">
        <f>+G343</f>
        <v>-1.6683920039213262E-3</v>
      </c>
      <c r="O343" s="1">
        <f t="shared" ca="1" si="49"/>
        <v>-2.7574588748076924E-3</v>
      </c>
      <c r="Q343" s="89">
        <f t="shared" si="50"/>
        <v>38643.989099999999</v>
      </c>
    </row>
    <row r="344" spans="1:17" x14ac:dyDescent="0.2">
      <c r="A344" s="30" t="s">
        <v>128</v>
      </c>
      <c r="B344" s="31" t="s">
        <v>44</v>
      </c>
      <c r="C344" s="35">
        <v>53672.767999999996</v>
      </c>
      <c r="D344" s="29"/>
      <c r="E344" s="1">
        <f t="shared" si="47"/>
        <v>6028.9979171079622</v>
      </c>
      <c r="F344" s="1">
        <f t="shared" si="48"/>
        <v>6029</v>
      </c>
      <c r="G344" s="1">
        <f t="shared" si="46"/>
        <v>-4.2830570018850267E-3</v>
      </c>
      <c r="I344" s="1">
        <f>+G344</f>
        <v>-4.2830570018850267E-3</v>
      </c>
      <c r="O344" s="1">
        <f t="shared" ca="1" si="49"/>
        <v>-2.7593208779497802E-3</v>
      </c>
      <c r="Q344" s="89">
        <f t="shared" si="50"/>
        <v>38654.267999999996</v>
      </c>
    </row>
    <row r="345" spans="1:17" x14ac:dyDescent="0.2">
      <c r="A345" s="54" t="s">
        <v>138</v>
      </c>
      <c r="B345" s="57"/>
      <c r="C345" s="55">
        <v>53765.301299999999</v>
      </c>
      <c r="D345" s="56">
        <v>5.0000000000000001E-3</v>
      </c>
      <c r="E345" s="1">
        <f t="shared" si="47"/>
        <v>6073.9977556604481</v>
      </c>
      <c r="F345" s="1">
        <f t="shared" si="48"/>
        <v>6074</v>
      </c>
      <c r="G345" s="1">
        <f t="shared" si="46"/>
        <v>-4.615042002114933E-3</v>
      </c>
      <c r="J345" s="1">
        <f>+G345</f>
        <v>-4.615042002114933E-3</v>
      </c>
      <c r="O345" s="1">
        <f t="shared" ca="1" si="49"/>
        <v>-2.7760789062285709E-3</v>
      </c>
      <c r="Q345" s="89">
        <f t="shared" si="50"/>
        <v>38746.801299999999</v>
      </c>
    </row>
    <row r="346" spans="1:17" x14ac:dyDescent="0.2">
      <c r="A346" s="30" t="s">
        <v>137</v>
      </c>
      <c r="B346" s="31" t="s">
        <v>44</v>
      </c>
      <c r="C346" s="35">
        <v>53765.305</v>
      </c>
      <c r="D346" s="29"/>
      <c r="E346" s="1">
        <f t="shared" si="47"/>
        <v>6073.9995550062258</v>
      </c>
      <c r="F346" s="1">
        <f t="shared" si="48"/>
        <v>6074</v>
      </c>
      <c r="G346" s="1">
        <f t="shared" si="46"/>
        <v>-9.1504200099734589E-4</v>
      </c>
      <c r="I346" s="1">
        <f>+G346</f>
        <v>-9.1504200099734589E-4</v>
      </c>
      <c r="O346" s="1">
        <f t="shared" ca="1" si="49"/>
        <v>-2.7760789062285709E-3</v>
      </c>
      <c r="Q346" s="89">
        <f t="shared" si="50"/>
        <v>38746.805</v>
      </c>
    </row>
    <row r="347" spans="1:17" x14ac:dyDescent="0.2">
      <c r="A347" s="30" t="s">
        <v>139</v>
      </c>
      <c r="B347" s="31" t="s">
        <v>44</v>
      </c>
      <c r="C347" s="35">
        <v>54049.08</v>
      </c>
      <c r="D347" s="29"/>
      <c r="E347" s="1">
        <f t="shared" si="47"/>
        <v>6212.0020815045928</v>
      </c>
      <c r="F347" s="1">
        <f t="shared" si="48"/>
        <v>6212</v>
      </c>
      <c r="G347" s="1">
        <f t="shared" si="46"/>
        <v>4.2802039970410988E-3</v>
      </c>
      <c r="I347" s="1">
        <f>+G347</f>
        <v>4.2802039970410988E-3</v>
      </c>
      <c r="O347" s="1">
        <f t="shared" ca="1" si="49"/>
        <v>-2.8274701929501961E-3</v>
      </c>
      <c r="Q347" s="89">
        <f t="shared" si="50"/>
        <v>39030.58</v>
      </c>
    </row>
    <row r="348" spans="1:17" x14ac:dyDescent="0.2">
      <c r="A348" s="54" t="s">
        <v>140</v>
      </c>
      <c r="B348" s="27" t="s">
        <v>44</v>
      </c>
      <c r="C348" s="55">
        <v>54437.718699999998</v>
      </c>
      <c r="D348" s="56">
        <v>2.9999999999999997E-4</v>
      </c>
      <c r="E348" s="1">
        <f t="shared" si="47"/>
        <v>6401.0008393058079</v>
      </c>
      <c r="F348" s="1">
        <f t="shared" si="48"/>
        <v>6401</v>
      </c>
      <c r="G348" s="1">
        <f t="shared" si="46"/>
        <v>1.7258669977309182E-3</v>
      </c>
      <c r="K348" s="1">
        <f t="shared" ref="K348:K354" si="51">+G348</f>
        <v>1.7258669977309182E-3</v>
      </c>
      <c r="O348" s="1">
        <f t="shared" ca="1" si="49"/>
        <v>-2.8978539117211172E-3</v>
      </c>
      <c r="Q348" s="89">
        <f t="shared" si="50"/>
        <v>39419.218699999998</v>
      </c>
    </row>
    <row r="349" spans="1:17" x14ac:dyDescent="0.2">
      <c r="A349" s="54" t="s">
        <v>140</v>
      </c>
      <c r="B349" s="27" t="s">
        <v>44</v>
      </c>
      <c r="C349" s="55">
        <v>54509.688099999999</v>
      </c>
      <c r="D349" s="56">
        <v>5.0000000000000001E-4</v>
      </c>
      <c r="E349" s="1">
        <f t="shared" si="47"/>
        <v>6436.0002544430536</v>
      </c>
      <c r="F349" s="1">
        <f t="shared" si="48"/>
        <v>6436</v>
      </c>
      <c r="G349" s="1">
        <f t="shared" si="46"/>
        <v>5.2321199473226443E-4</v>
      </c>
      <c r="K349" s="1">
        <f t="shared" si="51"/>
        <v>5.2321199473226443E-4</v>
      </c>
      <c r="O349" s="1">
        <f t="shared" ca="1" si="49"/>
        <v>-2.9108879337157324E-3</v>
      </c>
      <c r="Q349" s="89">
        <f t="shared" si="50"/>
        <v>39491.188099999999</v>
      </c>
    </row>
    <row r="350" spans="1:17" x14ac:dyDescent="0.2">
      <c r="A350" s="54" t="s">
        <v>141</v>
      </c>
      <c r="B350" s="27" t="s">
        <v>44</v>
      </c>
      <c r="C350" s="55">
        <v>55239.676200000002</v>
      </c>
      <c r="D350" s="56">
        <v>1E-4</v>
      </c>
      <c r="E350" s="1">
        <f t="shared" si="47"/>
        <v>6791.0005261856031</v>
      </c>
      <c r="F350" s="1">
        <f t="shared" si="48"/>
        <v>6791</v>
      </c>
      <c r="G350" s="1">
        <f t="shared" ref="G350:G363" si="52">+C350-(C$7+F350*C$8)</f>
        <v>1.0819969975273125E-3</v>
      </c>
      <c r="K350" s="1">
        <f t="shared" si="51"/>
        <v>1.0819969975273125E-3</v>
      </c>
      <c r="O350" s="1">
        <f t="shared" ca="1" si="49"/>
        <v>-3.0430901568039704E-3</v>
      </c>
      <c r="Q350" s="89">
        <f t="shared" si="50"/>
        <v>40221.176200000002</v>
      </c>
    </row>
    <row r="351" spans="1:17" x14ac:dyDescent="0.2">
      <c r="A351" s="39" t="s">
        <v>142</v>
      </c>
      <c r="B351" s="52" t="s">
        <v>44</v>
      </c>
      <c r="C351" s="53">
        <v>55519.308530000002</v>
      </c>
      <c r="D351" s="39" t="s">
        <v>33</v>
      </c>
      <c r="E351" s="1">
        <f t="shared" si="47"/>
        <v>6926.9884322048956</v>
      </c>
      <c r="F351" s="1">
        <f t="shared" si="48"/>
        <v>6927</v>
      </c>
      <c r="G351" s="1">
        <f t="shared" si="52"/>
        <v>-2.3786890997143928E-2</v>
      </c>
      <c r="K351" s="1">
        <f t="shared" si="51"/>
        <v>-2.3786890997143928E-2</v>
      </c>
      <c r="O351" s="1">
        <f t="shared" ca="1" si="49"/>
        <v>-3.0937366422687605E-3</v>
      </c>
      <c r="Q351" s="89">
        <f t="shared" si="50"/>
        <v>40500.808530000002</v>
      </c>
    </row>
    <row r="352" spans="1:17" x14ac:dyDescent="0.2">
      <c r="A352" s="54" t="s">
        <v>143</v>
      </c>
      <c r="B352" s="27" t="s">
        <v>44</v>
      </c>
      <c r="C352" s="55">
        <v>55955.271289999997</v>
      </c>
      <c r="D352" s="56">
        <v>6.9999999999999999E-4</v>
      </c>
      <c r="E352" s="1">
        <f t="shared" si="47"/>
        <v>7139.0013379901129</v>
      </c>
      <c r="F352" s="1">
        <f t="shared" si="48"/>
        <v>7139</v>
      </c>
      <c r="G352" s="1">
        <f t="shared" si="52"/>
        <v>2.7513129971339367E-3</v>
      </c>
      <c r="K352" s="1">
        <f t="shared" si="51"/>
        <v>2.7513129971339367E-3</v>
      </c>
      <c r="O352" s="1">
        <f t="shared" ca="1" si="49"/>
        <v>-3.172685575493286E-3</v>
      </c>
      <c r="Q352" s="89">
        <f t="shared" si="50"/>
        <v>40936.771289999997</v>
      </c>
    </row>
    <row r="353" spans="1:17" x14ac:dyDescent="0.2">
      <c r="A353" s="54" t="s">
        <v>144</v>
      </c>
      <c r="B353" s="27" t="s">
        <v>44</v>
      </c>
      <c r="C353" s="55">
        <v>56193.8053</v>
      </c>
      <c r="D353" s="56">
        <v>2.0000000000000001E-4</v>
      </c>
      <c r="E353" s="1">
        <f t="shared" si="47"/>
        <v>7255.0027335879877</v>
      </c>
      <c r="F353" s="1">
        <f t="shared" si="48"/>
        <v>7255</v>
      </c>
      <c r="G353" s="1">
        <f t="shared" si="52"/>
        <v>5.6210849943454377E-3</v>
      </c>
      <c r="K353" s="1">
        <f t="shared" si="51"/>
        <v>5.6210849943454377E-3</v>
      </c>
      <c r="O353" s="1">
        <f t="shared" ca="1" si="49"/>
        <v>-3.2158840483897245E-3</v>
      </c>
      <c r="Q353" s="89">
        <f t="shared" si="50"/>
        <v>41175.3053</v>
      </c>
    </row>
    <row r="354" spans="1:17" x14ac:dyDescent="0.2">
      <c r="A354" s="30" t="s">
        <v>145</v>
      </c>
      <c r="B354" s="31" t="s">
        <v>44</v>
      </c>
      <c r="C354" s="35">
        <v>56637.975299999998</v>
      </c>
      <c r="D354" s="29"/>
      <c r="E354" s="1">
        <f t="shared" si="47"/>
        <v>7471.0068995461552</v>
      </c>
      <c r="F354" s="1">
        <f t="shared" si="48"/>
        <v>7471</v>
      </c>
      <c r="G354" s="1">
        <f t="shared" si="52"/>
        <v>1.4187556997057982E-2</v>
      </c>
      <c r="K354" s="1">
        <f t="shared" si="51"/>
        <v>1.4187556997057982E-2</v>
      </c>
      <c r="O354" s="1">
        <f t="shared" ca="1" si="49"/>
        <v>-3.29632258412792E-3</v>
      </c>
      <c r="Q354" s="89">
        <f t="shared" si="50"/>
        <v>41619.475299999998</v>
      </c>
    </row>
    <row r="355" spans="1:17" x14ac:dyDescent="0.2">
      <c r="A355" s="58" t="s">
        <v>146</v>
      </c>
      <c r="B355" s="59" t="s">
        <v>44</v>
      </c>
      <c r="C355" s="60">
        <v>56654.4159</v>
      </c>
      <c r="D355" s="61">
        <v>5.1999999999999998E-3</v>
      </c>
      <c r="E355" s="1">
        <f t="shared" si="47"/>
        <v>7479.0021223006233</v>
      </c>
      <c r="F355" s="1">
        <f t="shared" si="48"/>
        <v>7479</v>
      </c>
      <c r="G355" s="1">
        <f t="shared" si="52"/>
        <v>4.3640930016408674E-3</v>
      </c>
      <c r="J355" s="1">
        <f>+G355</f>
        <v>4.3640930016408674E-3</v>
      </c>
      <c r="O355" s="1">
        <f t="shared" ca="1" si="49"/>
        <v>-3.2993017891552608E-3</v>
      </c>
      <c r="Q355" s="89">
        <f t="shared" si="50"/>
        <v>41635.9159</v>
      </c>
    </row>
    <row r="356" spans="1:17" x14ac:dyDescent="0.2">
      <c r="A356" s="62" t="s">
        <v>147</v>
      </c>
      <c r="B356" s="63" t="s">
        <v>44</v>
      </c>
      <c r="C356" s="64">
        <v>56674.99179999996</v>
      </c>
      <c r="D356" s="62" t="s">
        <v>148</v>
      </c>
      <c r="E356" s="1">
        <f t="shared" si="47"/>
        <v>7489.0083814318796</v>
      </c>
      <c r="F356" s="1">
        <f t="shared" si="48"/>
        <v>7489</v>
      </c>
      <c r="G356" s="1">
        <f t="shared" si="52"/>
        <v>1.7234762955922633E-2</v>
      </c>
      <c r="K356" s="1">
        <f t="shared" ref="K356:K363" si="53">+G356</f>
        <v>1.7234762955922633E-2</v>
      </c>
      <c r="O356" s="1">
        <f t="shared" ca="1" si="49"/>
        <v>-3.3030257954394363E-3</v>
      </c>
      <c r="Q356" s="89">
        <f t="shared" si="50"/>
        <v>41656.49179999996</v>
      </c>
    </row>
    <row r="357" spans="1:17" x14ac:dyDescent="0.2">
      <c r="A357" s="62" t="s">
        <v>147</v>
      </c>
      <c r="B357" s="63" t="s">
        <v>44</v>
      </c>
      <c r="C357" s="64">
        <v>56677.045700000133</v>
      </c>
      <c r="D357" s="62" t="s">
        <v>148</v>
      </c>
      <c r="E357" s="1">
        <f t="shared" si="47"/>
        <v>7490.0072128624106</v>
      </c>
      <c r="F357" s="1">
        <f t="shared" si="48"/>
        <v>7490</v>
      </c>
      <c r="G357" s="1">
        <f t="shared" si="52"/>
        <v>1.4831830128969159E-2</v>
      </c>
      <c r="K357" s="1">
        <f t="shared" si="53"/>
        <v>1.4831830128969159E-2</v>
      </c>
      <c r="O357" s="1">
        <f t="shared" ca="1" si="49"/>
        <v>-3.3033981960678542E-3</v>
      </c>
      <c r="Q357" s="89">
        <f t="shared" si="50"/>
        <v>41658.545700000133</v>
      </c>
    </row>
    <row r="358" spans="1:17" x14ac:dyDescent="0.2">
      <c r="A358" s="65" t="s">
        <v>149</v>
      </c>
      <c r="B358" s="66" t="s">
        <v>44</v>
      </c>
      <c r="C358" s="67">
        <v>57760.709000000003</v>
      </c>
      <c r="D358" s="65">
        <v>1E-4</v>
      </c>
      <c r="E358" s="1">
        <f t="shared" si="47"/>
        <v>8017.0031542721144</v>
      </c>
      <c r="F358" s="1">
        <f t="shared" si="48"/>
        <v>8017</v>
      </c>
      <c r="G358" s="1">
        <f t="shared" si="52"/>
        <v>6.4861389982979745E-3</v>
      </c>
      <c r="K358" s="1">
        <f t="shared" si="53"/>
        <v>6.4861389982979745E-3</v>
      </c>
      <c r="O358" s="1">
        <f t="shared" ca="1" si="49"/>
        <v>-3.4996533272439148E-3</v>
      </c>
      <c r="Q358" s="89">
        <f t="shared" si="50"/>
        <v>42742.209000000003</v>
      </c>
    </row>
    <row r="359" spans="1:17" x14ac:dyDescent="0.2">
      <c r="A359" s="68" t="s">
        <v>150</v>
      </c>
      <c r="B359" s="69" t="s">
        <v>44</v>
      </c>
      <c r="C359" s="70">
        <v>58124.681299999997</v>
      </c>
      <c r="D359" s="68">
        <v>1E-4</v>
      </c>
      <c r="E359" s="1">
        <f t="shared" si="47"/>
        <v>8194.0064032384453</v>
      </c>
      <c r="F359" s="1">
        <f t="shared" si="48"/>
        <v>8194</v>
      </c>
      <c r="G359" s="1">
        <f t="shared" si="52"/>
        <v>1.3166997989173979E-2</v>
      </c>
      <c r="K359" s="1">
        <f t="shared" si="53"/>
        <v>1.3166997989173979E-2</v>
      </c>
      <c r="O359" s="1">
        <f t="shared" ca="1" si="49"/>
        <v>-3.5655682384738252E-3</v>
      </c>
      <c r="Q359" s="89">
        <f t="shared" si="50"/>
        <v>43106.181299999997</v>
      </c>
    </row>
    <row r="360" spans="1:17" x14ac:dyDescent="0.2">
      <c r="A360" s="62" t="s">
        <v>151</v>
      </c>
      <c r="B360" s="63" t="s">
        <v>44</v>
      </c>
      <c r="C360" s="64">
        <v>58433.12369999988</v>
      </c>
      <c r="D360" s="62" t="s">
        <v>15</v>
      </c>
      <c r="E360" s="1">
        <f t="shared" si="47"/>
        <v>8344.0049248813084</v>
      </c>
      <c r="F360" s="1">
        <f t="shared" si="48"/>
        <v>8344</v>
      </c>
      <c r="G360" s="1">
        <f t="shared" si="52"/>
        <v>1.0127047877176665E-2</v>
      </c>
      <c r="K360" s="1">
        <f t="shared" si="53"/>
        <v>1.0127047877176665E-2</v>
      </c>
      <c r="O360" s="1">
        <f t="shared" ca="1" si="49"/>
        <v>-3.6214283327364611E-3</v>
      </c>
      <c r="Q360" s="89">
        <f t="shared" si="50"/>
        <v>43414.62369999988</v>
      </c>
    </row>
    <row r="361" spans="1:17" x14ac:dyDescent="0.2">
      <c r="A361" s="71" t="s">
        <v>152</v>
      </c>
      <c r="B361" s="72" t="s">
        <v>44</v>
      </c>
      <c r="C361" s="73">
        <v>58124.678200000002</v>
      </c>
      <c r="D361" s="73">
        <v>6.9999999999999999E-4</v>
      </c>
      <c r="E361" s="1">
        <f>+(C361-C$7)/C$8</f>
        <v>8194.0048956784703</v>
      </c>
      <c r="F361" s="1">
        <f t="shared" si="48"/>
        <v>8194</v>
      </c>
      <c r="G361" s="1">
        <f t="shared" si="52"/>
        <v>1.0066997994726989E-2</v>
      </c>
      <c r="K361" s="1">
        <f t="shared" si="53"/>
        <v>1.0066997994726989E-2</v>
      </c>
      <c r="O361" s="1">
        <f ca="1">+C$11+C$12*$F361</f>
        <v>-3.5655682384738252E-3</v>
      </c>
      <c r="Q361" s="89">
        <f>+C361-15018.5</f>
        <v>43106.178200000002</v>
      </c>
    </row>
    <row r="362" spans="1:17" x14ac:dyDescent="0.2">
      <c r="A362" s="71" t="s">
        <v>153</v>
      </c>
      <c r="B362" s="72" t="s">
        <v>44</v>
      </c>
      <c r="C362" s="73">
        <v>58523.603900000002</v>
      </c>
      <c r="D362" s="73">
        <v>2.0000000000000001E-4</v>
      </c>
      <c r="E362" s="1">
        <f>+(C362-C$7)/C$8</f>
        <v>8388.0063210511398</v>
      </c>
      <c r="F362" s="1">
        <f t="shared" si="48"/>
        <v>8388</v>
      </c>
      <c r="G362" s="1">
        <f t="shared" si="52"/>
        <v>1.2997996003832668E-2</v>
      </c>
      <c r="K362" s="1">
        <f t="shared" si="53"/>
        <v>1.2997996003832668E-2</v>
      </c>
      <c r="O362" s="1">
        <f ca="1">+C$11+C$12*$F362</f>
        <v>-3.6378139603868345E-3</v>
      </c>
      <c r="Q362" s="89">
        <f>+C362-15018.5</f>
        <v>43505.103900000002</v>
      </c>
    </row>
    <row r="363" spans="1:17" x14ac:dyDescent="0.2">
      <c r="A363" s="74" t="s">
        <v>154</v>
      </c>
      <c r="B363" s="75" t="s">
        <v>44</v>
      </c>
      <c r="C363" s="76">
        <v>58891.678800000002</v>
      </c>
      <c r="D363" s="76">
        <v>2.9999999999999997E-4</v>
      </c>
      <c r="E363" s="1">
        <f>+(C363-C$7)/C$8</f>
        <v>8567.0047040680838</v>
      </c>
      <c r="F363" s="1">
        <f t="shared" si="48"/>
        <v>8567</v>
      </c>
      <c r="G363" s="1">
        <f t="shared" si="52"/>
        <v>9.6729889992275275E-3</v>
      </c>
      <c r="K363" s="1">
        <f t="shared" si="53"/>
        <v>9.6729889992275275E-3</v>
      </c>
      <c r="O363" s="1">
        <f ca="1">+C$11+C$12*$F363</f>
        <v>-3.7044736728735796E-3</v>
      </c>
      <c r="Q363" s="89">
        <f>+C363-15018.5</f>
        <v>43873.178800000002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6"/>
  <sheetViews>
    <sheetView topLeftCell="A288" workbookViewId="0">
      <selection activeCell="A177" sqref="A177"/>
    </sheetView>
  </sheetViews>
  <sheetFormatPr defaultRowHeight="12.75" x14ac:dyDescent="0.2"/>
  <cols>
    <col min="1" max="1" width="19.7109375" style="51" customWidth="1"/>
    <col min="2" max="2" width="4.42578125" customWidth="1"/>
    <col min="3" max="3" width="12.7109375" style="51" customWidth="1"/>
    <col min="4" max="4" width="5.42578125" customWidth="1"/>
    <col min="5" max="5" width="14.85546875" customWidth="1"/>
    <col min="7" max="7" width="12" customWidth="1"/>
    <col min="8" max="8" width="14.140625" style="5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77" t="s">
        <v>155</v>
      </c>
      <c r="I1" s="78" t="s">
        <v>156</v>
      </c>
      <c r="J1" s="79" t="s">
        <v>35</v>
      </c>
    </row>
    <row r="2" spans="1:16" x14ac:dyDescent="0.2">
      <c r="I2" s="80" t="s">
        <v>157</v>
      </c>
      <c r="J2" s="81" t="s">
        <v>34</v>
      </c>
    </row>
    <row r="3" spans="1:16" x14ac:dyDescent="0.2">
      <c r="A3" s="82" t="s">
        <v>158</v>
      </c>
      <c r="I3" s="80" t="s">
        <v>159</v>
      </c>
      <c r="J3" s="81" t="s">
        <v>32</v>
      </c>
    </row>
    <row r="4" spans="1:16" x14ac:dyDescent="0.2">
      <c r="I4" s="80" t="s">
        <v>160</v>
      </c>
      <c r="J4" s="81" t="s">
        <v>32</v>
      </c>
    </row>
    <row r="5" spans="1:16" x14ac:dyDescent="0.2">
      <c r="I5" s="83" t="s">
        <v>161</v>
      </c>
      <c r="J5" s="84" t="s">
        <v>33</v>
      </c>
    </row>
    <row r="11" spans="1:16" ht="12.75" customHeight="1" x14ac:dyDescent="0.2">
      <c r="A11" s="51" t="str">
        <f t="shared" ref="A11:A74" si="0">P11</f>
        <v> VB 5.5 </v>
      </c>
      <c r="B11" s="16" t="str">
        <f t="shared" ref="B11:B74" si="1">IF(H11=INT(H11),"I","II")</f>
        <v>I</v>
      </c>
      <c r="C11" s="51">
        <f t="shared" ref="C11:C74" si="2">1*G11</f>
        <v>25641.3</v>
      </c>
      <c r="D11" t="str">
        <f t="shared" ref="D11:D74" si="3">VLOOKUP(F11,I$1:J$5,2,FALSE)</f>
        <v>vis</v>
      </c>
      <c r="E11">
        <f>VLOOKUP(C11,Active!C$21:E$969,3,FALSE)</f>
        <v>-7602.9760251282996</v>
      </c>
      <c r="F11" s="16" t="s">
        <v>161</v>
      </c>
      <c r="G11" t="str">
        <f t="shared" ref="G11:G74" si="4">MID(I11,3,LEN(I11)-3)</f>
        <v>25641.300</v>
      </c>
      <c r="H11" s="51">
        <f t="shared" ref="H11:H74" si="5">1*K11</f>
        <v>-7603</v>
      </c>
      <c r="I11" s="85" t="s">
        <v>162</v>
      </c>
      <c r="J11" s="86" t="s">
        <v>163</v>
      </c>
      <c r="K11" s="85">
        <v>-7603</v>
      </c>
      <c r="L11" s="85" t="s">
        <v>164</v>
      </c>
      <c r="M11" s="86" t="s">
        <v>165</v>
      </c>
      <c r="N11" s="86"/>
      <c r="O11" s="87" t="s">
        <v>166</v>
      </c>
      <c r="P11" s="87" t="s">
        <v>167</v>
      </c>
    </row>
    <row r="12" spans="1:16" ht="12.75" customHeight="1" x14ac:dyDescent="0.2">
      <c r="A12" s="51" t="str">
        <f t="shared" si="0"/>
        <v> VB 5.5 </v>
      </c>
      <c r="B12" s="16" t="str">
        <f t="shared" si="1"/>
        <v>I</v>
      </c>
      <c r="C12" s="51">
        <f t="shared" si="2"/>
        <v>26005.249</v>
      </c>
      <c r="D12" t="str">
        <f t="shared" si="3"/>
        <v>vis</v>
      </c>
      <c r="E12">
        <f>VLOOKUP(C12,Active!C$21:E$969,3,FALSE)</f>
        <v>-7425.984107177268</v>
      </c>
      <c r="F12" s="16" t="s">
        <v>161</v>
      </c>
      <c r="G12" t="str">
        <f t="shared" si="4"/>
        <v>26005.249</v>
      </c>
      <c r="H12" s="51">
        <f t="shared" si="5"/>
        <v>-7426</v>
      </c>
      <c r="I12" s="85" t="s">
        <v>168</v>
      </c>
      <c r="J12" s="86" t="s">
        <v>169</v>
      </c>
      <c r="K12" s="85">
        <v>-7426</v>
      </c>
      <c r="L12" s="85" t="s">
        <v>170</v>
      </c>
      <c r="M12" s="86" t="s">
        <v>165</v>
      </c>
      <c r="N12" s="86"/>
      <c r="O12" s="87" t="s">
        <v>166</v>
      </c>
      <c r="P12" s="87" t="s">
        <v>167</v>
      </c>
    </row>
    <row r="13" spans="1:16" ht="12.75" customHeight="1" x14ac:dyDescent="0.2">
      <c r="A13" s="51" t="str">
        <f t="shared" si="0"/>
        <v> VB 5.5 </v>
      </c>
      <c r="B13" s="16" t="str">
        <f t="shared" si="1"/>
        <v>I</v>
      </c>
      <c r="C13" s="51">
        <f t="shared" si="2"/>
        <v>26406.278999999999</v>
      </c>
      <c r="D13" t="str">
        <f t="shared" si="3"/>
        <v>vis</v>
      </c>
      <c r="E13">
        <f>VLOOKUP(C13,Active!C$21:E$969,3,FALSE)</f>
        <v>-7230.9593403668041</v>
      </c>
      <c r="F13" s="16" t="s">
        <v>161</v>
      </c>
      <c r="G13" t="str">
        <f t="shared" si="4"/>
        <v>26406.279</v>
      </c>
      <c r="H13" s="51">
        <f t="shared" si="5"/>
        <v>-7231</v>
      </c>
      <c r="I13" s="85" t="s">
        <v>171</v>
      </c>
      <c r="J13" s="86" t="s">
        <v>172</v>
      </c>
      <c r="K13" s="85">
        <v>-7231</v>
      </c>
      <c r="L13" s="85" t="s">
        <v>173</v>
      </c>
      <c r="M13" s="86" t="s">
        <v>165</v>
      </c>
      <c r="N13" s="86"/>
      <c r="O13" s="87" t="s">
        <v>166</v>
      </c>
      <c r="P13" s="87" t="s">
        <v>167</v>
      </c>
    </row>
    <row r="14" spans="1:16" ht="12.75" customHeight="1" x14ac:dyDescent="0.2">
      <c r="A14" s="51" t="str">
        <f t="shared" si="0"/>
        <v> VB 5.5 </v>
      </c>
      <c r="B14" s="16" t="str">
        <f t="shared" si="1"/>
        <v>I</v>
      </c>
      <c r="C14" s="51">
        <f t="shared" si="2"/>
        <v>26735.248</v>
      </c>
      <c r="D14" t="str">
        <f t="shared" si="3"/>
        <v>vis</v>
      </c>
      <c r="E14">
        <f>VLOOKUP(C14,Active!C$21:E$969,3,FALSE)</f>
        <v>-7070.9785346593208</v>
      </c>
      <c r="F14" s="16" t="s">
        <v>161</v>
      </c>
      <c r="G14" t="str">
        <f t="shared" si="4"/>
        <v>26735.248</v>
      </c>
      <c r="H14" s="51">
        <f t="shared" si="5"/>
        <v>-7071</v>
      </c>
      <c r="I14" s="85" t="s">
        <v>174</v>
      </c>
      <c r="J14" s="86" t="s">
        <v>175</v>
      </c>
      <c r="K14" s="85">
        <v>-7071</v>
      </c>
      <c r="L14" s="85" t="s">
        <v>176</v>
      </c>
      <c r="M14" s="86" t="s">
        <v>165</v>
      </c>
      <c r="N14" s="86"/>
      <c r="O14" s="87" t="s">
        <v>166</v>
      </c>
      <c r="P14" s="87" t="s">
        <v>167</v>
      </c>
    </row>
    <row r="15" spans="1:16" ht="12.75" customHeight="1" x14ac:dyDescent="0.2">
      <c r="A15" s="51" t="str">
        <f t="shared" si="0"/>
        <v> VB 5.5 </v>
      </c>
      <c r="B15" s="16" t="str">
        <f t="shared" si="1"/>
        <v>I</v>
      </c>
      <c r="C15" s="51">
        <f t="shared" si="2"/>
        <v>26735.269</v>
      </c>
      <c r="D15" t="str">
        <f t="shared" si="3"/>
        <v>vis</v>
      </c>
      <c r="E15">
        <f>VLOOKUP(C15,Active!C$21:E$969,3,FALSE)</f>
        <v>-7070.9683221562582</v>
      </c>
      <c r="F15" s="16" t="s">
        <v>161</v>
      </c>
      <c r="G15" t="str">
        <f t="shared" si="4"/>
        <v>26735.269</v>
      </c>
      <c r="H15" s="51">
        <f t="shared" si="5"/>
        <v>-7071</v>
      </c>
      <c r="I15" s="85" t="s">
        <v>177</v>
      </c>
      <c r="J15" s="86" t="s">
        <v>178</v>
      </c>
      <c r="K15" s="85">
        <v>-7071</v>
      </c>
      <c r="L15" s="85" t="s">
        <v>179</v>
      </c>
      <c r="M15" s="86" t="s">
        <v>165</v>
      </c>
      <c r="N15" s="86"/>
      <c r="O15" s="87" t="s">
        <v>166</v>
      </c>
      <c r="P15" s="87" t="s">
        <v>167</v>
      </c>
    </row>
    <row r="16" spans="1:16" ht="12.75" customHeight="1" x14ac:dyDescent="0.2">
      <c r="A16" s="51" t="str">
        <f t="shared" si="0"/>
        <v> VB 5.5 </v>
      </c>
      <c r="B16" s="16" t="str">
        <f t="shared" si="1"/>
        <v>I</v>
      </c>
      <c r="C16" s="51">
        <f t="shared" si="2"/>
        <v>26735.291000000001</v>
      </c>
      <c r="D16" t="str">
        <f t="shared" si="3"/>
        <v>vis</v>
      </c>
      <c r="E16">
        <f>VLOOKUP(C16,Active!C$21:E$969,3,FALSE)</f>
        <v>-7070.9576233435255</v>
      </c>
      <c r="F16" s="16" t="s">
        <v>161</v>
      </c>
      <c r="G16" t="str">
        <f t="shared" si="4"/>
        <v>26735.291</v>
      </c>
      <c r="H16" s="51">
        <f t="shared" si="5"/>
        <v>-7071</v>
      </c>
      <c r="I16" s="85" t="s">
        <v>180</v>
      </c>
      <c r="J16" s="86" t="s">
        <v>181</v>
      </c>
      <c r="K16" s="85">
        <v>-7071</v>
      </c>
      <c r="L16" s="85" t="s">
        <v>182</v>
      </c>
      <c r="M16" s="86" t="s">
        <v>165</v>
      </c>
      <c r="N16" s="86"/>
      <c r="O16" s="87" t="s">
        <v>166</v>
      </c>
      <c r="P16" s="87" t="s">
        <v>167</v>
      </c>
    </row>
    <row r="17" spans="1:16" ht="12.75" customHeight="1" x14ac:dyDescent="0.2">
      <c r="A17" s="51" t="str">
        <f t="shared" si="0"/>
        <v> VB 5.5 </v>
      </c>
      <c r="B17" s="16" t="str">
        <f t="shared" si="1"/>
        <v>I</v>
      </c>
      <c r="C17" s="51">
        <f t="shared" si="2"/>
        <v>26743.414000000001</v>
      </c>
      <c r="D17" t="str">
        <f t="shared" si="3"/>
        <v>vis</v>
      </c>
      <c r="E17">
        <f>VLOOKUP(C17,Active!C$21:E$969,3,FALSE)</f>
        <v>-7067.0073298971474</v>
      </c>
      <c r="F17" s="16" t="s">
        <v>161</v>
      </c>
      <c r="G17" t="str">
        <f t="shared" si="4"/>
        <v>26743.414</v>
      </c>
      <c r="H17" s="51">
        <f t="shared" si="5"/>
        <v>-7067</v>
      </c>
      <c r="I17" s="85" t="s">
        <v>183</v>
      </c>
      <c r="J17" s="86" t="s">
        <v>184</v>
      </c>
      <c r="K17" s="85">
        <v>-7067</v>
      </c>
      <c r="L17" s="85" t="s">
        <v>185</v>
      </c>
      <c r="M17" s="86" t="s">
        <v>165</v>
      </c>
      <c r="N17" s="86"/>
      <c r="O17" s="87" t="s">
        <v>166</v>
      </c>
      <c r="P17" s="87" t="s">
        <v>167</v>
      </c>
    </row>
    <row r="18" spans="1:16" ht="12.75" customHeight="1" x14ac:dyDescent="0.2">
      <c r="A18" s="51" t="str">
        <f t="shared" si="0"/>
        <v> VB 5.5 </v>
      </c>
      <c r="B18" s="16" t="str">
        <f t="shared" si="1"/>
        <v>I</v>
      </c>
      <c r="C18" s="51">
        <f t="shared" si="2"/>
        <v>26743.435000000001</v>
      </c>
      <c r="D18" t="str">
        <f t="shared" si="3"/>
        <v>vis</v>
      </c>
      <c r="E18">
        <f>VLOOKUP(C18,Active!C$21:E$969,3,FALSE)</f>
        <v>-7066.9971173940849</v>
      </c>
      <c r="F18" s="16" t="s">
        <v>161</v>
      </c>
      <c r="G18" t="str">
        <f t="shared" si="4"/>
        <v>26743.435</v>
      </c>
      <c r="H18" s="51">
        <f t="shared" si="5"/>
        <v>-7067</v>
      </c>
      <c r="I18" s="85" t="s">
        <v>186</v>
      </c>
      <c r="J18" s="86" t="s">
        <v>187</v>
      </c>
      <c r="K18" s="85">
        <v>-7067</v>
      </c>
      <c r="L18" s="85" t="s">
        <v>188</v>
      </c>
      <c r="M18" s="86" t="s">
        <v>165</v>
      </c>
      <c r="N18" s="86"/>
      <c r="O18" s="87" t="s">
        <v>166</v>
      </c>
      <c r="P18" s="87" t="s">
        <v>167</v>
      </c>
    </row>
    <row r="19" spans="1:16" ht="12.75" customHeight="1" x14ac:dyDescent="0.2">
      <c r="A19" s="51" t="str">
        <f t="shared" si="0"/>
        <v> VB 5.5 </v>
      </c>
      <c r="B19" s="16" t="str">
        <f t="shared" si="1"/>
        <v>I</v>
      </c>
      <c r="C19" s="51">
        <f t="shared" si="2"/>
        <v>27039.472000000002</v>
      </c>
      <c r="D19" t="str">
        <f t="shared" si="3"/>
        <v>vis</v>
      </c>
      <c r="E19">
        <f>VLOOKUP(C19,Active!C$21:E$969,3,FALSE)</f>
        <v>-6923.0314617267541</v>
      </c>
      <c r="F19" s="16" t="s">
        <v>161</v>
      </c>
      <c r="G19" t="str">
        <f t="shared" si="4"/>
        <v>27039.472</v>
      </c>
      <c r="H19" s="51">
        <f t="shared" si="5"/>
        <v>-6923</v>
      </c>
      <c r="I19" s="85" t="s">
        <v>189</v>
      </c>
      <c r="J19" s="86" t="s">
        <v>190</v>
      </c>
      <c r="K19" s="85">
        <v>-6923</v>
      </c>
      <c r="L19" s="85" t="s">
        <v>191</v>
      </c>
      <c r="M19" s="86" t="s">
        <v>165</v>
      </c>
      <c r="N19" s="86"/>
      <c r="O19" s="87" t="s">
        <v>166</v>
      </c>
      <c r="P19" s="87" t="s">
        <v>167</v>
      </c>
    </row>
    <row r="20" spans="1:16" ht="12.75" customHeight="1" x14ac:dyDescent="0.2">
      <c r="A20" s="51" t="str">
        <f t="shared" si="0"/>
        <v> VB 5.5 </v>
      </c>
      <c r="B20" s="16" t="str">
        <f t="shared" si="1"/>
        <v>I</v>
      </c>
      <c r="C20" s="51">
        <f t="shared" si="2"/>
        <v>27039.491999999998</v>
      </c>
      <c r="D20" t="str">
        <f t="shared" si="3"/>
        <v>vis</v>
      </c>
      <c r="E20">
        <f>VLOOKUP(C20,Active!C$21:E$969,3,FALSE)</f>
        <v>-6923.0217355333625</v>
      </c>
      <c r="F20" s="16" t="s">
        <v>161</v>
      </c>
      <c r="G20" t="str">
        <f t="shared" si="4"/>
        <v>27039.492</v>
      </c>
      <c r="H20" s="51">
        <f t="shared" si="5"/>
        <v>-6923</v>
      </c>
      <c r="I20" s="85" t="s">
        <v>192</v>
      </c>
      <c r="J20" s="86" t="s">
        <v>193</v>
      </c>
      <c r="K20" s="85">
        <v>-6923</v>
      </c>
      <c r="L20" s="85" t="s">
        <v>194</v>
      </c>
      <c r="M20" s="86" t="s">
        <v>165</v>
      </c>
      <c r="N20" s="86"/>
      <c r="O20" s="87" t="s">
        <v>166</v>
      </c>
      <c r="P20" s="87" t="s">
        <v>167</v>
      </c>
    </row>
    <row r="21" spans="1:16" ht="12.75" customHeight="1" x14ac:dyDescent="0.2">
      <c r="A21" s="51" t="str">
        <f t="shared" si="0"/>
        <v> VB 5.5 </v>
      </c>
      <c r="B21" s="16" t="str">
        <f t="shared" si="1"/>
        <v>I</v>
      </c>
      <c r="C21" s="51">
        <f t="shared" si="2"/>
        <v>27039.512999999999</v>
      </c>
      <c r="D21" t="str">
        <f t="shared" si="3"/>
        <v>vis</v>
      </c>
      <c r="E21">
        <f>VLOOKUP(C21,Active!C$21:E$969,3,FALSE)</f>
        <v>-6923.0115230302999</v>
      </c>
      <c r="F21" s="16" t="s">
        <v>161</v>
      </c>
      <c r="G21" t="str">
        <f t="shared" si="4"/>
        <v>27039.513</v>
      </c>
      <c r="H21" s="51">
        <f t="shared" si="5"/>
        <v>-6923</v>
      </c>
      <c r="I21" s="85" t="s">
        <v>195</v>
      </c>
      <c r="J21" s="86" t="s">
        <v>196</v>
      </c>
      <c r="K21" s="85">
        <v>-6923</v>
      </c>
      <c r="L21" s="85" t="s">
        <v>197</v>
      </c>
      <c r="M21" s="86" t="s">
        <v>165</v>
      </c>
      <c r="N21" s="86"/>
      <c r="O21" s="87" t="s">
        <v>166</v>
      </c>
      <c r="P21" s="87" t="s">
        <v>167</v>
      </c>
    </row>
    <row r="22" spans="1:16" ht="12.75" customHeight="1" x14ac:dyDescent="0.2">
      <c r="A22" s="51" t="str">
        <f t="shared" si="0"/>
        <v> VB 5.5 </v>
      </c>
      <c r="B22" s="16" t="str">
        <f t="shared" si="1"/>
        <v>I</v>
      </c>
      <c r="C22" s="51">
        <f t="shared" si="2"/>
        <v>27101.296999999999</v>
      </c>
      <c r="D22" t="str">
        <f t="shared" si="3"/>
        <v>vis</v>
      </c>
      <c r="E22">
        <f>VLOOKUP(C22,Active!C$21:E$969,3,FALSE)</f>
        <v>-6892.9653664020734</v>
      </c>
      <c r="F22" s="16" t="s">
        <v>161</v>
      </c>
      <c r="G22" t="str">
        <f t="shared" si="4"/>
        <v>27101.297</v>
      </c>
      <c r="H22" s="51">
        <f t="shared" si="5"/>
        <v>-6893</v>
      </c>
      <c r="I22" s="85" t="s">
        <v>198</v>
      </c>
      <c r="J22" s="86" t="s">
        <v>199</v>
      </c>
      <c r="K22" s="85">
        <v>-6893</v>
      </c>
      <c r="L22" s="85" t="s">
        <v>200</v>
      </c>
      <c r="M22" s="86" t="s">
        <v>165</v>
      </c>
      <c r="N22" s="86"/>
      <c r="O22" s="87" t="s">
        <v>166</v>
      </c>
      <c r="P22" s="87" t="s">
        <v>167</v>
      </c>
    </row>
    <row r="23" spans="1:16" ht="12.75" customHeight="1" x14ac:dyDescent="0.2">
      <c r="A23" s="51" t="str">
        <f t="shared" si="0"/>
        <v> VB 5.5 </v>
      </c>
      <c r="B23" s="16" t="str">
        <f t="shared" si="1"/>
        <v>I</v>
      </c>
      <c r="C23" s="51">
        <f t="shared" si="2"/>
        <v>27397.334999999999</v>
      </c>
      <c r="D23" t="str">
        <f t="shared" si="3"/>
        <v>vis</v>
      </c>
      <c r="E23">
        <f>VLOOKUP(C23,Active!C$21:E$969,3,FALSE)</f>
        <v>-6748.9992244250734</v>
      </c>
      <c r="F23" s="16" t="s">
        <v>161</v>
      </c>
      <c r="G23" t="str">
        <f t="shared" si="4"/>
        <v>27397.335</v>
      </c>
      <c r="H23" s="51">
        <f t="shared" si="5"/>
        <v>-6749</v>
      </c>
      <c r="I23" s="85" t="s">
        <v>201</v>
      </c>
      <c r="J23" s="86" t="s">
        <v>202</v>
      </c>
      <c r="K23" s="85">
        <v>-6749</v>
      </c>
      <c r="L23" s="85" t="s">
        <v>203</v>
      </c>
      <c r="M23" s="86" t="s">
        <v>165</v>
      </c>
      <c r="N23" s="86"/>
      <c r="O23" s="87" t="s">
        <v>166</v>
      </c>
      <c r="P23" s="87" t="s">
        <v>167</v>
      </c>
    </row>
    <row r="24" spans="1:16" ht="12.75" customHeight="1" x14ac:dyDescent="0.2">
      <c r="A24" s="51" t="str">
        <f t="shared" si="0"/>
        <v> VB 5.5 </v>
      </c>
      <c r="B24" s="16" t="str">
        <f t="shared" si="1"/>
        <v>I</v>
      </c>
      <c r="C24" s="51">
        <f t="shared" si="2"/>
        <v>27397.358</v>
      </c>
      <c r="D24" t="str">
        <f t="shared" si="3"/>
        <v>vis</v>
      </c>
      <c r="E24">
        <f>VLOOKUP(C24,Active!C$21:E$969,3,FALSE)</f>
        <v>-6748.9880393026715</v>
      </c>
      <c r="F24" s="16" t="s">
        <v>161</v>
      </c>
      <c r="G24" t="str">
        <f t="shared" si="4"/>
        <v>27397.358</v>
      </c>
      <c r="H24" s="51">
        <f t="shared" si="5"/>
        <v>-6749</v>
      </c>
      <c r="I24" s="85" t="s">
        <v>204</v>
      </c>
      <c r="J24" s="86" t="s">
        <v>205</v>
      </c>
      <c r="K24" s="85">
        <v>-6749</v>
      </c>
      <c r="L24" s="85" t="s">
        <v>206</v>
      </c>
      <c r="M24" s="86" t="s">
        <v>165</v>
      </c>
      <c r="N24" s="86"/>
      <c r="O24" s="87" t="s">
        <v>166</v>
      </c>
      <c r="P24" s="87" t="s">
        <v>167</v>
      </c>
    </row>
    <row r="25" spans="1:16" ht="12.75" customHeight="1" x14ac:dyDescent="0.2">
      <c r="A25" s="51" t="str">
        <f t="shared" si="0"/>
        <v> VB 5.5 </v>
      </c>
      <c r="B25" s="16" t="str">
        <f t="shared" si="1"/>
        <v>I</v>
      </c>
      <c r="C25" s="51">
        <f t="shared" si="2"/>
        <v>28131.487000000001</v>
      </c>
      <c r="D25" t="str">
        <f t="shared" si="3"/>
        <v>vis</v>
      </c>
      <c r="E25">
        <f>VLOOKUP(C25,Active!C$21:E$969,3,FALSE)</f>
        <v>-6391.9740078491641</v>
      </c>
      <c r="F25" s="16" t="s">
        <v>161</v>
      </c>
      <c r="G25" t="str">
        <f t="shared" si="4"/>
        <v>28131.487</v>
      </c>
      <c r="H25" s="51">
        <f t="shared" si="5"/>
        <v>-6392</v>
      </c>
      <c r="I25" s="85" t="s">
        <v>207</v>
      </c>
      <c r="J25" s="86" t="s">
        <v>208</v>
      </c>
      <c r="K25" s="85">
        <v>-6392</v>
      </c>
      <c r="L25" s="85" t="s">
        <v>209</v>
      </c>
      <c r="M25" s="86" t="s">
        <v>165</v>
      </c>
      <c r="N25" s="86"/>
      <c r="O25" s="87" t="s">
        <v>166</v>
      </c>
      <c r="P25" s="87" t="s">
        <v>167</v>
      </c>
    </row>
    <row r="26" spans="1:16" ht="12.75" customHeight="1" x14ac:dyDescent="0.2">
      <c r="A26" s="51" t="str">
        <f t="shared" si="0"/>
        <v> VB 5.5 </v>
      </c>
      <c r="B26" s="16" t="str">
        <f t="shared" si="1"/>
        <v>I</v>
      </c>
      <c r="C26" s="51">
        <f t="shared" si="2"/>
        <v>28931.323</v>
      </c>
      <c r="D26" t="str">
        <f t="shared" si="3"/>
        <v>vis</v>
      </c>
      <c r="E26">
        <f>VLOOKUP(C26,Active!C$21:E$969,3,FALSE)</f>
        <v>-6003.0060269334854</v>
      </c>
      <c r="F26" s="16" t="s">
        <v>161</v>
      </c>
      <c r="G26" t="str">
        <f t="shared" si="4"/>
        <v>28931.323</v>
      </c>
      <c r="H26" s="51">
        <f t="shared" si="5"/>
        <v>-6003</v>
      </c>
      <c r="I26" s="85" t="s">
        <v>210</v>
      </c>
      <c r="J26" s="86" t="s">
        <v>211</v>
      </c>
      <c r="K26" s="85">
        <v>-6003</v>
      </c>
      <c r="L26" s="85" t="s">
        <v>212</v>
      </c>
      <c r="M26" s="86" t="s">
        <v>165</v>
      </c>
      <c r="N26" s="86"/>
      <c r="O26" s="87" t="s">
        <v>166</v>
      </c>
      <c r="P26" s="87" t="s">
        <v>167</v>
      </c>
    </row>
    <row r="27" spans="1:16" ht="12.75" customHeight="1" x14ac:dyDescent="0.2">
      <c r="A27" s="51" t="str">
        <f t="shared" si="0"/>
        <v> VB 5.5 </v>
      </c>
      <c r="B27" s="16" t="str">
        <f t="shared" si="1"/>
        <v>I</v>
      </c>
      <c r="C27" s="51">
        <f t="shared" si="2"/>
        <v>29192.382000000001</v>
      </c>
      <c r="D27" t="str">
        <f t="shared" si="3"/>
        <v>vis</v>
      </c>
      <c r="E27">
        <f>VLOOKUP(C27,Active!C$21:E$969,3,FALSE)</f>
        <v>-5876.0505108903626</v>
      </c>
      <c r="F27" s="16" t="s">
        <v>161</v>
      </c>
      <c r="G27" t="str">
        <f t="shared" si="4"/>
        <v>29192.382</v>
      </c>
      <c r="H27" s="51">
        <f t="shared" si="5"/>
        <v>-5876</v>
      </c>
      <c r="I27" s="85" t="s">
        <v>213</v>
      </c>
      <c r="J27" s="86" t="s">
        <v>214</v>
      </c>
      <c r="K27" s="85">
        <v>-5876</v>
      </c>
      <c r="L27" s="85" t="s">
        <v>215</v>
      </c>
      <c r="M27" s="86" t="s">
        <v>165</v>
      </c>
      <c r="N27" s="86"/>
      <c r="O27" s="87" t="s">
        <v>166</v>
      </c>
      <c r="P27" s="87" t="s">
        <v>167</v>
      </c>
    </row>
    <row r="28" spans="1:16" ht="12.75" customHeight="1" x14ac:dyDescent="0.2">
      <c r="A28" s="51" t="str">
        <f t="shared" si="0"/>
        <v> VB 5.5 </v>
      </c>
      <c r="B28" s="16" t="str">
        <f t="shared" si="1"/>
        <v>I</v>
      </c>
      <c r="C28" s="51">
        <f t="shared" si="2"/>
        <v>29194.488000000001</v>
      </c>
      <c r="D28" t="str">
        <f t="shared" si="3"/>
        <v>vis</v>
      </c>
      <c r="E28">
        <f>VLOOKUP(C28,Active!C$21:E$969,3,FALSE)</f>
        <v>-5875.0263427261289</v>
      </c>
      <c r="F28" s="16" t="s">
        <v>161</v>
      </c>
      <c r="G28" t="str">
        <f t="shared" si="4"/>
        <v>29194.488</v>
      </c>
      <c r="H28" s="51">
        <f t="shared" si="5"/>
        <v>-5875</v>
      </c>
      <c r="I28" s="85" t="s">
        <v>216</v>
      </c>
      <c r="J28" s="86" t="s">
        <v>217</v>
      </c>
      <c r="K28" s="85">
        <v>-5875</v>
      </c>
      <c r="L28" s="85" t="s">
        <v>218</v>
      </c>
      <c r="M28" s="86" t="s">
        <v>165</v>
      </c>
      <c r="N28" s="86"/>
      <c r="O28" s="87" t="s">
        <v>166</v>
      </c>
      <c r="P28" s="87" t="s">
        <v>167</v>
      </c>
    </row>
    <row r="29" spans="1:16" ht="12.75" customHeight="1" x14ac:dyDescent="0.2">
      <c r="A29" s="51" t="str">
        <f t="shared" si="0"/>
        <v> VB 5.5 </v>
      </c>
      <c r="B29" s="16" t="str">
        <f t="shared" si="1"/>
        <v>I</v>
      </c>
      <c r="C29" s="51">
        <f t="shared" si="2"/>
        <v>29196.541000000001</v>
      </c>
      <c r="D29" t="str">
        <f t="shared" si="3"/>
        <v>vis</v>
      </c>
      <c r="E29">
        <f>VLOOKUP(C29,Active!C$21:E$969,3,FALSE)</f>
        <v>-5874.0279489743843</v>
      </c>
      <c r="F29" s="16" t="s">
        <v>161</v>
      </c>
      <c r="G29" t="str">
        <f t="shared" si="4"/>
        <v>29196.541</v>
      </c>
      <c r="H29" s="51">
        <f t="shared" si="5"/>
        <v>-5874</v>
      </c>
      <c r="I29" s="85" t="s">
        <v>219</v>
      </c>
      <c r="J29" s="86" t="s">
        <v>220</v>
      </c>
      <c r="K29" s="85">
        <v>-5874</v>
      </c>
      <c r="L29" s="85" t="s">
        <v>221</v>
      </c>
      <c r="M29" s="86" t="s">
        <v>165</v>
      </c>
      <c r="N29" s="86"/>
      <c r="O29" s="87" t="s">
        <v>166</v>
      </c>
      <c r="P29" s="87" t="s">
        <v>167</v>
      </c>
    </row>
    <row r="30" spans="1:16" ht="12.75" customHeight="1" x14ac:dyDescent="0.2">
      <c r="A30" s="51" t="str">
        <f t="shared" si="0"/>
        <v> VB 5.5 </v>
      </c>
      <c r="B30" s="16" t="str">
        <f t="shared" si="1"/>
        <v>I</v>
      </c>
      <c r="C30" s="51">
        <f t="shared" si="2"/>
        <v>34635.601000000002</v>
      </c>
      <c r="D30" t="str">
        <f t="shared" si="3"/>
        <v>vis</v>
      </c>
      <c r="E30">
        <f>VLOOKUP(C30,Active!C$21:E$969,3,FALSE)</f>
        <v>-3228.9604772936441</v>
      </c>
      <c r="F30" s="16" t="s">
        <v>161</v>
      </c>
      <c r="G30" t="str">
        <f t="shared" si="4"/>
        <v>34635.601</v>
      </c>
      <c r="H30" s="51">
        <f t="shared" si="5"/>
        <v>-3229</v>
      </c>
      <c r="I30" s="85" t="s">
        <v>222</v>
      </c>
      <c r="J30" s="86" t="s">
        <v>223</v>
      </c>
      <c r="K30" s="85">
        <v>-3229</v>
      </c>
      <c r="L30" s="85" t="s">
        <v>224</v>
      </c>
      <c r="M30" s="86" t="s">
        <v>165</v>
      </c>
      <c r="N30" s="86"/>
      <c r="O30" s="87" t="s">
        <v>166</v>
      </c>
      <c r="P30" s="87" t="s">
        <v>167</v>
      </c>
    </row>
    <row r="31" spans="1:16" ht="12.75" customHeight="1" x14ac:dyDescent="0.2">
      <c r="A31" s="51" t="str">
        <f t="shared" si="0"/>
        <v> VB 5.5 </v>
      </c>
      <c r="B31" s="16" t="str">
        <f t="shared" si="1"/>
        <v>I</v>
      </c>
      <c r="C31" s="51">
        <f t="shared" si="2"/>
        <v>34709.404000000002</v>
      </c>
      <c r="D31" t="str">
        <f t="shared" si="3"/>
        <v>vis</v>
      </c>
      <c r="E31">
        <f>VLOOKUP(C31,Active!C$21:E$969,3,FALSE)</f>
        <v>-3193.0693647461721</v>
      </c>
      <c r="F31" s="16" t="s">
        <v>161</v>
      </c>
      <c r="G31" t="str">
        <f t="shared" si="4"/>
        <v>34709.404</v>
      </c>
      <c r="H31" s="51">
        <f t="shared" si="5"/>
        <v>-3193</v>
      </c>
      <c r="I31" s="85" t="s">
        <v>225</v>
      </c>
      <c r="J31" s="86" t="s">
        <v>226</v>
      </c>
      <c r="K31" s="85">
        <v>-3193</v>
      </c>
      <c r="L31" s="85" t="s">
        <v>227</v>
      </c>
      <c r="M31" s="86" t="s">
        <v>165</v>
      </c>
      <c r="N31" s="86"/>
      <c r="O31" s="87" t="s">
        <v>166</v>
      </c>
      <c r="P31" s="87" t="s">
        <v>167</v>
      </c>
    </row>
    <row r="32" spans="1:16" ht="12.75" customHeight="1" x14ac:dyDescent="0.2">
      <c r="A32" s="51" t="str">
        <f t="shared" si="0"/>
        <v> VB 5.5 </v>
      </c>
      <c r="B32" s="16" t="str">
        <f t="shared" si="1"/>
        <v>I</v>
      </c>
      <c r="C32" s="51">
        <f t="shared" si="2"/>
        <v>36539.462</v>
      </c>
      <c r="D32" t="str">
        <f t="shared" si="3"/>
        <v>vis</v>
      </c>
      <c r="E32">
        <f>VLOOKUP(C32,Active!C$21:E$969,3,FALSE)</f>
        <v>-2303.0944633681574</v>
      </c>
      <c r="F32" s="16" t="s">
        <v>161</v>
      </c>
      <c r="G32" t="str">
        <f t="shared" si="4"/>
        <v>36539.462</v>
      </c>
      <c r="H32" s="51">
        <f t="shared" si="5"/>
        <v>-2303</v>
      </c>
      <c r="I32" s="85" t="s">
        <v>228</v>
      </c>
      <c r="J32" s="86" t="s">
        <v>229</v>
      </c>
      <c r="K32" s="85">
        <v>-2303</v>
      </c>
      <c r="L32" s="85" t="s">
        <v>230</v>
      </c>
      <c r="M32" s="86" t="s">
        <v>165</v>
      </c>
      <c r="N32" s="86"/>
      <c r="O32" s="87" t="s">
        <v>166</v>
      </c>
      <c r="P32" s="87" t="s">
        <v>167</v>
      </c>
    </row>
    <row r="33" spans="1:16" ht="12.75" customHeight="1" x14ac:dyDescent="0.2">
      <c r="A33" s="51" t="str">
        <f t="shared" si="0"/>
        <v> VB 5.5 </v>
      </c>
      <c r="B33" s="16" t="str">
        <f t="shared" si="1"/>
        <v>I</v>
      </c>
      <c r="C33" s="51">
        <f t="shared" si="2"/>
        <v>36597.271000000001</v>
      </c>
      <c r="D33" t="str">
        <f t="shared" si="3"/>
        <v>vis</v>
      </c>
      <c r="E33">
        <f>VLOOKUP(C33,Active!C$21:E$969,3,FALSE)</f>
        <v>-2274.9813876766971</v>
      </c>
      <c r="F33" s="16" t="s">
        <v>161</v>
      </c>
      <c r="G33" t="str">
        <f t="shared" si="4"/>
        <v>36597.271</v>
      </c>
      <c r="H33" s="51">
        <f t="shared" si="5"/>
        <v>-2275</v>
      </c>
      <c r="I33" s="85" t="s">
        <v>231</v>
      </c>
      <c r="J33" s="86" t="s">
        <v>232</v>
      </c>
      <c r="K33" s="85">
        <v>-2275</v>
      </c>
      <c r="L33" s="85" t="s">
        <v>233</v>
      </c>
      <c r="M33" s="86" t="s">
        <v>165</v>
      </c>
      <c r="N33" s="86"/>
      <c r="O33" s="87" t="s">
        <v>166</v>
      </c>
      <c r="P33" s="87" t="s">
        <v>167</v>
      </c>
    </row>
    <row r="34" spans="1:16" ht="12.75" customHeight="1" x14ac:dyDescent="0.2">
      <c r="A34" s="51" t="str">
        <f t="shared" si="0"/>
        <v> VB 5.5 </v>
      </c>
      <c r="B34" s="16" t="str">
        <f t="shared" si="1"/>
        <v>I</v>
      </c>
      <c r="C34" s="51">
        <f t="shared" si="2"/>
        <v>36597.317000000003</v>
      </c>
      <c r="D34" t="str">
        <f t="shared" si="3"/>
        <v>vis</v>
      </c>
      <c r="E34">
        <f>VLOOKUP(C34,Active!C$21:E$969,3,FALSE)</f>
        <v>-2274.9590174318932</v>
      </c>
      <c r="F34" s="16" t="s">
        <v>161</v>
      </c>
      <c r="G34" t="str">
        <f t="shared" si="4"/>
        <v>36597.317</v>
      </c>
      <c r="H34" s="51">
        <f t="shared" si="5"/>
        <v>-2275</v>
      </c>
      <c r="I34" s="85" t="s">
        <v>234</v>
      </c>
      <c r="J34" s="86" t="s">
        <v>235</v>
      </c>
      <c r="K34" s="85">
        <v>-2275</v>
      </c>
      <c r="L34" s="85" t="s">
        <v>236</v>
      </c>
      <c r="M34" s="86" t="s">
        <v>165</v>
      </c>
      <c r="N34" s="86"/>
      <c r="O34" s="87" t="s">
        <v>166</v>
      </c>
      <c r="P34" s="87" t="s">
        <v>167</v>
      </c>
    </row>
    <row r="35" spans="1:16" ht="12.75" customHeight="1" x14ac:dyDescent="0.2">
      <c r="A35" s="51" t="str">
        <f t="shared" si="0"/>
        <v> VB 5.5 </v>
      </c>
      <c r="B35" s="16" t="str">
        <f t="shared" si="1"/>
        <v>I</v>
      </c>
      <c r="C35" s="51">
        <f t="shared" si="2"/>
        <v>36599.245999999999</v>
      </c>
      <c r="D35" t="str">
        <f t="shared" si="3"/>
        <v>vis</v>
      </c>
      <c r="E35">
        <f>VLOOKUP(C35,Active!C$21:E$969,3,FALSE)</f>
        <v>-2274.0209260791844</v>
      </c>
      <c r="F35" s="16" t="s">
        <v>161</v>
      </c>
      <c r="G35" t="str">
        <f t="shared" si="4"/>
        <v>36599.246</v>
      </c>
      <c r="H35" s="51">
        <f t="shared" si="5"/>
        <v>-2274</v>
      </c>
      <c r="I35" s="85" t="s">
        <v>237</v>
      </c>
      <c r="J35" s="86" t="s">
        <v>238</v>
      </c>
      <c r="K35" s="85">
        <v>-2274</v>
      </c>
      <c r="L35" s="85" t="s">
        <v>239</v>
      </c>
      <c r="M35" s="86" t="s">
        <v>165</v>
      </c>
      <c r="N35" s="86"/>
      <c r="O35" s="87" t="s">
        <v>166</v>
      </c>
      <c r="P35" s="87" t="s">
        <v>167</v>
      </c>
    </row>
    <row r="36" spans="1:16" ht="12.75" customHeight="1" x14ac:dyDescent="0.2">
      <c r="A36" s="51" t="str">
        <f t="shared" si="0"/>
        <v> VB 5.5 </v>
      </c>
      <c r="B36" s="16" t="str">
        <f t="shared" si="1"/>
        <v>I</v>
      </c>
      <c r="C36" s="51">
        <f t="shared" si="2"/>
        <v>36599.292000000001</v>
      </c>
      <c r="D36" t="str">
        <f t="shared" si="3"/>
        <v>vis</v>
      </c>
      <c r="E36">
        <f>VLOOKUP(C36,Active!C$21:E$969,3,FALSE)</f>
        <v>-2273.9985558343806</v>
      </c>
      <c r="F36" s="16" t="s">
        <v>161</v>
      </c>
      <c r="G36" t="str">
        <f t="shared" si="4"/>
        <v>36599.292</v>
      </c>
      <c r="H36" s="51">
        <f t="shared" si="5"/>
        <v>-2274</v>
      </c>
      <c r="I36" s="85" t="s">
        <v>240</v>
      </c>
      <c r="J36" s="86" t="s">
        <v>241</v>
      </c>
      <c r="K36" s="85">
        <v>-2274</v>
      </c>
      <c r="L36" s="85" t="s">
        <v>242</v>
      </c>
      <c r="M36" s="86" t="s">
        <v>165</v>
      </c>
      <c r="N36" s="86"/>
      <c r="O36" s="87" t="s">
        <v>166</v>
      </c>
      <c r="P36" s="87" t="s">
        <v>167</v>
      </c>
    </row>
    <row r="37" spans="1:16" ht="12.75" customHeight="1" x14ac:dyDescent="0.2">
      <c r="A37" s="51" t="str">
        <f t="shared" si="0"/>
        <v> VB 5.5 </v>
      </c>
      <c r="B37" s="16" t="str">
        <f t="shared" si="1"/>
        <v>I</v>
      </c>
      <c r="C37" s="51">
        <f t="shared" si="2"/>
        <v>36603.294999999998</v>
      </c>
      <c r="D37" t="str">
        <f t="shared" si="3"/>
        <v>vis</v>
      </c>
      <c r="E37">
        <f>VLOOKUP(C37,Active!C$21:E$969,3,FALSE)</f>
        <v>-2272.051858226866</v>
      </c>
      <c r="F37" s="16" t="s">
        <v>161</v>
      </c>
      <c r="G37" t="str">
        <f t="shared" si="4"/>
        <v>36603.295</v>
      </c>
      <c r="H37" s="51">
        <f t="shared" si="5"/>
        <v>-2272</v>
      </c>
      <c r="I37" s="85" t="s">
        <v>243</v>
      </c>
      <c r="J37" s="86" t="s">
        <v>244</v>
      </c>
      <c r="K37" s="85">
        <v>-2272</v>
      </c>
      <c r="L37" s="85" t="s">
        <v>245</v>
      </c>
      <c r="M37" s="86" t="s">
        <v>165</v>
      </c>
      <c r="N37" s="86"/>
      <c r="O37" s="87" t="s">
        <v>166</v>
      </c>
      <c r="P37" s="87" t="s">
        <v>167</v>
      </c>
    </row>
    <row r="38" spans="1:16" ht="12.75" customHeight="1" x14ac:dyDescent="0.2">
      <c r="A38" s="51" t="str">
        <f t="shared" si="0"/>
        <v> VB 5.5 </v>
      </c>
      <c r="B38" s="16" t="str">
        <f t="shared" si="1"/>
        <v>I</v>
      </c>
      <c r="C38" s="51">
        <f t="shared" si="2"/>
        <v>36895.449000000001</v>
      </c>
      <c r="D38" t="str">
        <f t="shared" si="3"/>
        <v>vis</v>
      </c>
      <c r="E38">
        <f>VLOOKUP(C38,Active!C$21:E$969,3,FALSE)</f>
        <v>-2129.9745430066951</v>
      </c>
      <c r="F38" s="16" t="s">
        <v>161</v>
      </c>
      <c r="G38" t="str">
        <f t="shared" si="4"/>
        <v>36895.449</v>
      </c>
      <c r="H38" s="51">
        <f t="shared" si="5"/>
        <v>-2130</v>
      </c>
      <c r="I38" s="85" t="s">
        <v>246</v>
      </c>
      <c r="J38" s="86" t="s">
        <v>247</v>
      </c>
      <c r="K38" s="85">
        <v>-2130</v>
      </c>
      <c r="L38" s="85" t="s">
        <v>248</v>
      </c>
      <c r="M38" s="86" t="s">
        <v>165</v>
      </c>
      <c r="N38" s="86"/>
      <c r="O38" s="87" t="s">
        <v>166</v>
      </c>
      <c r="P38" s="87" t="s">
        <v>167</v>
      </c>
    </row>
    <row r="39" spans="1:16" ht="12.75" customHeight="1" x14ac:dyDescent="0.2">
      <c r="A39" s="51" t="str">
        <f t="shared" si="0"/>
        <v> VB 5.5 </v>
      </c>
      <c r="B39" s="16" t="str">
        <f t="shared" si="1"/>
        <v>I</v>
      </c>
      <c r="C39" s="51">
        <f t="shared" si="2"/>
        <v>36899.46</v>
      </c>
      <c r="D39" t="str">
        <f t="shared" si="3"/>
        <v>vis</v>
      </c>
      <c r="E39">
        <f>VLOOKUP(C39,Active!C$21:E$969,3,FALSE)</f>
        <v>-2128.0239549218227</v>
      </c>
      <c r="F39" s="16" t="s">
        <v>161</v>
      </c>
      <c r="G39" t="str">
        <f t="shared" si="4"/>
        <v>36899.460</v>
      </c>
      <c r="H39" s="51">
        <f t="shared" si="5"/>
        <v>-2128</v>
      </c>
      <c r="I39" s="85" t="s">
        <v>249</v>
      </c>
      <c r="J39" s="86" t="s">
        <v>250</v>
      </c>
      <c r="K39" s="85">
        <v>-2128</v>
      </c>
      <c r="L39" s="85" t="s">
        <v>251</v>
      </c>
      <c r="M39" s="86" t="s">
        <v>165</v>
      </c>
      <c r="N39" s="86"/>
      <c r="O39" s="87" t="s">
        <v>166</v>
      </c>
      <c r="P39" s="87" t="s">
        <v>167</v>
      </c>
    </row>
    <row r="40" spans="1:16" ht="12.75" customHeight="1" x14ac:dyDescent="0.2">
      <c r="A40" s="51" t="str">
        <f t="shared" si="0"/>
        <v> VB 5.5 </v>
      </c>
      <c r="B40" s="16" t="str">
        <f t="shared" si="1"/>
        <v>I</v>
      </c>
      <c r="C40" s="51">
        <f t="shared" si="2"/>
        <v>36899.506000000001</v>
      </c>
      <c r="D40" t="str">
        <f t="shared" si="3"/>
        <v>vis</v>
      </c>
      <c r="E40">
        <f>VLOOKUP(C40,Active!C$21:E$969,3,FALSE)</f>
        <v>-2128.0015846770189</v>
      </c>
      <c r="F40" s="16" t="s">
        <v>161</v>
      </c>
      <c r="G40" t="str">
        <f t="shared" si="4"/>
        <v>36899.506</v>
      </c>
      <c r="H40" s="51">
        <f t="shared" si="5"/>
        <v>-2128</v>
      </c>
      <c r="I40" s="85" t="s">
        <v>252</v>
      </c>
      <c r="J40" s="86" t="s">
        <v>253</v>
      </c>
      <c r="K40" s="85">
        <v>-2128</v>
      </c>
      <c r="L40" s="85" t="s">
        <v>254</v>
      </c>
      <c r="M40" s="86" t="s">
        <v>165</v>
      </c>
      <c r="N40" s="86"/>
      <c r="O40" s="87" t="s">
        <v>166</v>
      </c>
      <c r="P40" s="87" t="s">
        <v>167</v>
      </c>
    </row>
    <row r="41" spans="1:16" ht="12.75" customHeight="1" x14ac:dyDescent="0.2">
      <c r="A41" s="51" t="str">
        <f t="shared" si="0"/>
        <v>BAVM 15 </v>
      </c>
      <c r="B41" s="16" t="str">
        <f t="shared" si="1"/>
        <v>I</v>
      </c>
      <c r="C41" s="51">
        <f t="shared" si="2"/>
        <v>37925.608999999997</v>
      </c>
      <c r="D41" t="str">
        <f t="shared" si="3"/>
        <v>vis</v>
      </c>
      <c r="E41">
        <f>VLOOKUP(C41,Active!C$21:E$969,3,FALSE)</f>
        <v>-1628.9977737438776</v>
      </c>
      <c r="F41" s="16" t="s">
        <v>161</v>
      </c>
      <c r="G41" t="str">
        <f t="shared" si="4"/>
        <v>37925.609</v>
      </c>
      <c r="H41" s="51">
        <f t="shared" si="5"/>
        <v>-1629</v>
      </c>
      <c r="I41" s="85" t="s">
        <v>255</v>
      </c>
      <c r="J41" s="86" t="s">
        <v>256</v>
      </c>
      <c r="K41" s="85">
        <v>-1629</v>
      </c>
      <c r="L41" s="85" t="s">
        <v>257</v>
      </c>
      <c r="M41" s="86" t="s">
        <v>258</v>
      </c>
      <c r="N41" s="86"/>
      <c r="O41" s="87" t="s">
        <v>259</v>
      </c>
      <c r="P41" s="88" t="s">
        <v>45</v>
      </c>
    </row>
    <row r="42" spans="1:16" ht="12.75" customHeight="1" x14ac:dyDescent="0.2">
      <c r="A42" s="51" t="str">
        <f t="shared" si="0"/>
        <v>BAVM 15 </v>
      </c>
      <c r="B42" s="16" t="str">
        <f t="shared" si="1"/>
        <v>I</v>
      </c>
      <c r="C42" s="51">
        <f t="shared" si="2"/>
        <v>37958.493999999999</v>
      </c>
      <c r="D42" t="str">
        <f t="shared" si="3"/>
        <v>vis</v>
      </c>
      <c r="E42">
        <f>VLOOKUP(C42,Active!C$21:E$969,3,FALSE)</f>
        <v>-1613.0054802581969</v>
      </c>
      <c r="F42" s="16" t="s">
        <v>161</v>
      </c>
      <c r="G42" t="str">
        <f t="shared" si="4"/>
        <v>37958.494</v>
      </c>
      <c r="H42" s="51">
        <f t="shared" si="5"/>
        <v>-1613</v>
      </c>
      <c r="I42" s="85" t="s">
        <v>260</v>
      </c>
      <c r="J42" s="86" t="s">
        <v>261</v>
      </c>
      <c r="K42" s="85">
        <v>-1613</v>
      </c>
      <c r="L42" s="85" t="s">
        <v>262</v>
      </c>
      <c r="M42" s="86" t="s">
        <v>258</v>
      </c>
      <c r="N42" s="86"/>
      <c r="O42" s="87" t="s">
        <v>263</v>
      </c>
      <c r="P42" s="88" t="s">
        <v>45</v>
      </c>
    </row>
    <row r="43" spans="1:16" ht="12.75" customHeight="1" x14ac:dyDescent="0.2">
      <c r="A43" s="51" t="str">
        <f t="shared" si="0"/>
        <v>BAVM 15 </v>
      </c>
      <c r="B43" s="16" t="str">
        <f t="shared" si="1"/>
        <v>I</v>
      </c>
      <c r="C43" s="51">
        <f t="shared" si="2"/>
        <v>37958.500999999997</v>
      </c>
      <c r="D43" t="str">
        <f t="shared" si="3"/>
        <v>vis</v>
      </c>
      <c r="E43">
        <f>VLOOKUP(C43,Active!C$21:E$969,3,FALSE)</f>
        <v>-1613.0020760905106</v>
      </c>
      <c r="F43" s="16" t="s">
        <v>161</v>
      </c>
      <c r="G43" t="str">
        <f t="shared" si="4"/>
        <v>37958.501</v>
      </c>
      <c r="H43" s="51">
        <f t="shared" si="5"/>
        <v>-1613</v>
      </c>
      <c r="I43" s="85" t="s">
        <v>264</v>
      </c>
      <c r="J43" s="86" t="s">
        <v>265</v>
      </c>
      <c r="K43" s="85">
        <v>-1613</v>
      </c>
      <c r="L43" s="85" t="s">
        <v>266</v>
      </c>
      <c r="M43" s="86" t="s">
        <v>258</v>
      </c>
      <c r="N43" s="86"/>
      <c r="O43" s="87" t="s">
        <v>267</v>
      </c>
      <c r="P43" s="88" t="s">
        <v>45</v>
      </c>
    </row>
    <row r="44" spans="1:16" ht="12.75" customHeight="1" x14ac:dyDescent="0.2">
      <c r="A44" s="51" t="str">
        <f t="shared" si="0"/>
        <v>BAVM 15 </v>
      </c>
      <c r="B44" s="16" t="str">
        <f t="shared" si="1"/>
        <v>I</v>
      </c>
      <c r="C44" s="51">
        <f t="shared" si="2"/>
        <v>37958.508999999998</v>
      </c>
      <c r="D44" t="str">
        <f t="shared" si="3"/>
        <v>vis</v>
      </c>
      <c r="E44">
        <f>VLOOKUP(C44,Active!C$21:E$969,3,FALSE)</f>
        <v>-1612.9981856131528</v>
      </c>
      <c r="F44" s="16" t="s">
        <v>161</v>
      </c>
      <c r="G44" t="str">
        <f t="shared" si="4"/>
        <v>37958.509</v>
      </c>
      <c r="H44" s="51">
        <f t="shared" si="5"/>
        <v>-1613</v>
      </c>
      <c r="I44" s="85" t="s">
        <v>268</v>
      </c>
      <c r="J44" s="86" t="s">
        <v>269</v>
      </c>
      <c r="K44" s="85">
        <v>-1613</v>
      </c>
      <c r="L44" s="85" t="s">
        <v>257</v>
      </c>
      <c r="M44" s="86" t="s">
        <v>258</v>
      </c>
      <c r="N44" s="86"/>
      <c r="O44" s="87" t="s">
        <v>259</v>
      </c>
      <c r="P44" s="88" t="s">
        <v>45</v>
      </c>
    </row>
    <row r="45" spans="1:16" ht="12.75" customHeight="1" x14ac:dyDescent="0.2">
      <c r="A45" s="51" t="str">
        <f t="shared" si="0"/>
        <v>IBVS 111 </v>
      </c>
      <c r="B45" s="16" t="str">
        <f t="shared" si="1"/>
        <v>I</v>
      </c>
      <c r="C45" s="51">
        <f t="shared" si="2"/>
        <v>38770.754000000001</v>
      </c>
      <c r="D45" t="str">
        <f t="shared" si="3"/>
        <v>vis</v>
      </c>
      <c r="E45">
        <f>VLOOKUP(C45,Active!C$21:E$969,3,FALSE)</f>
        <v>-1217.995588007072</v>
      </c>
      <c r="F45" s="16" t="s">
        <v>161</v>
      </c>
      <c r="G45" t="str">
        <f t="shared" si="4"/>
        <v>38770.754</v>
      </c>
      <c r="H45" s="51">
        <f t="shared" si="5"/>
        <v>-1218</v>
      </c>
      <c r="I45" s="85" t="s">
        <v>270</v>
      </c>
      <c r="J45" s="86" t="s">
        <v>271</v>
      </c>
      <c r="K45" s="85">
        <v>-1218</v>
      </c>
      <c r="L45" s="85" t="s">
        <v>272</v>
      </c>
      <c r="M45" s="86" t="s">
        <v>258</v>
      </c>
      <c r="N45" s="86"/>
      <c r="O45" s="87" t="s">
        <v>273</v>
      </c>
      <c r="P45" s="88" t="s">
        <v>274</v>
      </c>
    </row>
    <row r="46" spans="1:16" ht="12.75" customHeight="1" x14ac:dyDescent="0.2">
      <c r="A46" s="51" t="str">
        <f t="shared" si="0"/>
        <v>IBVS 111 </v>
      </c>
      <c r="B46" s="16" t="str">
        <f t="shared" si="1"/>
        <v>I</v>
      </c>
      <c r="C46" s="51">
        <f t="shared" si="2"/>
        <v>38805.696000000004</v>
      </c>
      <c r="D46" t="str">
        <f t="shared" si="3"/>
        <v>vis</v>
      </c>
      <c r="E46">
        <f>VLOOKUP(C46,Active!C$21:E$969,3,FALSE)</f>
        <v>-1201.0029555309684</v>
      </c>
      <c r="F46" s="16" t="s">
        <v>161</v>
      </c>
      <c r="G46" t="str">
        <f t="shared" si="4"/>
        <v>38805.696</v>
      </c>
      <c r="H46" s="51">
        <f t="shared" si="5"/>
        <v>-1201</v>
      </c>
      <c r="I46" s="85" t="s">
        <v>275</v>
      </c>
      <c r="J46" s="86" t="s">
        <v>276</v>
      </c>
      <c r="K46" s="85">
        <v>-1201</v>
      </c>
      <c r="L46" s="85" t="s">
        <v>254</v>
      </c>
      <c r="M46" s="86" t="s">
        <v>258</v>
      </c>
      <c r="N46" s="86"/>
      <c r="O46" s="87" t="s">
        <v>273</v>
      </c>
      <c r="P46" s="88" t="s">
        <v>274</v>
      </c>
    </row>
    <row r="47" spans="1:16" ht="12.75" customHeight="1" x14ac:dyDescent="0.2">
      <c r="A47" s="51" t="str">
        <f t="shared" si="0"/>
        <v>IBVS 180 </v>
      </c>
      <c r="B47" s="16" t="str">
        <f t="shared" si="1"/>
        <v>I</v>
      </c>
      <c r="C47" s="51">
        <f t="shared" si="2"/>
        <v>39169.663999999997</v>
      </c>
      <c r="D47" t="str">
        <f t="shared" si="3"/>
        <v>vis</v>
      </c>
      <c r="E47">
        <f>VLOOKUP(C47,Active!C$21:E$969,3,FALSE)</f>
        <v>-1024.0017976962179</v>
      </c>
      <c r="F47" s="16" t="s">
        <v>161</v>
      </c>
      <c r="G47" t="str">
        <f t="shared" si="4"/>
        <v>39169.664</v>
      </c>
      <c r="H47" s="51">
        <f t="shared" si="5"/>
        <v>-1024</v>
      </c>
      <c r="I47" s="85" t="s">
        <v>277</v>
      </c>
      <c r="J47" s="86" t="s">
        <v>278</v>
      </c>
      <c r="K47" s="85">
        <v>-1024</v>
      </c>
      <c r="L47" s="85" t="s">
        <v>279</v>
      </c>
      <c r="M47" s="86" t="s">
        <v>258</v>
      </c>
      <c r="N47" s="86"/>
      <c r="O47" s="87" t="s">
        <v>273</v>
      </c>
      <c r="P47" s="88" t="s">
        <v>280</v>
      </c>
    </row>
    <row r="48" spans="1:16" ht="12.75" customHeight="1" x14ac:dyDescent="0.2">
      <c r="A48" s="51" t="str">
        <f t="shared" si="0"/>
        <v>BAVM 23 </v>
      </c>
      <c r="B48" s="16" t="str">
        <f t="shared" si="1"/>
        <v>I</v>
      </c>
      <c r="C48" s="51">
        <f t="shared" si="2"/>
        <v>39194.337</v>
      </c>
      <c r="D48" t="str">
        <f t="shared" si="3"/>
        <v>vis</v>
      </c>
      <c r="E48">
        <f>VLOOKUP(C48,Active!C$21:E$969,3,FALSE)</f>
        <v>-1012.0030792175129</v>
      </c>
      <c r="F48" s="16" t="s">
        <v>161</v>
      </c>
      <c r="G48" t="str">
        <f t="shared" si="4"/>
        <v>39194.337</v>
      </c>
      <c r="H48" s="51">
        <f t="shared" si="5"/>
        <v>-1012</v>
      </c>
      <c r="I48" s="85" t="s">
        <v>281</v>
      </c>
      <c r="J48" s="86" t="s">
        <v>282</v>
      </c>
      <c r="K48" s="85">
        <v>-1012</v>
      </c>
      <c r="L48" s="85" t="s">
        <v>254</v>
      </c>
      <c r="M48" s="86" t="s">
        <v>258</v>
      </c>
      <c r="N48" s="86"/>
      <c r="O48" s="87" t="s">
        <v>283</v>
      </c>
      <c r="P48" s="88" t="s">
        <v>284</v>
      </c>
    </row>
    <row r="49" spans="1:16" ht="12.75" customHeight="1" x14ac:dyDescent="0.2">
      <c r="A49" s="51" t="str">
        <f t="shared" si="0"/>
        <v>IBVS 221 </v>
      </c>
      <c r="B49" s="16" t="str">
        <f t="shared" si="1"/>
        <v>I</v>
      </c>
      <c r="C49" s="51">
        <f t="shared" si="2"/>
        <v>39492.500999999997</v>
      </c>
      <c r="D49" t="str">
        <f t="shared" si="3"/>
        <v>vis</v>
      </c>
      <c r="E49">
        <f>VLOOKUP(C49,Active!C$21:E$969,3,FALSE)</f>
        <v>-867.00304288288737</v>
      </c>
      <c r="F49" s="16" t="s">
        <v>161</v>
      </c>
      <c r="G49" t="str">
        <f t="shared" si="4"/>
        <v>39492.501</v>
      </c>
      <c r="H49" s="51">
        <f t="shared" si="5"/>
        <v>-867</v>
      </c>
      <c r="I49" s="85" t="s">
        <v>285</v>
      </c>
      <c r="J49" s="86" t="s">
        <v>286</v>
      </c>
      <c r="K49" s="85">
        <v>-867</v>
      </c>
      <c r="L49" s="85" t="s">
        <v>266</v>
      </c>
      <c r="M49" s="86" t="s">
        <v>258</v>
      </c>
      <c r="N49" s="86"/>
      <c r="O49" s="87" t="s">
        <v>283</v>
      </c>
      <c r="P49" s="88" t="s">
        <v>287</v>
      </c>
    </row>
    <row r="50" spans="1:16" ht="12.75" customHeight="1" x14ac:dyDescent="0.2">
      <c r="A50" s="51" t="str">
        <f t="shared" si="0"/>
        <v> ASS 72.477 </v>
      </c>
      <c r="B50" s="16" t="str">
        <f t="shared" si="1"/>
        <v>I</v>
      </c>
      <c r="C50" s="51">
        <f t="shared" si="2"/>
        <v>40981.260999999999</v>
      </c>
      <c r="D50" t="str">
        <f t="shared" si="3"/>
        <v>vis</v>
      </c>
      <c r="E50">
        <f>VLOOKUP(C50,Active!C$21:E$969,3,FALSE)</f>
        <v>-143.0046591291829</v>
      </c>
      <c r="F50" s="16" t="s">
        <v>161</v>
      </c>
      <c r="G50" t="str">
        <f t="shared" si="4"/>
        <v>40981.261</v>
      </c>
      <c r="H50" s="51">
        <f t="shared" si="5"/>
        <v>-143</v>
      </c>
      <c r="I50" s="85" t="s">
        <v>288</v>
      </c>
      <c r="J50" s="86" t="s">
        <v>289</v>
      </c>
      <c r="K50" s="85">
        <v>-143</v>
      </c>
      <c r="L50" s="85" t="s">
        <v>254</v>
      </c>
      <c r="M50" s="86" t="s">
        <v>290</v>
      </c>
      <c r="N50" s="86" t="s">
        <v>291</v>
      </c>
      <c r="O50" s="87" t="s">
        <v>292</v>
      </c>
      <c r="P50" s="87" t="s">
        <v>51</v>
      </c>
    </row>
    <row r="51" spans="1:16" ht="12.75" customHeight="1" x14ac:dyDescent="0.2">
      <c r="A51" s="51" t="str">
        <f t="shared" si="0"/>
        <v> ASS 72.477 </v>
      </c>
      <c r="B51" s="16" t="str">
        <f t="shared" si="1"/>
        <v>I</v>
      </c>
      <c r="C51" s="51">
        <f t="shared" si="2"/>
        <v>41012.112999999998</v>
      </c>
      <c r="D51" t="str">
        <f t="shared" si="3"/>
        <v>vis</v>
      </c>
      <c r="E51">
        <f>VLOOKUP(C51,Active!C$21:E$969,3,FALSE)</f>
        <v>-128.00103320185514</v>
      </c>
      <c r="F51" s="16" t="s">
        <v>161</v>
      </c>
      <c r="G51" t="str">
        <f t="shared" si="4"/>
        <v>41012.113</v>
      </c>
      <c r="H51" s="51">
        <f t="shared" si="5"/>
        <v>-128</v>
      </c>
      <c r="I51" s="85" t="s">
        <v>293</v>
      </c>
      <c r="J51" s="86" t="s">
        <v>294</v>
      </c>
      <c r="K51" s="85">
        <v>-128</v>
      </c>
      <c r="L51" s="85" t="s">
        <v>295</v>
      </c>
      <c r="M51" s="86" t="s">
        <v>290</v>
      </c>
      <c r="N51" s="86" t="s">
        <v>291</v>
      </c>
      <c r="O51" s="87" t="s">
        <v>292</v>
      </c>
      <c r="P51" s="87" t="s">
        <v>51</v>
      </c>
    </row>
    <row r="52" spans="1:16" ht="12.75" customHeight="1" x14ac:dyDescent="0.2">
      <c r="A52" s="51" t="str">
        <f t="shared" si="0"/>
        <v> BBS 2 </v>
      </c>
      <c r="B52" s="16" t="str">
        <f t="shared" si="1"/>
        <v>I</v>
      </c>
      <c r="C52" s="51">
        <f t="shared" si="2"/>
        <v>41244.476000000002</v>
      </c>
      <c r="D52" t="str">
        <f t="shared" si="3"/>
        <v>vis</v>
      </c>
      <c r="E52">
        <f>VLOOKUP(C52,Active!C$21:E$969,3,FALSE)</f>
        <v>-15.000659438343687</v>
      </c>
      <c r="F52" s="16" t="s">
        <v>161</v>
      </c>
      <c r="G52" t="str">
        <f t="shared" si="4"/>
        <v>41244.476</v>
      </c>
      <c r="H52" s="51">
        <f t="shared" si="5"/>
        <v>-15</v>
      </c>
      <c r="I52" s="85" t="s">
        <v>296</v>
      </c>
      <c r="J52" s="86" t="s">
        <v>297</v>
      </c>
      <c r="K52" s="85">
        <v>-15</v>
      </c>
      <c r="L52" s="85" t="s">
        <v>257</v>
      </c>
      <c r="M52" s="86" t="s">
        <v>258</v>
      </c>
      <c r="N52" s="86"/>
      <c r="O52" s="87" t="s">
        <v>298</v>
      </c>
      <c r="P52" s="87" t="s">
        <v>299</v>
      </c>
    </row>
    <row r="53" spans="1:16" ht="12.75" customHeight="1" x14ac:dyDescent="0.2">
      <c r="A53" s="51" t="str">
        <f t="shared" si="0"/>
        <v> AVSJ 5.89 </v>
      </c>
      <c r="B53" s="16" t="str">
        <f t="shared" si="1"/>
        <v>I</v>
      </c>
      <c r="C53" s="51">
        <f t="shared" si="2"/>
        <v>41248.595000000001</v>
      </c>
      <c r="D53" t="str">
        <f t="shared" si="3"/>
        <v>vis</v>
      </c>
      <c r="E53">
        <f>VLOOKUP(C53,Active!C$21:E$969,3,FALSE)</f>
        <v>-12.997549909151191</v>
      </c>
      <c r="F53" s="16" t="s">
        <v>161</v>
      </c>
      <c r="G53" t="str">
        <f t="shared" si="4"/>
        <v>41248.595</v>
      </c>
      <c r="H53" s="51">
        <f t="shared" si="5"/>
        <v>-13</v>
      </c>
      <c r="I53" s="85" t="s">
        <v>300</v>
      </c>
      <c r="J53" s="86" t="s">
        <v>301</v>
      </c>
      <c r="K53" s="85">
        <v>-13</v>
      </c>
      <c r="L53" s="85" t="s">
        <v>272</v>
      </c>
      <c r="M53" s="86" t="s">
        <v>258</v>
      </c>
      <c r="N53" s="86"/>
      <c r="O53" s="87" t="s">
        <v>273</v>
      </c>
      <c r="P53" s="87" t="s">
        <v>50</v>
      </c>
    </row>
    <row r="54" spans="1:16" ht="12.75" customHeight="1" x14ac:dyDescent="0.2">
      <c r="A54" s="51" t="str">
        <f t="shared" si="0"/>
        <v> ASS 72.477 </v>
      </c>
      <c r="B54" s="16" t="str">
        <f t="shared" si="1"/>
        <v>I</v>
      </c>
      <c r="C54" s="51">
        <f t="shared" si="2"/>
        <v>41275.31</v>
      </c>
      <c r="D54" t="str">
        <f t="shared" si="3"/>
        <v>vis</v>
      </c>
      <c r="E54">
        <f>VLOOKUP(C54,Active!C$21:E$969,3,FALSE)</f>
        <v>-5.7870850709772024E-3</v>
      </c>
      <c r="F54" s="16" t="s">
        <v>161</v>
      </c>
      <c r="G54" t="str">
        <f t="shared" si="4"/>
        <v>41275.310</v>
      </c>
      <c r="H54" s="51">
        <f t="shared" si="5"/>
        <v>0</v>
      </c>
      <c r="I54" s="85" t="s">
        <v>302</v>
      </c>
      <c r="J54" s="86" t="s">
        <v>303</v>
      </c>
      <c r="K54" s="85">
        <v>0</v>
      </c>
      <c r="L54" s="85" t="s">
        <v>304</v>
      </c>
      <c r="M54" s="86" t="s">
        <v>290</v>
      </c>
      <c r="N54" s="86" t="s">
        <v>291</v>
      </c>
      <c r="O54" s="87" t="s">
        <v>292</v>
      </c>
      <c r="P54" s="87" t="s">
        <v>51</v>
      </c>
    </row>
    <row r="55" spans="1:16" ht="12.75" customHeight="1" x14ac:dyDescent="0.2">
      <c r="A55" s="51" t="str">
        <f t="shared" si="0"/>
        <v> BBS 2 </v>
      </c>
      <c r="B55" s="16" t="str">
        <f t="shared" si="1"/>
        <v>I</v>
      </c>
      <c r="C55" s="51">
        <f t="shared" si="2"/>
        <v>41314.398000000001</v>
      </c>
      <c r="D55" t="str">
        <f t="shared" si="3"/>
        <v>vis</v>
      </c>
      <c r="E55">
        <f>VLOOKUP(C55,Active!C$21:E$969,3,FALSE)</f>
        <v>19.003085281305879</v>
      </c>
      <c r="F55" s="16" t="s">
        <v>161</v>
      </c>
      <c r="G55" t="str">
        <f t="shared" si="4"/>
        <v>41314.398</v>
      </c>
      <c r="H55" s="51">
        <f t="shared" si="5"/>
        <v>19</v>
      </c>
      <c r="I55" s="85" t="s">
        <v>305</v>
      </c>
      <c r="J55" s="86" t="s">
        <v>306</v>
      </c>
      <c r="K55" s="85">
        <v>19</v>
      </c>
      <c r="L55" s="85" t="s">
        <v>307</v>
      </c>
      <c r="M55" s="86" t="s">
        <v>258</v>
      </c>
      <c r="N55" s="86"/>
      <c r="O55" s="87" t="s">
        <v>308</v>
      </c>
      <c r="P55" s="87" t="s">
        <v>299</v>
      </c>
    </row>
    <row r="56" spans="1:16" ht="12.75" customHeight="1" x14ac:dyDescent="0.2">
      <c r="A56" s="51" t="str">
        <f t="shared" si="0"/>
        <v> AVSJ 5.89 </v>
      </c>
      <c r="B56" s="16" t="str">
        <f t="shared" si="1"/>
        <v>I</v>
      </c>
      <c r="C56" s="51">
        <f t="shared" si="2"/>
        <v>41688.637000000002</v>
      </c>
      <c r="D56" t="str">
        <f t="shared" si="3"/>
        <v>vis</v>
      </c>
      <c r="E56">
        <f>VLOOKUP(C56,Active!C$21:E$969,3,FALSE)</f>
        <v>200.99912973279788</v>
      </c>
      <c r="F56" s="16" t="s">
        <v>161</v>
      </c>
      <c r="G56" t="str">
        <f t="shared" si="4"/>
        <v>41688.637</v>
      </c>
      <c r="H56" s="51">
        <f t="shared" si="5"/>
        <v>201</v>
      </c>
      <c r="I56" s="85" t="s">
        <v>309</v>
      </c>
      <c r="J56" s="86" t="s">
        <v>310</v>
      </c>
      <c r="K56" s="85">
        <v>201</v>
      </c>
      <c r="L56" s="85" t="s">
        <v>257</v>
      </c>
      <c r="M56" s="86" t="s">
        <v>258</v>
      </c>
      <c r="N56" s="86"/>
      <c r="O56" s="87" t="s">
        <v>311</v>
      </c>
      <c r="P56" s="87" t="s">
        <v>50</v>
      </c>
    </row>
    <row r="57" spans="1:16" ht="12.75" customHeight="1" x14ac:dyDescent="0.2">
      <c r="A57" s="51" t="str">
        <f t="shared" si="0"/>
        <v> ASS 72.477 </v>
      </c>
      <c r="B57" s="16" t="str">
        <f t="shared" si="1"/>
        <v>I</v>
      </c>
      <c r="C57" s="51">
        <f t="shared" si="2"/>
        <v>41707.144999999997</v>
      </c>
      <c r="D57" t="str">
        <f t="shared" si="3"/>
        <v>vis</v>
      </c>
      <c r="E57">
        <f>VLOOKUP(C57,Active!C$21:E$969,3,FALSE)</f>
        <v>209.99974909824931</v>
      </c>
      <c r="F57" s="16" t="s">
        <v>161</v>
      </c>
      <c r="G57" t="str">
        <f t="shared" si="4"/>
        <v>41707.145</v>
      </c>
      <c r="H57" s="51">
        <f t="shared" si="5"/>
        <v>210</v>
      </c>
      <c r="I57" s="85" t="s">
        <v>312</v>
      </c>
      <c r="J57" s="86" t="s">
        <v>313</v>
      </c>
      <c r="K57" s="85">
        <v>210</v>
      </c>
      <c r="L57" s="85" t="s">
        <v>314</v>
      </c>
      <c r="M57" s="86" t="s">
        <v>290</v>
      </c>
      <c r="N57" s="86" t="s">
        <v>291</v>
      </c>
      <c r="O57" s="87" t="s">
        <v>292</v>
      </c>
      <c r="P57" s="87" t="s">
        <v>51</v>
      </c>
    </row>
    <row r="58" spans="1:16" ht="12.75" customHeight="1" x14ac:dyDescent="0.2">
      <c r="A58" s="51" t="str">
        <f t="shared" si="0"/>
        <v> AVSJ 5.89 </v>
      </c>
      <c r="B58" s="16" t="str">
        <f t="shared" si="1"/>
        <v>I</v>
      </c>
      <c r="C58" s="51">
        <f t="shared" si="2"/>
        <v>41717.423999999999</v>
      </c>
      <c r="D58" t="str">
        <f t="shared" si="3"/>
        <v>vis</v>
      </c>
      <c r="E58">
        <f>VLOOKUP(C58,Active!C$21:E$969,3,FALSE)</f>
        <v>214.99852619234503</v>
      </c>
      <c r="F58" s="16" t="s">
        <v>161</v>
      </c>
      <c r="G58" t="str">
        <f t="shared" si="4"/>
        <v>41717.424</v>
      </c>
      <c r="H58" s="51">
        <f t="shared" si="5"/>
        <v>215</v>
      </c>
      <c r="I58" s="85" t="s">
        <v>315</v>
      </c>
      <c r="J58" s="86" t="s">
        <v>316</v>
      </c>
      <c r="K58" s="85">
        <v>215</v>
      </c>
      <c r="L58" s="85" t="s">
        <v>317</v>
      </c>
      <c r="M58" s="86" t="s">
        <v>258</v>
      </c>
      <c r="N58" s="86"/>
      <c r="O58" s="87" t="s">
        <v>273</v>
      </c>
      <c r="P58" s="87" t="s">
        <v>50</v>
      </c>
    </row>
    <row r="59" spans="1:16" ht="12.75" customHeight="1" x14ac:dyDescent="0.2">
      <c r="A59" s="51" t="str">
        <f t="shared" si="0"/>
        <v> ASS 72.477 </v>
      </c>
      <c r="B59" s="16" t="str">
        <f t="shared" si="1"/>
        <v>I</v>
      </c>
      <c r="C59" s="51">
        <f t="shared" si="2"/>
        <v>41984.745000000003</v>
      </c>
      <c r="D59" t="str">
        <f t="shared" si="3"/>
        <v>PE</v>
      </c>
      <c r="E59">
        <f>VLOOKUP(C59,Active!C$21:E$969,3,FALSE)</f>
        <v>344.9993133866721</v>
      </c>
      <c r="F59" s="16" t="str">
        <f>LEFT(M59,1)</f>
        <v>E</v>
      </c>
      <c r="G59" t="str">
        <f t="shared" si="4"/>
        <v>41984.745</v>
      </c>
      <c r="H59" s="51">
        <f t="shared" si="5"/>
        <v>345</v>
      </c>
      <c r="I59" s="85" t="s">
        <v>318</v>
      </c>
      <c r="J59" s="86" t="s">
        <v>319</v>
      </c>
      <c r="K59" s="85">
        <v>345</v>
      </c>
      <c r="L59" s="85" t="s">
        <v>320</v>
      </c>
      <c r="M59" s="86" t="s">
        <v>290</v>
      </c>
      <c r="N59" s="86" t="s">
        <v>291</v>
      </c>
      <c r="O59" s="87" t="s">
        <v>321</v>
      </c>
      <c r="P59" s="87" t="s">
        <v>51</v>
      </c>
    </row>
    <row r="60" spans="1:16" ht="12.75" customHeight="1" x14ac:dyDescent="0.2">
      <c r="A60" s="51" t="str">
        <f t="shared" si="0"/>
        <v> ASS 72.477 </v>
      </c>
      <c r="B60" s="16" t="str">
        <f t="shared" si="1"/>
        <v>I</v>
      </c>
      <c r="C60" s="51">
        <f t="shared" si="2"/>
        <v>41986.800999999999</v>
      </c>
      <c r="D60" t="str">
        <f t="shared" si="3"/>
        <v>PE</v>
      </c>
      <c r="E60">
        <f>VLOOKUP(C60,Active!C$21:E$969,3,FALSE)</f>
        <v>345.9991660674234</v>
      </c>
      <c r="F60" s="16" t="str">
        <f>LEFT(M60,1)</f>
        <v>E</v>
      </c>
      <c r="G60" t="str">
        <f t="shared" si="4"/>
        <v>41986.801</v>
      </c>
      <c r="H60" s="51">
        <f t="shared" si="5"/>
        <v>346</v>
      </c>
      <c r="I60" s="85" t="s">
        <v>322</v>
      </c>
      <c r="J60" s="86" t="s">
        <v>323</v>
      </c>
      <c r="K60" s="85">
        <v>346</v>
      </c>
      <c r="L60" s="85" t="s">
        <v>257</v>
      </c>
      <c r="M60" s="86" t="s">
        <v>290</v>
      </c>
      <c r="N60" s="86" t="s">
        <v>291</v>
      </c>
      <c r="O60" s="87" t="s">
        <v>321</v>
      </c>
      <c r="P60" s="87" t="s">
        <v>51</v>
      </c>
    </row>
    <row r="61" spans="1:16" ht="12.75" customHeight="1" x14ac:dyDescent="0.2">
      <c r="A61" s="51" t="str">
        <f t="shared" si="0"/>
        <v> ASS 72.477 </v>
      </c>
      <c r="B61" s="16" t="str">
        <f t="shared" si="1"/>
        <v>I</v>
      </c>
      <c r="C61" s="51">
        <f t="shared" si="2"/>
        <v>41990.913999999997</v>
      </c>
      <c r="D61" t="str">
        <f t="shared" si="3"/>
        <v>PE</v>
      </c>
      <c r="E61">
        <f>VLOOKUP(C61,Active!C$21:E$969,3,FALSE)</f>
        <v>347.99935773859755</v>
      </c>
      <c r="F61" s="16" t="str">
        <f>LEFT(M61,1)</f>
        <v>E</v>
      </c>
      <c r="G61" t="str">
        <f t="shared" si="4"/>
        <v>41990.914</v>
      </c>
      <c r="H61" s="51">
        <f t="shared" si="5"/>
        <v>348</v>
      </c>
      <c r="I61" s="85" t="s">
        <v>324</v>
      </c>
      <c r="J61" s="86" t="s">
        <v>325</v>
      </c>
      <c r="K61" s="85">
        <v>348</v>
      </c>
      <c r="L61" s="85" t="s">
        <v>320</v>
      </c>
      <c r="M61" s="86" t="s">
        <v>290</v>
      </c>
      <c r="N61" s="86" t="s">
        <v>291</v>
      </c>
      <c r="O61" s="87" t="s">
        <v>321</v>
      </c>
      <c r="P61" s="87" t="s">
        <v>51</v>
      </c>
    </row>
    <row r="62" spans="1:16" ht="12.75" customHeight="1" x14ac:dyDescent="0.2">
      <c r="A62" s="51" t="str">
        <f t="shared" si="0"/>
        <v> ASS 72.477 </v>
      </c>
      <c r="B62" s="16" t="str">
        <f t="shared" si="1"/>
        <v>I</v>
      </c>
      <c r="C62" s="51">
        <f t="shared" si="2"/>
        <v>41992.97</v>
      </c>
      <c r="D62" t="str">
        <f t="shared" si="3"/>
        <v>vis</v>
      </c>
      <c r="E62">
        <f>VLOOKUP(C62,Active!C$21:E$969,3,FALSE)</f>
        <v>348.99921041935244</v>
      </c>
      <c r="F62" s="16" t="s">
        <v>161</v>
      </c>
      <c r="G62" t="str">
        <f t="shared" si="4"/>
        <v>41992.970</v>
      </c>
      <c r="H62" s="51">
        <f t="shared" si="5"/>
        <v>349</v>
      </c>
      <c r="I62" s="85" t="s">
        <v>326</v>
      </c>
      <c r="J62" s="86" t="s">
        <v>327</v>
      </c>
      <c r="K62" s="85">
        <v>349</v>
      </c>
      <c r="L62" s="85" t="s">
        <v>320</v>
      </c>
      <c r="M62" s="86" t="s">
        <v>290</v>
      </c>
      <c r="N62" s="86" t="s">
        <v>291</v>
      </c>
      <c r="O62" s="87" t="s">
        <v>321</v>
      </c>
      <c r="P62" s="87" t="s">
        <v>51</v>
      </c>
    </row>
    <row r="63" spans="1:16" ht="12.75" customHeight="1" x14ac:dyDescent="0.2">
      <c r="A63" s="51" t="str">
        <f t="shared" si="0"/>
        <v> AVSJ 6.32 </v>
      </c>
      <c r="B63" s="16" t="str">
        <f t="shared" si="1"/>
        <v>I</v>
      </c>
      <c r="C63" s="51">
        <f t="shared" si="2"/>
        <v>42052.614999999998</v>
      </c>
      <c r="D63" t="str">
        <f t="shared" si="3"/>
        <v>vis</v>
      </c>
      <c r="E63">
        <f>VLOOKUP(C63,Active!C$21:E$969,3,FALSE)</f>
        <v>378.00515066424572</v>
      </c>
      <c r="F63" s="16" t="s">
        <v>161</v>
      </c>
      <c r="G63" t="str">
        <f t="shared" si="4"/>
        <v>42052.615</v>
      </c>
      <c r="H63" s="51">
        <f t="shared" si="5"/>
        <v>378</v>
      </c>
      <c r="I63" s="85" t="s">
        <v>328</v>
      </c>
      <c r="J63" s="86" t="s">
        <v>329</v>
      </c>
      <c r="K63" s="85">
        <v>378</v>
      </c>
      <c r="L63" s="85" t="s">
        <v>330</v>
      </c>
      <c r="M63" s="86" t="s">
        <v>258</v>
      </c>
      <c r="N63" s="86"/>
      <c r="O63" s="87" t="s">
        <v>311</v>
      </c>
      <c r="P63" s="87" t="s">
        <v>331</v>
      </c>
    </row>
    <row r="64" spans="1:16" ht="12.75" customHeight="1" x14ac:dyDescent="0.2">
      <c r="A64" s="51" t="str">
        <f t="shared" si="0"/>
        <v> BBS 20 </v>
      </c>
      <c r="B64" s="16" t="str">
        <f t="shared" si="1"/>
        <v>I</v>
      </c>
      <c r="C64" s="51">
        <f t="shared" si="2"/>
        <v>42375.453999999998</v>
      </c>
      <c r="D64" t="str">
        <f t="shared" si="3"/>
        <v>vis</v>
      </c>
      <c r="E64">
        <f>VLOOKUP(C64,Active!C$21:E$969,3,FALSE)</f>
        <v>535.00487809691572</v>
      </c>
      <c r="F64" s="16" t="s">
        <v>161</v>
      </c>
      <c r="G64" t="str">
        <f t="shared" si="4"/>
        <v>42375.454</v>
      </c>
      <c r="H64" s="51">
        <f t="shared" si="5"/>
        <v>535</v>
      </c>
      <c r="I64" s="85" t="s">
        <v>332</v>
      </c>
      <c r="J64" s="86" t="s">
        <v>333</v>
      </c>
      <c r="K64" s="85">
        <v>535</v>
      </c>
      <c r="L64" s="85" t="s">
        <v>330</v>
      </c>
      <c r="M64" s="86" t="s">
        <v>258</v>
      </c>
      <c r="N64" s="86"/>
      <c r="O64" s="87" t="s">
        <v>334</v>
      </c>
      <c r="P64" s="87" t="s">
        <v>335</v>
      </c>
    </row>
    <row r="65" spans="1:16" ht="12.75" customHeight="1" x14ac:dyDescent="0.2">
      <c r="A65" s="51" t="str">
        <f t="shared" si="0"/>
        <v> BBS 20 </v>
      </c>
      <c r="B65" s="16" t="str">
        <f t="shared" si="1"/>
        <v>I</v>
      </c>
      <c r="C65" s="51">
        <f t="shared" si="2"/>
        <v>42404.243999999999</v>
      </c>
      <c r="D65" t="str">
        <f t="shared" si="3"/>
        <v>vis</v>
      </c>
      <c r="E65">
        <f>VLOOKUP(C65,Active!C$21:E$969,3,FALSE)</f>
        <v>549.0057334854738</v>
      </c>
      <c r="F65" s="16" t="s">
        <v>161</v>
      </c>
      <c r="G65" t="str">
        <f t="shared" si="4"/>
        <v>42404.244</v>
      </c>
      <c r="H65" s="51">
        <f t="shared" si="5"/>
        <v>549</v>
      </c>
      <c r="I65" s="85" t="s">
        <v>336</v>
      </c>
      <c r="J65" s="86" t="s">
        <v>337</v>
      </c>
      <c r="K65" s="85">
        <v>549</v>
      </c>
      <c r="L65" s="85" t="s">
        <v>338</v>
      </c>
      <c r="M65" s="86" t="s">
        <v>258</v>
      </c>
      <c r="N65" s="86"/>
      <c r="O65" s="87" t="s">
        <v>339</v>
      </c>
      <c r="P65" s="87" t="s">
        <v>335</v>
      </c>
    </row>
    <row r="66" spans="1:16" ht="12.75" customHeight="1" x14ac:dyDescent="0.2">
      <c r="A66" s="51" t="str">
        <f t="shared" si="0"/>
        <v> BBS 20 </v>
      </c>
      <c r="B66" s="16" t="str">
        <f t="shared" si="1"/>
        <v>I</v>
      </c>
      <c r="C66" s="51">
        <f t="shared" si="2"/>
        <v>42408.343000000001</v>
      </c>
      <c r="D66" t="str">
        <f t="shared" si="3"/>
        <v>vis</v>
      </c>
      <c r="E66">
        <f>VLOOKUP(C66,Active!C$21:E$969,3,FALSE)</f>
        <v>550.99911682127538</v>
      </c>
      <c r="F66" s="16" t="s">
        <v>161</v>
      </c>
      <c r="G66" t="str">
        <f t="shared" si="4"/>
        <v>42408.343</v>
      </c>
      <c r="H66" s="51">
        <f t="shared" si="5"/>
        <v>551</v>
      </c>
      <c r="I66" s="85" t="s">
        <v>340</v>
      </c>
      <c r="J66" s="86" t="s">
        <v>341</v>
      </c>
      <c r="K66" s="85">
        <v>551</v>
      </c>
      <c r="L66" s="85" t="s">
        <v>320</v>
      </c>
      <c r="M66" s="86" t="s">
        <v>258</v>
      </c>
      <c r="N66" s="86"/>
      <c r="O66" s="87" t="s">
        <v>342</v>
      </c>
      <c r="P66" s="87" t="s">
        <v>335</v>
      </c>
    </row>
    <row r="67" spans="1:16" ht="12.75" customHeight="1" x14ac:dyDescent="0.2">
      <c r="A67" s="51" t="str">
        <f t="shared" si="0"/>
        <v> BBS 20 </v>
      </c>
      <c r="B67" s="16" t="str">
        <f t="shared" si="1"/>
        <v>I</v>
      </c>
      <c r="C67" s="51">
        <f t="shared" si="2"/>
        <v>42410.391000000003</v>
      </c>
      <c r="D67" t="str">
        <f t="shared" si="3"/>
        <v>vis</v>
      </c>
      <c r="E67">
        <f>VLOOKUP(C67,Active!C$21:E$969,3,FALSE)</f>
        <v>551.99507902467235</v>
      </c>
      <c r="F67" s="16" t="s">
        <v>161</v>
      </c>
      <c r="G67" t="str">
        <f t="shared" si="4"/>
        <v>42410.391</v>
      </c>
      <c r="H67" s="51">
        <f t="shared" si="5"/>
        <v>552</v>
      </c>
      <c r="I67" s="85" t="s">
        <v>343</v>
      </c>
      <c r="J67" s="86" t="s">
        <v>344</v>
      </c>
      <c r="K67" s="85">
        <v>552</v>
      </c>
      <c r="L67" s="85" t="s">
        <v>345</v>
      </c>
      <c r="M67" s="86" t="s">
        <v>258</v>
      </c>
      <c r="N67" s="86"/>
      <c r="O67" s="87" t="s">
        <v>342</v>
      </c>
      <c r="P67" s="87" t="s">
        <v>335</v>
      </c>
    </row>
    <row r="68" spans="1:16" ht="12.75" customHeight="1" x14ac:dyDescent="0.2">
      <c r="A68" s="51" t="str">
        <f t="shared" si="0"/>
        <v> BBS 20 </v>
      </c>
      <c r="B68" s="16" t="str">
        <f t="shared" si="1"/>
        <v>I</v>
      </c>
      <c r="C68" s="51">
        <f t="shared" si="2"/>
        <v>42412.451999999997</v>
      </c>
      <c r="D68" t="str">
        <f t="shared" si="3"/>
        <v>vis</v>
      </c>
      <c r="E68">
        <f>VLOOKUP(C68,Active!C$21:E$969,3,FALSE)</f>
        <v>552.99736325377057</v>
      </c>
      <c r="F68" s="16" t="s">
        <v>161</v>
      </c>
      <c r="G68" t="str">
        <f t="shared" si="4"/>
        <v>42412.452</v>
      </c>
      <c r="H68" s="51">
        <f t="shared" si="5"/>
        <v>553</v>
      </c>
      <c r="I68" s="85" t="s">
        <v>346</v>
      </c>
      <c r="J68" s="86" t="s">
        <v>347</v>
      </c>
      <c r="K68" s="85">
        <v>553</v>
      </c>
      <c r="L68" s="85" t="s">
        <v>242</v>
      </c>
      <c r="M68" s="86" t="s">
        <v>258</v>
      </c>
      <c r="N68" s="86"/>
      <c r="O68" s="87" t="s">
        <v>342</v>
      </c>
      <c r="P68" s="87" t="s">
        <v>335</v>
      </c>
    </row>
    <row r="69" spans="1:16" ht="12.75" customHeight="1" x14ac:dyDescent="0.2">
      <c r="A69" s="51" t="str">
        <f t="shared" si="0"/>
        <v> BBS 20 </v>
      </c>
      <c r="B69" s="16" t="str">
        <f t="shared" si="1"/>
        <v>I</v>
      </c>
      <c r="C69" s="51">
        <f t="shared" si="2"/>
        <v>42412.459000000003</v>
      </c>
      <c r="D69" t="str">
        <f t="shared" si="3"/>
        <v>vis</v>
      </c>
      <c r="E69">
        <f>VLOOKUP(C69,Active!C$21:E$969,3,FALSE)</f>
        <v>553.00076742146041</v>
      </c>
      <c r="F69" s="16" t="s">
        <v>161</v>
      </c>
      <c r="G69" t="str">
        <f t="shared" si="4"/>
        <v>42412.459</v>
      </c>
      <c r="H69" s="51">
        <f t="shared" si="5"/>
        <v>553</v>
      </c>
      <c r="I69" s="85" t="s">
        <v>348</v>
      </c>
      <c r="J69" s="86" t="s">
        <v>349</v>
      </c>
      <c r="K69" s="85">
        <v>553</v>
      </c>
      <c r="L69" s="85" t="s">
        <v>206</v>
      </c>
      <c r="M69" s="86" t="s">
        <v>258</v>
      </c>
      <c r="N69" s="86"/>
      <c r="O69" s="87" t="s">
        <v>350</v>
      </c>
      <c r="P69" s="87" t="s">
        <v>335</v>
      </c>
    </row>
    <row r="70" spans="1:16" ht="12.75" customHeight="1" x14ac:dyDescent="0.2">
      <c r="A70" s="51" t="str">
        <f t="shared" si="0"/>
        <v> BBS 20 </v>
      </c>
      <c r="B70" s="16" t="str">
        <f t="shared" si="1"/>
        <v>I</v>
      </c>
      <c r="C70" s="51">
        <f t="shared" si="2"/>
        <v>42412.462</v>
      </c>
      <c r="D70" t="str">
        <f t="shared" si="3"/>
        <v>vis</v>
      </c>
      <c r="E70">
        <f>VLOOKUP(C70,Active!C$21:E$969,3,FALSE)</f>
        <v>553.00222635046782</v>
      </c>
      <c r="F70" s="16" t="s">
        <v>161</v>
      </c>
      <c r="G70" t="str">
        <f t="shared" si="4"/>
        <v>42412.462</v>
      </c>
      <c r="H70" s="51">
        <f t="shared" si="5"/>
        <v>553</v>
      </c>
      <c r="I70" s="85" t="s">
        <v>351</v>
      </c>
      <c r="J70" s="86" t="s">
        <v>352</v>
      </c>
      <c r="K70" s="85">
        <v>553</v>
      </c>
      <c r="L70" s="85" t="s">
        <v>307</v>
      </c>
      <c r="M70" s="86" t="s">
        <v>258</v>
      </c>
      <c r="N70" s="86"/>
      <c r="O70" s="87" t="s">
        <v>334</v>
      </c>
      <c r="P70" s="87" t="s">
        <v>335</v>
      </c>
    </row>
    <row r="71" spans="1:16" ht="12.75" customHeight="1" x14ac:dyDescent="0.2">
      <c r="A71" s="51" t="str">
        <f t="shared" si="0"/>
        <v> BBS 20 </v>
      </c>
      <c r="B71" s="16" t="str">
        <f t="shared" si="1"/>
        <v>I</v>
      </c>
      <c r="C71" s="51">
        <f t="shared" si="2"/>
        <v>42414.514000000003</v>
      </c>
      <c r="D71" t="str">
        <f t="shared" si="3"/>
        <v>vis</v>
      </c>
      <c r="E71">
        <f>VLOOKUP(C71,Active!C$21:E$969,3,FALSE)</f>
        <v>554.00013379254381</v>
      </c>
      <c r="F71" s="16" t="s">
        <v>161</v>
      </c>
      <c r="G71" t="str">
        <f t="shared" si="4"/>
        <v>42414.514</v>
      </c>
      <c r="H71" s="51">
        <f t="shared" si="5"/>
        <v>554</v>
      </c>
      <c r="I71" s="85" t="s">
        <v>353</v>
      </c>
      <c r="J71" s="86" t="s">
        <v>354</v>
      </c>
      <c r="K71" s="85">
        <v>554</v>
      </c>
      <c r="L71" s="85" t="s">
        <v>355</v>
      </c>
      <c r="M71" s="86" t="s">
        <v>258</v>
      </c>
      <c r="N71" s="86"/>
      <c r="O71" s="87" t="s">
        <v>342</v>
      </c>
      <c r="P71" s="87" t="s">
        <v>335</v>
      </c>
    </row>
    <row r="72" spans="1:16" ht="12.75" customHeight="1" x14ac:dyDescent="0.2">
      <c r="A72" s="51" t="str">
        <f t="shared" si="0"/>
        <v> BBS 21 </v>
      </c>
      <c r="B72" s="16" t="str">
        <f t="shared" si="1"/>
        <v>I</v>
      </c>
      <c r="C72" s="51">
        <f t="shared" si="2"/>
        <v>42445.36</v>
      </c>
      <c r="D72" t="str">
        <f t="shared" si="3"/>
        <v>vis</v>
      </c>
      <c r="E72">
        <f>VLOOKUP(C72,Active!C$21:E$969,3,FALSE)</f>
        <v>569.00084186185325</v>
      </c>
      <c r="F72" s="16" t="s">
        <v>161</v>
      </c>
      <c r="G72" t="str">
        <f t="shared" si="4"/>
        <v>42445.360</v>
      </c>
      <c r="H72" s="51">
        <f t="shared" si="5"/>
        <v>569</v>
      </c>
      <c r="I72" s="85" t="s">
        <v>356</v>
      </c>
      <c r="J72" s="86" t="s">
        <v>357</v>
      </c>
      <c r="K72" s="85">
        <v>569</v>
      </c>
      <c r="L72" s="85" t="s">
        <v>358</v>
      </c>
      <c r="M72" s="86" t="s">
        <v>258</v>
      </c>
      <c r="N72" s="86"/>
      <c r="O72" s="87" t="s">
        <v>359</v>
      </c>
      <c r="P72" s="87" t="s">
        <v>360</v>
      </c>
    </row>
    <row r="73" spans="1:16" ht="12.75" customHeight="1" x14ac:dyDescent="0.2">
      <c r="A73" s="51" t="str">
        <f t="shared" si="0"/>
        <v> BBS 21 </v>
      </c>
      <c r="B73" s="16" t="str">
        <f t="shared" si="1"/>
        <v>I</v>
      </c>
      <c r="C73" s="51">
        <f t="shared" si="2"/>
        <v>42445.362000000001</v>
      </c>
      <c r="D73" t="str">
        <f t="shared" si="3"/>
        <v>vis</v>
      </c>
      <c r="E73">
        <f>VLOOKUP(C73,Active!C$21:E$969,3,FALSE)</f>
        <v>569.0018144811927</v>
      </c>
      <c r="F73" s="16" t="s">
        <v>161</v>
      </c>
      <c r="G73" t="str">
        <f t="shared" si="4"/>
        <v>42445.362</v>
      </c>
      <c r="H73" s="51">
        <f t="shared" si="5"/>
        <v>569</v>
      </c>
      <c r="I73" s="85" t="s">
        <v>361</v>
      </c>
      <c r="J73" s="86" t="s">
        <v>362</v>
      </c>
      <c r="K73" s="85">
        <v>569</v>
      </c>
      <c r="L73" s="85" t="s">
        <v>307</v>
      </c>
      <c r="M73" s="86" t="s">
        <v>258</v>
      </c>
      <c r="N73" s="86"/>
      <c r="O73" s="87" t="s">
        <v>363</v>
      </c>
      <c r="P73" s="87" t="s">
        <v>360</v>
      </c>
    </row>
    <row r="74" spans="1:16" ht="12.75" customHeight="1" x14ac:dyDescent="0.2">
      <c r="A74" s="51" t="str">
        <f t="shared" si="0"/>
        <v> BBS 21 </v>
      </c>
      <c r="B74" s="16" t="str">
        <f t="shared" si="1"/>
        <v>I</v>
      </c>
      <c r="C74" s="51">
        <f t="shared" si="2"/>
        <v>42447.409</v>
      </c>
      <c r="D74" t="str">
        <f t="shared" si="3"/>
        <v>vis</v>
      </c>
      <c r="E74">
        <f>VLOOKUP(C74,Active!C$21:E$969,3,FALSE)</f>
        <v>569.99729037491818</v>
      </c>
      <c r="F74" s="16" t="s">
        <v>161</v>
      </c>
      <c r="G74" t="str">
        <f t="shared" si="4"/>
        <v>42447.409</v>
      </c>
      <c r="H74" s="51">
        <f t="shared" si="5"/>
        <v>570</v>
      </c>
      <c r="I74" s="85" t="s">
        <v>364</v>
      </c>
      <c r="J74" s="86" t="s">
        <v>365</v>
      </c>
      <c r="K74" s="85">
        <v>570</v>
      </c>
      <c r="L74" s="85" t="s">
        <v>242</v>
      </c>
      <c r="M74" s="86" t="s">
        <v>258</v>
      </c>
      <c r="N74" s="86"/>
      <c r="O74" s="87" t="s">
        <v>359</v>
      </c>
      <c r="P74" s="87" t="s">
        <v>360</v>
      </c>
    </row>
    <row r="75" spans="1:16" ht="12.75" customHeight="1" x14ac:dyDescent="0.2">
      <c r="A75" s="51" t="str">
        <f t="shared" ref="A75:A138" si="6">P75</f>
        <v> BBS 21 </v>
      </c>
      <c r="B75" s="16" t="str">
        <f t="shared" ref="B75:B138" si="7">IF(H75=INT(H75),"I","II")</f>
        <v>I</v>
      </c>
      <c r="C75" s="51">
        <f t="shared" ref="C75:C138" si="8">1*G75</f>
        <v>42449.464</v>
      </c>
      <c r="D75" t="str">
        <f t="shared" ref="D75:D138" si="9">VLOOKUP(F75,I$1:J$5,2,FALSE)</f>
        <v>vis</v>
      </c>
      <c r="E75">
        <f>VLOOKUP(C75,Active!C$21:E$969,3,FALSE)</f>
        <v>570.99665674600158</v>
      </c>
      <c r="F75" s="16" t="s">
        <v>161</v>
      </c>
      <c r="G75" t="str">
        <f t="shared" ref="G75:G138" si="10">MID(I75,3,LEN(I75)-3)</f>
        <v>42449.464</v>
      </c>
      <c r="H75" s="51">
        <f t="shared" ref="H75:H138" si="11">1*K75</f>
        <v>571</v>
      </c>
      <c r="I75" s="85" t="s">
        <v>366</v>
      </c>
      <c r="J75" s="86" t="s">
        <v>367</v>
      </c>
      <c r="K75" s="85">
        <v>571</v>
      </c>
      <c r="L75" s="85" t="s">
        <v>368</v>
      </c>
      <c r="M75" s="86" t="s">
        <v>258</v>
      </c>
      <c r="N75" s="86"/>
      <c r="O75" s="87" t="s">
        <v>363</v>
      </c>
      <c r="P75" s="87" t="s">
        <v>360</v>
      </c>
    </row>
    <row r="76" spans="1:16" ht="12.75" customHeight="1" x14ac:dyDescent="0.2">
      <c r="A76" s="51" t="str">
        <f t="shared" si="6"/>
        <v> BBS 21 </v>
      </c>
      <c r="B76" s="16" t="str">
        <f t="shared" si="7"/>
        <v>I</v>
      </c>
      <c r="C76" s="51">
        <f t="shared" si="8"/>
        <v>42449.476000000002</v>
      </c>
      <c r="D76" t="str">
        <f t="shared" si="9"/>
        <v>vis</v>
      </c>
      <c r="E76">
        <f>VLOOKUP(C76,Active!C$21:E$969,3,FALSE)</f>
        <v>571.00249246203828</v>
      </c>
      <c r="F76" s="16" t="s">
        <v>161</v>
      </c>
      <c r="G76" t="str">
        <f t="shared" si="10"/>
        <v>42449.476</v>
      </c>
      <c r="H76" s="51">
        <f t="shared" si="11"/>
        <v>571</v>
      </c>
      <c r="I76" s="85" t="s">
        <v>369</v>
      </c>
      <c r="J76" s="86" t="s">
        <v>370</v>
      </c>
      <c r="K76" s="85">
        <v>571</v>
      </c>
      <c r="L76" s="85" t="s">
        <v>371</v>
      </c>
      <c r="M76" s="86" t="s">
        <v>258</v>
      </c>
      <c r="N76" s="86"/>
      <c r="O76" s="87" t="s">
        <v>334</v>
      </c>
      <c r="P76" s="87" t="s">
        <v>360</v>
      </c>
    </row>
    <row r="77" spans="1:16" ht="12.75" customHeight="1" x14ac:dyDescent="0.2">
      <c r="A77" s="51" t="str">
        <f t="shared" si="6"/>
        <v> BBS 21 </v>
      </c>
      <c r="B77" s="16" t="str">
        <f t="shared" si="7"/>
        <v>I</v>
      </c>
      <c r="C77" s="51">
        <f t="shared" si="8"/>
        <v>42451.508000000002</v>
      </c>
      <c r="D77" t="str">
        <f t="shared" si="9"/>
        <v>vis</v>
      </c>
      <c r="E77">
        <f>VLOOKUP(C77,Active!C$21:E$969,3,FALSE)</f>
        <v>571.99067371071976</v>
      </c>
      <c r="F77" s="16" t="s">
        <v>161</v>
      </c>
      <c r="G77" t="str">
        <f t="shared" si="10"/>
        <v>42451.508</v>
      </c>
      <c r="H77" s="51">
        <f t="shared" si="11"/>
        <v>572</v>
      </c>
      <c r="I77" s="85" t="s">
        <v>372</v>
      </c>
      <c r="J77" s="86" t="s">
        <v>373</v>
      </c>
      <c r="K77" s="85">
        <v>572</v>
      </c>
      <c r="L77" s="85" t="s">
        <v>188</v>
      </c>
      <c r="M77" s="86" t="s">
        <v>258</v>
      </c>
      <c r="N77" s="86"/>
      <c r="O77" s="87" t="s">
        <v>363</v>
      </c>
      <c r="P77" s="87" t="s">
        <v>360</v>
      </c>
    </row>
    <row r="78" spans="1:16" ht="12.75" customHeight="1" x14ac:dyDescent="0.2">
      <c r="A78" s="51" t="str">
        <f t="shared" si="6"/>
        <v> BBS 26 </v>
      </c>
      <c r="B78" s="16" t="str">
        <f t="shared" si="7"/>
        <v>I</v>
      </c>
      <c r="C78" s="51">
        <f t="shared" si="8"/>
        <v>42739.41</v>
      </c>
      <c r="D78" t="str">
        <f t="shared" si="9"/>
        <v>vis</v>
      </c>
      <c r="E78">
        <f>VLOOKUP(C78,Active!C$21:E$969,3,FALSE)</f>
        <v>712.0002002156366</v>
      </c>
      <c r="F78" s="16" t="s">
        <v>161</v>
      </c>
      <c r="G78" t="str">
        <f t="shared" si="10"/>
        <v>42739.410</v>
      </c>
      <c r="H78" s="51">
        <f t="shared" si="11"/>
        <v>712</v>
      </c>
      <c r="I78" s="85" t="s">
        <v>374</v>
      </c>
      <c r="J78" s="86" t="s">
        <v>375</v>
      </c>
      <c r="K78" s="85">
        <v>712</v>
      </c>
      <c r="L78" s="85" t="s">
        <v>206</v>
      </c>
      <c r="M78" s="86" t="s">
        <v>258</v>
      </c>
      <c r="N78" s="86"/>
      <c r="O78" s="87" t="s">
        <v>350</v>
      </c>
      <c r="P78" s="87" t="s">
        <v>64</v>
      </c>
    </row>
    <row r="79" spans="1:16" ht="12.75" customHeight="1" x14ac:dyDescent="0.2">
      <c r="A79" s="51" t="str">
        <f t="shared" si="6"/>
        <v> BBS 25 </v>
      </c>
      <c r="B79" s="16" t="str">
        <f t="shared" si="7"/>
        <v>I</v>
      </c>
      <c r="C79" s="51">
        <f t="shared" si="8"/>
        <v>42774.357000000004</v>
      </c>
      <c r="D79" t="str">
        <f t="shared" si="9"/>
        <v>vis</v>
      </c>
      <c r="E79">
        <f>VLOOKUP(C79,Active!C$21:E$969,3,FALSE)</f>
        <v>728.99526424008707</v>
      </c>
      <c r="F79" s="16" t="s">
        <v>161</v>
      </c>
      <c r="G79" t="str">
        <f t="shared" si="10"/>
        <v>42774.357</v>
      </c>
      <c r="H79" s="51">
        <f t="shared" si="11"/>
        <v>729</v>
      </c>
      <c r="I79" s="85" t="s">
        <v>376</v>
      </c>
      <c r="J79" s="86" t="s">
        <v>377</v>
      </c>
      <c r="K79" s="85">
        <v>729</v>
      </c>
      <c r="L79" s="85" t="s">
        <v>279</v>
      </c>
      <c r="M79" s="86" t="s">
        <v>258</v>
      </c>
      <c r="N79" s="86"/>
      <c r="O79" s="87" t="s">
        <v>378</v>
      </c>
      <c r="P79" s="87" t="s">
        <v>379</v>
      </c>
    </row>
    <row r="80" spans="1:16" ht="12.75" customHeight="1" x14ac:dyDescent="0.2">
      <c r="A80" s="51" t="str">
        <f t="shared" si="6"/>
        <v> BBS 27 </v>
      </c>
      <c r="B80" s="16" t="str">
        <f t="shared" si="7"/>
        <v>I</v>
      </c>
      <c r="C80" s="51">
        <f t="shared" si="8"/>
        <v>42774.360999999997</v>
      </c>
      <c r="D80" t="str">
        <f t="shared" si="9"/>
        <v>vis</v>
      </c>
      <c r="E80">
        <f>VLOOKUP(C80,Active!C$21:E$969,3,FALSE)</f>
        <v>728.99720947876244</v>
      </c>
      <c r="F80" s="16" t="s">
        <v>161</v>
      </c>
      <c r="G80" t="str">
        <f t="shared" si="10"/>
        <v>42774.361</v>
      </c>
      <c r="H80" s="51">
        <f t="shared" si="11"/>
        <v>729</v>
      </c>
      <c r="I80" s="85" t="s">
        <v>380</v>
      </c>
      <c r="J80" s="86" t="s">
        <v>381</v>
      </c>
      <c r="K80" s="85">
        <v>729</v>
      </c>
      <c r="L80" s="85" t="s">
        <v>295</v>
      </c>
      <c r="M80" s="86" t="s">
        <v>258</v>
      </c>
      <c r="N80" s="86"/>
      <c r="O80" s="87" t="s">
        <v>382</v>
      </c>
      <c r="P80" s="87" t="s">
        <v>383</v>
      </c>
    </row>
    <row r="81" spans="1:16" ht="12.75" customHeight="1" x14ac:dyDescent="0.2">
      <c r="A81" s="51" t="str">
        <f t="shared" si="6"/>
        <v> BBS 27 </v>
      </c>
      <c r="B81" s="16" t="str">
        <f t="shared" si="7"/>
        <v>I</v>
      </c>
      <c r="C81" s="51">
        <f t="shared" si="8"/>
        <v>42776.442000000003</v>
      </c>
      <c r="D81" t="str">
        <f t="shared" si="9"/>
        <v>vis</v>
      </c>
      <c r="E81">
        <f>VLOOKUP(C81,Active!C$21:E$969,3,FALSE)</f>
        <v>730.00921990125858</v>
      </c>
      <c r="F81" s="16" t="s">
        <v>161</v>
      </c>
      <c r="G81" t="str">
        <f t="shared" si="10"/>
        <v>42776.442</v>
      </c>
      <c r="H81" s="51">
        <f t="shared" si="11"/>
        <v>730</v>
      </c>
      <c r="I81" s="85" t="s">
        <v>384</v>
      </c>
      <c r="J81" s="86" t="s">
        <v>385</v>
      </c>
      <c r="K81" s="85">
        <v>730</v>
      </c>
      <c r="L81" s="85" t="s">
        <v>176</v>
      </c>
      <c r="M81" s="86" t="s">
        <v>258</v>
      </c>
      <c r="N81" s="86"/>
      <c r="O81" s="87" t="s">
        <v>382</v>
      </c>
      <c r="P81" s="87" t="s">
        <v>383</v>
      </c>
    </row>
    <row r="82" spans="1:16" ht="12.75" customHeight="1" x14ac:dyDescent="0.2">
      <c r="A82" s="51" t="str">
        <f t="shared" si="6"/>
        <v> AOEB 2 </v>
      </c>
      <c r="B82" s="16" t="str">
        <f t="shared" si="7"/>
        <v>I</v>
      </c>
      <c r="C82" s="51">
        <f t="shared" si="8"/>
        <v>42782.595000000001</v>
      </c>
      <c r="D82" t="str">
        <f t="shared" si="9"/>
        <v>vis</v>
      </c>
      <c r="E82">
        <f>VLOOKUP(C82,Active!C$21:E$969,3,FALSE)</f>
        <v>733.00148329847207</v>
      </c>
      <c r="F82" s="16" t="s">
        <v>161</v>
      </c>
      <c r="G82" t="str">
        <f t="shared" si="10"/>
        <v>42782.595</v>
      </c>
      <c r="H82" s="51">
        <f t="shared" si="11"/>
        <v>733</v>
      </c>
      <c r="I82" s="85" t="s">
        <v>386</v>
      </c>
      <c r="J82" s="86" t="s">
        <v>387</v>
      </c>
      <c r="K82" s="85">
        <v>733</v>
      </c>
      <c r="L82" s="85" t="s">
        <v>272</v>
      </c>
      <c r="M82" s="86" t="s">
        <v>258</v>
      </c>
      <c r="N82" s="86"/>
      <c r="O82" s="87" t="s">
        <v>273</v>
      </c>
      <c r="P82" s="87" t="s">
        <v>388</v>
      </c>
    </row>
    <row r="83" spans="1:16" ht="12.75" customHeight="1" x14ac:dyDescent="0.2">
      <c r="A83" s="51" t="str">
        <f t="shared" si="6"/>
        <v>IBVS 1249 </v>
      </c>
      <c r="B83" s="16" t="str">
        <f t="shared" si="7"/>
        <v>I</v>
      </c>
      <c r="C83" s="51">
        <f t="shared" si="8"/>
        <v>42786.714999999997</v>
      </c>
      <c r="D83" t="str">
        <f t="shared" si="9"/>
        <v>vis</v>
      </c>
      <c r="E83">
        <f>VLOOKUP(C83,Active!C$21:E$969,3,FALSE)</f>
        <v>735.00507913733247</v>
      </c>
      <c r="F83" s="16" t="s">
        <v>161</v>
      </c>
      <c r="G83" t="str">
        <f t="shared" si="10"/>
        <v>42786.715</v>
      </c>
      <c r="H83" s="51">
        <f t="shared" si="11"/>
        <v>735</v>
      </c>
      <c r="I83" s="85" t="s">
        <v>389</v>
      </c>
      <c r="J83" s="86" t="s">
        <v>390</v>
      </c>
      <c r="K83" s="85">
        <v>735</v>
      </c>
      <c r="L83" s="85" t="s">
        <v>391</v>
      </c>
      <c r="M83" s="86" t="s">
        <v>258</v>
      </c>
      <c r="N83" s="86"/>
      <c r="O83" s="87" t="s">
        <v>392</v>
      </c>
      <c r="P83" s="88" t="s">
        <v>393</v>
      </c>
    </row>
    <row r="84" spans="1:16" ht="12.75" customHeight="1" x14ac:dyDescent="0.2">
      <c r="A84" s="51" t="str">
        <f t="shared" si="6"/>
        <v> BBS 34 </v>
      </c>
      <c r="B84" s="16" t="str">
        <f t="shared" si="7"/>
        <v>I</v>
      </c>
      <c r="C84" s="51">
        <f t="shared" si="8"/>
        <v>42807.273999999998</v>
      </c>
      <c r="D84" t="str">
        <f t="shared" si="9"/>
        <v>vis</v>
      </c>
      <c r="E84">
        <f>VLOOKUP(C84,Active!C$21:E$969,3,FALSE)</f>
        <v>745.00311963519187</v>
      </c>
      <c r="F84" s="16" t="s">
        <v>161</v>
      </c>
      <c r="G84" t="str">
        <f t="shared" si="10"/>
        <v>42807.274</v>
      </c>
      <c r="H84" s="51">
        <f t="shared" si="11"/>
        <v>745</v>
      </c>
      <c r="I84" s="85" t="s">
        <v>394</v>
      </c>
      <c r="J84" s="86" t="s">
        <v>395</v>
      </c>
      <c r="K84" s="85">
        <v>745</v>
      </c>
      <c r="L84" s="85" t="s">
        <v>170</v>
      </c>
      <c r="M84" s="86" t="s">
        <v>258</v>
      </c>
      <c r="N84" s="86"/>
      <c r="O84" s="87" t="s">
        <v>396</v>
      </c>
      <c r="P84" s="87" t="s">
        <v>397</v>
      </c>
    </row>
    <row r="85" spans="1:16" ht="12.75" customHeight="1" x14ac:dyDescent="0.2">
      <c r="A85" s="51" t="str">
        <f t="shared" si="6"/>
        <v> AOEB 2 </v>
      </c>
      <c r="B85" s="16" t="str">
        <f t="shared" si="7"/>
        <v>I</v>
      </c>
      <c r="C85" s="51">
        <f t="shared" si="8"/>
        <v>43045.798999999999</v>
      </c>
      <c r="D85" t="str">
        <f t="shared" si="9"/>
        <v>vis</v>
      </c>
      <c r="E85">
        <f>VLOOKUP(C85,Active!C$21:E$969,3,FALSE)</f>
        <v>861.00013358294245</v>
      </c>
      <c r="F85" s="16" t="s">
        <v>161</v>
      </c>
      <c r="G85" t="str">
        <f t="shared" si="10"/>
        <v>43045.799</v>
      </c>
      <c r="H85" s="51">
        <f t="shared" si="11"/>
        <v>861</v>
      </c>
      <c r="I85" s="85" t="s">
        <v>398</v>
      </c>
      <c r="J85" s="86" t="s">
        <v>399</v>
      </c>
      <c r="K85" s="85">
        <v>861</v>
      </c>
      <c r="L85" s="85" t="s">
        <v>206</v>
      </c>
      <c r="M85" s="86" t="s">
        <v>258</v>
      </c>
      <c r="N85" s="86"/>
      <c r="O85" s="87" t="s">
        <v>400</v>
      </c>
      <c r="P85" s="87" t="s">
        <v>388</v>
      </c>
    </row>
    <row r="86" spans="1:16" ht="12.75" customHeight="1" x14ac:dyDescent="0.2">
      <c r="A86" s="51" t="str">
        <f t="shared" si="6"/>
        <v> AOEB 2 </v>
      </c>
      <c r="B86" s="16" t="str">
        <f t="shared" si="7"/>
        <v>I</v>
      </c>
      <c r="C86" s="51">
        <f t="shared" si="8"/>
        <v>43045.817999999999</v>
      </c>
      <c r="D86" t="str">
        <f t="shared" si="9"/>
        <v>vis</v>
      </c>
      <c r="E86">
        <f>VLOOKUP(C86,Active!C$21:E$969,3,FALSE)</f>
        <v>861.00937346666547</v>
      </c>
      <c r="F86" s="16" t="s">
        <v>161</v>
      </c>
      <c r="G86" t="str">
        <f t="shared" si="10"/>
        <v>43045.818</v>
      </c>
      <c r="H86" s="51">
        <f t="shared" si="11"/>
        <v>861</v>
      </c>
      <c r="I86" s="85" t="s">
        <v>401</v>
      </c>
      <c r="J86" s="86" t="s">
        <v>402</v>
      </c>
      <c r="K86" s="85">
        <v>861</v>
      </c>
      <c r="L86" s="85" t="s">
        <v>403</v>
      </c>
      <c r="M86" s="86" t="s">
        <v>258</v>
      </c>
      <c r="N86" s="86"/>
      <c r="O86" s="87" t="s">
        <v>404</v>
      </c>
      <c r="P86" s="87" t="s">
        <v>388</v>
      </c>
    </row>
    <row r="87" spans="1:16" ht="12.75" customHeight="1" x14ac:dyDescent="0.2">
      <c r="A87" s="51" t="str">
        <f t="shared" si="6"/>
        <v>IBVS 1350 </v>
      </c>
      <c r="B87" s="16" t="str">
        <f t="shared" si="7"/>
        <v>I</v>
      </c>
      <c r="C87" s="51">
        <f t="shared" si="8"/>
        <v>43080.75</v>
      </c>
      <c r="D87" t="str">
        <f t="shared" si="9"/>
        <v>vis</v>
      </c>
      <c r="E87">
        <f>VLOOKUP(C87,Active!C$21:E$969,3,FALSE)</f>
        <v>877.99714284607182</v>
      </c>
      <c r="F87" s="16" t="s">
        <v>161</v>
      </c>
      <c r="G87" t="str">
        <f t="shared" si="10"/>
        <v>43080.750</v>
      </c>
      <c r="H87" s="51">
        <f t="shared" si="11"/>
        <v>878</v>
      </c>
      <c r="I87" s="85" t="s">
        <v>405</v>
      </c>
      <c r="J87" s="86" t="s">
        <v>406</v>
      </c>
      <c r="K87" s="85">
        <v>878</v>
      </c>
      <c r="L87" s="85" t="s">
        <v>295</v>
      </c>
      <c r="M87" s="86" t="s">
        <v>258</v>
      </c>
      <c r="N87" s="86"/>
      <c r="O87" s="87" t="s">
        <v>407</v>
      </c>
      <c r="P87" s="88" t="s">
        <v>408</v>
      </c>
    </row>
    <row r="88" spans="1:16" ht="12.75" customHeight="1" x14ac:dyDescent="0.2">
      <c r="A88" s="51" t="str">
        <f t="shared" si="6"/>
        <v> AOEB 2 </v>
      </c>
      <c r="B88" s="16" t="str">
        <f t="shared" si="7"/>
        <v>I</v>
      </c>
      <c r="C88" s="51">
        <f t="shared" si="8"/>
        <v>43080.75</v>
      </c>
      <c r="D88" t="str">
        <f t="shared" si="9"/>
        <v>vis</v>
      </c>
      <c r="E88">
        <f>VLOOKUP(C88,Active!C$21:E$969,3,FALSE)</f>
        <v>877.99714284607182</v>
      </c>
      <c r="F88" s="16" t="s">
        <v>161</v>
      </c>
      <c r="G88" t="str">
        <f t="shared" si="10"/>
        <v>43080.750</v>
      </c>
      <c r="H88" s="51">
        <f t="shared" si="11"/>
        <v>878</v>
      </c>
      <c r="I88" s="85" t="s">
        <v>405</v>
      </c>
      <c r="J88" s="86" t="s">
        <v>406</v>
      </c>
      <c r="K88" s="85">
        <v>878</v>
      </c>
      <c r="L88" s="85" t="s">
        <v>295</v>
      </c>
      <c r="M88" s="86" t="s">
        <v>258</v>
      </c>
      <c r="N88" s="86"/>
      <c r="O88" s="87" t="s">
        <v>409</v>
      </c>
      <c r="P88" s="87" t="s">
        <v>388</v>
      </c>
    </row>
    <row r="89" spans="1:16" ht="12.75" customHeight="1" x14ac:dyDescent="0.2">
      <c r="A89" s="51" t="str">
        <f t="shared" si="6"/>
        <v> AOEB 2 </v>
      </c>
      <c r="B89" s="16" t="str">
        <f t="shared" si="7"/>
        <v>I</v>
      </c>
      <c r="C89" s="51">
        <f t="shared" si="8"/>
        <v>43080.764999999999</v>
      </c>
      <c r="D89" t="str">
        <f t="shared" si="9"/>
        <v>vis</v>
      </c>
      <c r="E89">
        <f>VLOOKUP(C89,Active!C$21:E$969,3,FALSE)</f>
        <v>878.00443749111594</v>
      </c>
      <c r="F89" s="16" t="s">
        <v>161</v>
      </c>
      <c r="G89" t="str">
        <f t="shared" si="10"/>
        <v>43080.765</v>
      </c>
      <c r="H89" s="51">
        <f t="shared" si="11"/>
        <v>878</v>
      </c>
      <c r="I89" s="85" t="s">
        <v>410</v>
      </c>
      <c r="J89" s="86" t="s">
        <v>411</v>
      </c>
      <c r="K89" s="85">
        <v>878</v>
      </c>
      <c r="L89" s="85" t="s">
        <v>330</v>
      </c>
      <c r="M89" s="86" t="s">
        <v>258</v>
      </c>
      <c r="N89" s="86"/>
      <c r="O89" s="87" t="s">
        <v>273</v>
      </c>
      <c r="P89" s="87" t="s">
        <v>388</v>
      </c>
    </row>
    <row r="90" spans="1:16" ht="12.75" customHeight="1" x14ac:dyDescent="0.2">
      <c r="A90" s="51" t="str">
        <f t="shared" si="6"/>
        <v> BBS 32 </v>
      </c>
      <c r="B90" s="16" t="str">
        <f t="shared" si="7"/>
        <v>I</v>
      </c>
      <c r="C90" s="51">
        <f t="shared" si="8"/>
        <v>43105.427000000003</v>
      </c>
      <c r="D90" t="str">
        <f t="shared" si="9"/>
        <v>vis</v>
      </c>
      <c r="E90">
        <f>VLOOKUP(C90,Active!C$21:E$969,3,FALSE)</f>
        <v>889.9978065634557</v>
      </c>
      <c r="F90" s="16" t="s">
        <v>161</v>
      </c>
      <c r="G90" t="str">
        <f t="shared" si="10"/>
        <v>43105.427</v>
      </c>
      <c r="H90" s="51">
        <f t="shared" si="11"/>
        <v>890</v>
      </c>
      <c r="I90" s="85" t="s">
        <v>412</v>
      </c>
      <c r="J90" s="86" t="s">
        <v>413</v>
      </c>
      <c r="K90" s="85">
        <v>890</v>
      </c>
      <c r="L90" s="85" t="s">
        <v>317</v>
      </c>
      <c r="M90" s="86" t="s">
        <v>258</v>
      </c>
      <c r="N90" s="86"/>
      <c r="O90" s="87" t="s">
        <v>414</v>
      </c>
      <c r="P90" s="87" t="s">
        <v>415</v>
      </c>
    </row>
    <row r="91" spans="1:16" ht="12.75" customHeight="1" x14ac:dyDescent="0.2">
      <c r="A91" s="51" t="str">
        <f t="shared" si="6"/>
        <v> BBS 32 </v>
      </c>
      <c r="B91" s="16" t="str">
        <f t="shared" si="7"/>
        <v>I</v>
      </c>
      <c r="C91" s="51">
        <f t="shared" si="8"/>
        <v>43138.328999999998</v>
      </c>
      <c r="D91" t="str">
        <f t="shared" si="9"/>
        <v>vis</v>
      </c>
      <c r="E91">
        <f>VLOOKUP(C91,Active!C$21:E$969,3,FALSE)</f>
        <v>905.9983673135165</v>
      </c>
      <c r="F91" s="16" t="s">
        <v>161</v>
      </c>
      <c r="G91" t="str">
        <f t="shared" si="10"/>
        <v>43138.329</v>
      </c>
      <c r="H91" s="51">
        <f t="shared" si="11"/>
        <v>906</v>
      </c>
      <c r="I91" s="85" t="s">
        <v>416</v>
      </c>
      <c r="J91" s="86" t="s">
        <v>417</v>
      </c>
      <c r="K91" s="85">
        <v>906</v>
      </c>
      <c r="L91" s="85" t="s">
        <v>320</v>
      </c>
      <c r="M91" s="86" t="s">
        <v>258</v>
      </c>
      <c r="N91" s="86"/>
      <c r="O91" s="87" t="s">
        <v>418</v>
      </c>
      <c r="P91" s="87" t="s">
        <v>415</v>
      </c>
    </row>
    <row r="92" spans="1:16" ht="12.75" customHeight="1" x14ac:dyDescent="0.2">
      <c r="A92" s="51" t="str">
        <f t="shared" si="6"/>
        <v> BBS 32 </v>
      </c>
      <c r="B92" s="16" t="str">
        <f t="shared" si="7"/>
        <v>I</v>
      </c>
      <c r="C92" s="51">
        <f t="shared" si="8"/>
        <v>43138.341</v>
      </c>
      <c r="D92" t="str">
        <f t="shared" si="9"/>
        <v>vis</v>
      </c>
      <c r="E92">
        <f>VLOOKUP(C92,Active!C$21:E$969,3,FALSE)</f>
        <v>906.0042030295532</v>
      </c>
      <c r="F92" s="16" t="s">
        <v>161</v>
      </c>
      <c r="G92" t="str">
        <f t="shared" si="10"/>
        <v>43138.341</v>
      </c>
      <c r="H92" s="51">
        <f t="shared" si="11"/>
        <v>906</v>
      </c>
      <c r="I92" s="85" t="s">
        <v>419</v>
      </c>
      <c r="J92" s="86" t="s">
        <v>420</v>
      </c>
      <c r="K92" s="85">
        <v>906</v>
      </c>
      <c r="L92" s="85" t="s">
        <v>330</v>
      </c>
      <c r="M92" s="86" t="s">
        <v>258</v>
      </c>
      <c r="N92" s="86"/>
      <c r="O92" s="87" t="s">
        <v>396</v>
      </c>
      <c r="P92" s="87" t="s">
        <v>415</v>
      </c>
    </row>
    <row r="93" spans="1:16" ht="12.75" customHeight="1" x14ac:dyDescent="0.2">
      <c r="A93" s="51" t="str">
        <f t="shared" si="6"/>
        <v> AOEB 2 </v>
      </c>
      <c r="B93" s="16" t="str">
        <f t="shared" si="7"/>
        <v>I</v>
      </c>
      <c r="C93" s="51">
        <f t="shared" si="8"/>
        <v>43140.377999999997</v>
      </c>
      <c r="D93" t="str">
        <f t="shared" si="9"/>
        <v>vis</v>
      </c>
      <c r="E93">
        <f>VLOOKUP(C93,Active!C$21:E$969,3,FALSE)</f>
        <v>906.99481582658154</v>
      </c>
      <c r="F93" s="16" t="s">
        <v>161</v>
      </c>
      <c r="G93" t="str">
        <f t="shared" si="10"/>
        <v>43140.378</v>
      </c>
      <c r="H93" s="51">
        <f t="shared" si="11"/>
        <v>907</v>
      </c>
      <c r="I93" s="85" t="s">
        <v>421</v>
      </c>
      <c r="J93" s="86" t="s">
        <v>422</v>
      </c>
      <c r="K93" s="85">
        <v>907</v>
      </c>
      <c r="L93" s="85" t="s">
        <v>345</v>
      </c>
      <c r="M93" s="86" t="s">
        <v>258</v>
      </c>
      <c r="N93" s="86"/>
      <c r="O93" s="87" t="s">
        <v>423</v>
      </c>
      <c r="P93" s="87" t="s">
        <v>388</v>
      </c>
    </row>
    <row r="94" spans="1:16" ht="12.75" customHeight="1" x14ac:dyDescent="0.2">
      <c r="A94" s="51" t="str">
        <f t="shared" si="6"/>
        <v> AOEB 2 </v>
      </c>
      <c r="B94" s="16" t="str">
        <f t="shared" si="7"/>
        <v>I</v>
      </c>
      <c r="C94" s="51">
        <f t="shared" si="8"/>
        <v>43154.760999999999</v>
      </c>
      <c r="D94" t="str">
        <f t="shared" si="9"/>
        <v>vis</v>
      </c>
      <c r="E94">
        <f>VLOOKUP(C94,Active!C$21:E$969,3,FALSE)</f>
        <v>913.98940780482565</v>
      </c>
      <c r="F94" s="16" t="s">
        <v>161</v>
      </c>
      <c r="G94" t="str">
        <f t="shared" si="10"/>
        <v>43154.761</v>
      </c>
      <c r="H94" s="51">
        <f t="shared" si="11"/>
        <v>914</v>
      </c>
      <c r="I94" s="85" t="s">
        <v>424</v>
      </c>
      <c r="J94" s="86" t="s">
        <v>425</v>
      </c>
      <c r="K94" s="85">
        <v>914</v>
      </c>
      <c r="L94" s="85" t="s">
        <v>426</v>
      </c>
      <c r="M94" s="86" t="s">
        <v>258</v>
      </c>
      <c r="N94" s="86"/>
      <c r="O94" s="87" t="s">
        <v>404</v>
      </c>
      <c r="P94" s="87" t="s">
        <v>388</v>
      </c>
    </row>
    <row r="95" spans="1:16" ht="12.75" customHeight="1" x14ac:dyDescent="0.2">
      <c r="A95" s="51" t="str">
        <f t="shared" si="6"/>
        <v> AOEB 2 </v>
      </c>
      <c r="B95" s="16" t="str">
        <f t="shared" si="7"/>
        <v>I</v>
      </c>
      <c r="C95" s="51">
        <f t="shared" si="8"/>
        <v>43154.777999999998</v>
      </c>
      <c r="D95" t="str">
        <f t="shared" si="9"/>
        <v>vis</v>
      </c>
      <c r="E95">
        <f>VLOOKUP(C95,Active!C$21:E$969,3,FALSE)</f>
        <v>913.99767506920921</v>
      </c>
      <c r="F95" s="16" t="s">
        <v>161</v>
      </c>
      <c r="G95" t="str">
        <f t="shared" si="10"/>
        <v>43154.778</v>
      </c>
      <c r="H95" s="51">
        <f t="shared" si="11"/>
        <v>914</v>
      </c>
      <c r="I95" s="85" t="s">
        <v>427</v>
      </c>
      <c r="J95" s="86" t="s">
        <v>428</v>
      </c>
      <c r="K95" s="85">
        <v>914</v>
      </c>
      <c r="L95" s="85" t="s">
        <v>317</v>
      </c>
      <c r="M95" s="86" t="s">
        <v>258</v>
      </c>
      <c r="N95" s="86"/>
      <c r="O95" s="87" t="s">
        <v>400</v>
      </c>
      <c r="P95" s="87" t="s">
        <v>388</v>
      </c>
    </row>
    <row r="96" spans="1:16" ht="12.75" customHeight="1" x14ac:dyDescent="0.2">
      <c r="A96" s="51" t="str">
        <f t="shared" si="6"/>
        <v> AOEB 2 </v>
      </c>
      <c r="B96" s="16" t="str">
        <f t="shared" si="7"/>
        <v>I</v>
      </c>
      <c r="C96" s="51">
        <f t="shared" si="8"/>
        <v>43185.624000000003</v>
      </c>
      <c r="D96" t="str">
        <f t="shared" si="9"/>
        <v>vis</v>
      </c>
      <c r="E96">
        <f>VLOOKUP(C96,Active!C$21:E$969,3,FALSE)</f>
        <v>928.99838313852217</v>
      </c>
      <c r="F96" s="16" t="s">
        <v>161</v>
      </c>
      <c r="G96" t="str">
        <f t="shared" si="10"/>
        <v>43185.624</v>
      </c>
      <c r="H96" s="51">
        <f t="shared" si="11"/>
        <v>929</v>
      </c>
      <c r="I96" s="85" t="s">
        <v>429</v>
      </c>
      <c r="J96" s="86" t="s">
        <v>430</v>
      </c>
      <c r="K96" s="85">
        <v>929</v>
      </c>
      <c r="L96" s="85" t="s">
        <v>320</v>
      </c>
      <c r="M96" s="86" t="s">
        <v>258</v>
      </c>
      <c r="N96" s="86"/>
      <c r="O96" s="87" t="s">
        <v>409</v>
      </c>
      <c r="P96" s="87" t="s">
        <v>388</v>
      </c>
    </row>
    <row r="97" spans="1:16" ht="12.75" customHeight="1" x14ac:dyDescent="0.2">
      <c r="A97" s="51" t="str">
        <f t="shared" si="6"/>
        <v>IBVS 1502 </v>
      </c>
      <c r="B97" s="16" t="str">
        <f t="shared" si="7"/>
        <v>I</v>
      </c>
      <c r="C97" s="51">
        <f t="shared" si="8"/>
        <v>43185.625</v>
      </c>
      <c r="D97" t="str">
        <f t="shared" si="9"/>
        <v>vis</v>
      </c>
      <c r="E97">
        <f>VLOOKUP(C97,Active!C$21:E$969,3,FALSE)</f>
        <v>928.99886944819013</v>
      </c>
      <c r="F97" s="16" t="s">
        <v>161</v>
      </c>
      <c r="G97" t="str">
        <f t="shared" si="10"/>
        <v>43185.625</v>
      </c>
      <c r="H97" s="51">
        <f t="shared" si="11"/>
        <v>929</v>
      </c>
      <c r="I97" s="85" t="s">
        <v>431</v>
      </c>
      <c r="J97" s="86" t="s">
        <v>432</v>
      </c>
      <c r="K97" s="85">
        <v>929</v>
      </c>
      <c r="L97" s="85" t="s">
        <v>433</v>
      </c>
      <c r="M97" s="86" t="s">
        <v>258</v>
      </c>
      <c r="N97" s="86"/>
      <c r="O97" s="87" t="s">
        <v>407</v>
      </c>
      <c r="P97" s="88" t="s">
        <v>434</v>
      </c>
    </row>
    <row r="98" spans="1:16" ht="12.75" customHeight="1" x14ac:dyDescent="0.2">
      <c r="A98" s="51" t="str">
        <f t="shared" si="6"/>
        <v> BBS 33 </v>
      </c>
      <c r="B98" s="16" t="str">
        <f t="shared" si="7"/>
        <v>I</v>
      </c>
      <c r="C98" s="51">
        <f t="shared" si="8"/>
        <v>43212.351999999999</v>
      </c>
      <c r="D98" t="str">
        <f t="shared" si="9"/>
        <v>vis</v>
      </c>
      <c r="E98">
        <f>VLOOKUP(C98,Active!C$21:E$969,3,FALSE)</f>
        <v>941.99646798830702</v>
      </c>
      <c r="F98" s="16" t="s">
        <v>161</v>
      </c>
      <c r="G98" t="str">
        <f t="shared" si="10"/>
        <v>43212.352</v>
      </c>
      <c r="H98" s="51">
        <f t="shared" si="11"/>
        <v>942</v>
      </c>
      <c r="I98" s="85" t="s">
        <v>435</v>
      </c>
      <c r="J98" s="86" t="s">
        <v>436</v>
      </c>
      <c r="K98" s="85">
        <v>942</v>
      </c>
      <c r="L98" s="85" t="s">
        <v>242</v>
      </c>
      <c r="M98" s="86" t="s">
        <v>258</v>
      </c>
      <c r="N98" s="86"/>
      <c r="O98" s="87" t="s">
        <v>437</v>
      </c>
      <c r="P98" s="87" t="s">
        <v>438</v>
      </c>
    </row>
    <row r="99" spans="1:16" ht="12.75" customHeight="1" x14ac:dyDescent="0.2">
      <c r="A99" s="51" t="str">
        <f t="shared" si="6"/>
        <v> BBS 33 </v>
      </c>
      <c r="B99" s="16" t="str">
        <f t="shared" si="7"/>
        <v>I</v>
      </c>
      <c r="C99" s="51">
        <f t="shared" si="8"/>
        <v>43212.368999999999</v>
      </c>
      <c r="D99" t="str">
        <f t="shared" si="9"/>
        <v>vis</v>
      </c>
      <c r="E99">
        <f>VLOOKUP(C99,Active!C$21:E$969,3,FALSE)</f>
        <v>942.00473525269058</v>
      </c>
      <c r="F99" s="16" t="s">
        <v>161</v>
      </c>
      <c r="G99" t="str">
        <f t="shared" si="10"/>
        <v>43212.369</v>
      </c>
      <c r="H99" s="51">
        <f t="shared" si="11"/>
        <v>942</v>
      </c>
      <c r="I99" s="85" t="s">
        <v>439</v>
      </c>
      <c r="J99" s="86" t="s">
        <v>440</v>
      </c>
      <c r="K99" s="85">
        <v>942</v>
      </c>
      <c r="L99" s="85" t="s">
        <v>391</v>
      </c>
      <c r="M99" s="86" t="s">
        <v>258</v>
      </c>
      <c r="N99" s="86"/>
      <c r="O99" s="87" t="s">
        <v>378</v>
      </c>
      <c r="P99" s="87" t="s">
        <v>438</v>
      </c>
    </row>
    <row r="100" spans="1:16" ht="12.75" customHeight="1" x14ac:dyDescent="0.2">
      <c r="A100" s="51" t="str">
        <f t="shared" si="6"/>
        <v> BBS 37 </v>
      </c>
      <c r="B100" s="16" t="str">
        <f t="shared" si="7"/>
        <v>I</v>
      </c>
      <c r="C100" s="51">
        <f t="shared" si="8"/>
        <v>43504.341999999997</v>
      </c>
      <c r="D100" t="str">
        <f t="shared" si="9"/>
        <v>vis</v>
      </c>
      <c r="E100">
        <f>VLOOKUP(C100,Active!C$21:E$969,3,FALSE)</f>
        <v>1083.9940284226566</v>
      </c>
      <c r="F100" s="16" t="s">
        <v>161</v>
      </c>
      <c r="G100" t="str">
        <f t="shared" si="10"/>
        <v>43504.342</v>
      </c>
      <c r="H100" s="51">
        <f t="shared" si="11"/>
        <v>1084</v>
      </c>
      <c r="I100" s="85" t="s">
        <v>441</v>
      </c>
      <c r="J100" s="86" t="s">
        <v>442</v>
      </c>
      <c r="K100" s="85">
        <v>1084</v>
      </c>
      <c r="L100" s="85" t="s">
        <v>266</v>
      </c>
      <c r="M100" s="86" t="s">
        <v>258</v>
      </c>
      <c r="N100" s="86"/>
      <c r="O100" s="87" t="s">
        <v>443</v>
      </c>
      <c r="P100" s="87" t="s">
        <v>72</v>
      </c>
    </row>
    <row r="101" spans="1:16" ht="12.75" customHeight="1" x14ac:dyDescent="0.2">
      <c r="A101" s="51" t="str">
        <f t="shared" si="6"/>
        <v> AOEB 2 </v>
      </c>
      <c r="B101" s="16" t="str">
        <f t="shared" si="7"/>
        <v>I</v>
      </c>
      <c r="C101" s="51">
        <f t="shared" si="8"/>
        <v>43512.593000000001</v>
      </c>
      <c r="D101" t="str">
        <f t="shared" si="9"/>
        <v>vis</v>
      </c>
      <c r="E101">
        <f>VLOOKUP(C101,Active!C$21:E$969,3,FALSE)</f>
        <v>1088.0065695067499</v>
      </c>
      <c r="F101" s="16" t="s">
        <v>161</v>
      </c>
      <c r="G101" t="str">
        <f t="shared" si="10"/>
        <v>43512.593</v>
      </c>
      <c r="H101" s="51">
        <f t="shared" si="11"/>
        <v>1088</v>
      </c>
      <c r="I101" s="85" t="s">
        <v>444</v>
      </c>
      <c r="J101" s="86" t="s">
        <v>445</v>
      </c>
      <c r="K101" s="85">
        <v>1088</v>
      </c>
      <c r="L101" s="85" t="s">
        <v>446</v>
      </c>
      <c r="M101" s="86" t="s">
        <v>258</v>
      </c>
      <c r="N101" s="86"/>
      <c r="O101" s="87" t="s">
        <v>273</v>
      </c>
      <c r="P101" s="87" t="s">
        <v>388</v>
      </c>
    </row>
    <row r="102" spans="1:16" ht="12.75" customHeight="1" x14ac:dyDescent="0.2">
      <c r="A102" s="51" t="str">
        <f t="shared" si="6"/>
        <v> BBS 37 </v>
      </c>
      <c r="B102" s="16" t="str">
        <f t="shared" si="7"/>
        <v>I</v>
      </c>
      <c r="C102" s="51">
        <f t="shared" si="8"/>
        <v>43576.300999999999</v>
      </c>
      <c r="D102" t="str">
        <f t="shared" si="9"/>
        <v>vis</v>
      </c>
      <c r="E102">
        <f>VLOOKUP(C102,Active!C$21:E$969,3,FALSE)</f>
        <v>1118.9883859393381</v>
      </c>
      <c r="F102" s="16" t="s">
        <v>161</v>
      </c>
      <c r="G102" t="str">
        <f t="shared" si="10"/>
        <v>43576.301</v>
      </c>
      <c r="H102" s="51">
        <f t="shared" si="11"/>
        <v>1119</v>
      </c>
      <c r="I102" s="85" t="s">
        <v>447</v>
      </c>
      <c r="J102" s="86" t="s">
        <v>448</v>
      </c>
      <c r="K102" s="85">
        <v>1119</v>
      </c>
      <c r="L102" s="85" t="s">
        <v>203</v>
      </c>
      <c r="M102" s="86" t="s">
        <v>258</v>
      </c>
      <c r="N102" s="86"/>
      <c r="O102" s="87" t="s">
        <v>449</v>
      </c>
      <c r="P102" s="87" t="s">
        <v>72</v>
      </c>
    </row>
    <row r="103" spans="1:16" ht="12.75" customHeight="1" x14ac:dyDescent="0.2">
      <c r="A103" s="51" t="str">
        <f t="shared" si="6"/>
        <v> BBS 37 </v>
      </c>
      <c r="B103" s="16" t="str">
        <f t="shared" si="7"/>
        <v>I</v>
      </c>
      <c r="C103" s="51">
        <f t="shared" si="8"/>
        <v>43578.353000000003</v>
      </c>
      <c r="D103" t="str">
        <f t="shared" si="9"/>
        <v>vis</v>
      </c>
      <c r="E103">
        <f>VLOOKUP(C103,Active!C$21:E$969,3,FALSE)</f>
        <v>1119.986293381414</v>
      </c>
      <c r="F103" s="16" t="s">
        <v>161</v>
      </c>
      <c r="G103" t="str">
        <f t="shared" si="10"/>
        <v>43578.353</v>
      </c>
      <c r="H103" s="51">
        <f t="shared" si="11"/>
        <v>1120</v>
      </c>
      <c r="I103" s="85" t="s">
        <v>450</v>
      </c>
      <c r="J103" s="86" t="s">
        <v>451</v>
      </c>
      <c r="K103" s="85">
        <v>1120</v>
      </c>
      <c r="L103" s="85" t="s">
        <v>452</v>
      </c>
      <c r="M103" s="86" t="s">
        <v>258</v>
      </c>
      <c r="N103" s="86"/>
      <c r="O103" s="87" t="s">
        <v>453</v>
      </c>
      <c r="P103" s="87" t="s">
        <v>72</v>
      </c>
    </row>
    <row r="104" spans="1:16" ht="12.75" customHeight="1" x14ac:dyDescent="0.2">
      <c r="A104" s="51" t="str">
        <f t="shared" si="6"/>
        <v> BBS 37 </v>
      </c>
      <c r="B104" s="16" t="str">
        <f t="shared" si="7"/>
        <v>I</v>
      </c>
      <c r="C104" s="51">
        <f t="shared" si="8"/>
        <v>43578.36</v>
      </c>
      <c r="D104" t="str">
        <f t="shared" si="9"/>
        <v>vis</v>
      </c>
      <c r="E104">
        <f>VLOOKUP(C104,Active!C$21:E$969,3,FALSE)</f>
        <v>1119.9896975491004</v>
      </c>
      <c r="F104" s="16" t="s">
        <v>161</v>
      </c>
      <c r="G104" t="str">
        <f t="shared" si="10"/>
        <v>43578.360</v>
      </c>
      <c r="H104" s="51">
        <f t="shared" si="11"/>
        <v>1120</v>
      </c>
      <c r="I104" s="85" t="s">
        <v>454</v>
      </c>
      <c r="J104" s="86" t="s">
        <v>455</v>
      </c>
      <c r="K104" s="85">
        <v>1120</v>
      </c>
      <c r="L104" s="85" t="s">
        <v>456</v>
      </c>
      <c r="M104" s="86" t="s">
        <v>258</v>
      </c>
      <c r="N104" s="86"/>
      <c r="O104" s="87" t="s">
        <v>382</v>
      </c>
      <c r="P104" s="87" t="s">
        <v>72</v>
      </c>
    </row>
    <row r="105" spans="1:16" ht="12.75" customHeight="1" x14ac:dyDescent="0.2">
      <c r="A105" s="51" t="str">
        <f t="shared" si="6"/>
        <v> BBS 38 </v>
      </c>
      <c r="B105" s="16" t="str">
        <f t="shared" si="7"/>
        <v>I</v>
      </c>
      <c r="C105" s="51">
        <f t="shared" si="8"/>
        <v>43578.362999999998</v>
      </c>
      <c r="D105" t="str">
        <f t="shared" si="9"/>
        <v>vis</v>
      </c>
      <c r="E105">
        <f>VLOOKUP(C105,Active!C$21:E$969,3,FALSE)</f>
        <v>1119.9911564781078</v>
      </c>
      <c r="F105" s="16" t="s">
        <v>161</v>
      </c>
      <c r="G105" t="str">
        <f t="shared" si="10"/>
        <v>43578.363</v>
      </c>
      <c r="H105" s="51">
        <f t="shared" si="11"/>
        <v>1120</v>
      </c>
      <c r="I105" s="85" t="s">
        <v>457</v>
      </c>
      <c r="J105" s="86" t="s">
        <v>458</v>
      </c>
      <c r="K105" s="85">
        <v>1120</v>
      </c>
      <c r="L105" s="85" t="s">
        <v>459</v>
      </c>
      <c r="M105" s="86" t="s">
        <v>258</v>
      </c>
      <c r="N105" s="86"/>
      <c r="O105" s="87" t="s">
        <v>460</v>
      </c>
      <c r="P105" s="87" t="s">
        <v>461</v>
      </c>
    </row>
    <row r="106" spans="1:16" ht="12.75" customHeight="1" x14ac:dyDescent="0.2">
      <c r="A106" s="51" t="str">
        <f t="shared" si="6"/>
        <v> BBS 37 </v>
      </c>
      <c r="B106" s="16" t="str">
        <f t="shared" si="7"/>
        <v>I</v>
      </c>
      <c r="C106" s="51">
        <f t="shared" si="8"/>
        <v>43578.364999999998</v>
      </c>
      <c r="D106" t="str">
        <f t="shared" si="9"/>
        <v>vis</v>
      </c>
      <c r="E106">
        <f>VLOOKUP(C106,Active!C$21:E$969,3,FALSE)</f>
        <v>1119.9921290974471</v>
      </c>
      <c r="F106" s="16" t="s">
        <v>161</v>
      </c>
      <c r="G106" t="str">
        <f t="shared" si="10"/>
        <v>43578.365</v>
      </c>
      <c r="H106" s="51">
        <f t="shared" si="11"/>
        <v>1120</v>
      </c>
      <c r="I106" s="85" t="s">
        <v>462</v>
      </c>
      <c r="J106" s="86" t="s">
        <v>463</v>
      </c>
      <c r="K106" s="85">
        <v>1120</v>
      </c>
      <c r="L106" s="85" t="s">
        <v>464</v>
      </c>
      <c r="M106" s="86" t="s">
        <v>258</v>
      </c>
      <c r="N106" s="86"/>
      <c r="O106" s="87" t="s">
        <v>465</v>
      </c>
      <c r="P106" s="87" t="s">
        <v>72</v>
      </c>
    </row>
    <row r="107" spans="1:16" ht="12.75" customHeight="1" x14ac:dyDescent="0.2">
      <c r="A107" s="51" t="str">
        <f t="shared" si="6"/>
        <v> BBS 37 </v>
      </c>
      <c r="B107" s="16" t="str">
        <f t="shared" si="7"/>
        <v>I</v>
      </c>
      <c r="C107" s="51">
        <f t="shared" si="8"/>
        <v>43578.366000000002</v>
      </c>
      <c r="D107" t="str">
        <f t="shared" si="9"/>
        <v>vis</v>
      </c>
      <c r="E107">
        <f>VLOOKUP(C107,Active!C$21:E$969,3,FALSE)</f>
        <v>1119.9926154071186</v>
      </c>
      <c r="F107" s="16" t="s">
        <v>161</v>
      </c>
      <c r="G107" t="str">
        <f t="shared" si="10"/>
        <v>43578.366</v>
      </c>
      <c r="H107" s="51">
        <f t="shared" si="11"/>
        <v>1120</v>
      </c>
      <c r="I107" s="85" t="s">
        <v>466</v>
      </c>
      <c r="J107" s="86" t="s">
        <v>467</v>
      </c>
      <c r="K107" s="85">
        <v>1120</v>
      </c>
      <c r="L107" s="85" t="s">
        <v>304</v>
      </c>
      <c r="M107" s="86" t="s">
        <v>258</v>
      </c>
      <c r="N107" s="86"/>
      <c r="O107" s="87" t="s">
        <v>449</v>
      </c>
      <c r="P107" s="87" t="s">
        <v>72</v>
      </c>
    </row>
    <row r="108" spans="1:16" ht="12.75" customHeight="1" x14ac:dyDescent="0.2">
      <c r="A108" s="51" t="str">
        <f t="shared" si="6"/>
        <v> BBS 37 </v>
      </c>
      <c r="B108" s="16" t="str">
        <f t="shared" si="7"/>
        <v>I</v>
      </c>
      <c r="C108" s="51">
        <f t="shared" si="8"/>
        <v>43578.373</v>
      </c>
      <c r="D108" t="str">
        <f t="shared" si="9"/>
        <v>vis</v>
      </c>
      <c r="E108">
        <f>VLOOKUP(C108,Active!C$21:E$969,3,FALSE)</f>
        <v>1119.9960195748049</v>
      </c>
      <c r="F108" s="16" t="s">
        <v>161</v>
      </c>
      <c r="G108" t="str">
        <f t="shared" si="10"/>
        <v>43578.373</v>
      </c>
      <c r="H108" s="51">
        <f t="shared" si="11"/>
        <v>1120</v>
      </c>
      <c r="I108" s="85" t="s">
        <v>468</v>
      </c>
      <c r="J108" s="86" t="s">
        <v>469</v>
      </c>
      <c r="K108" s="85">
        <v>1120</v>
      </c>
      <c r="L108" s="85" t="s">
        <v>368</v>
      </c>
      <c r="M108" s="86" t="s">
        <v>258</v>
      </c>
      <c r="N108" s="86"/>
      <c r="O108" s="87" t="s">
        <v>350</v>
      </c>
      <c r="P108" s="87" t="s">
        <v>72</v>
      </c>
    </row>
    <row r="109" spans="1:16" ht="12.75" customHeight="1" x14ac:dyDescent="0.2">
      <c r="A109" s="51" t="str">
        <f t="shared" si="6"/>
        <v> BBS 38 </v>
      </c>
      <c r="B109" s="16" t="str">
        <f t="shared" si="7"/>
        <v>I</v>
      </c>
      <c r="C109" s="51">
        <f t="shared" si="8"/>
        <v>43732.597000000002</v>
      </c>
      <c r="D109" t="str">
        <f t="shared" si="9"/>
        <v>vis</v>
      </c>
      <c r="E109">
        <f>VLOOKUP(C109,Active!C$21:E$969,3,FALSE)</f>
        <v>1194.9966420633409</v>
      </c>
      <c r="F109" s="16" t="s">
        <v>161</v>
      </c>
      <c r="G109" t="str">
        <f t="shared" si="10"/>
        <v>43732.597</v>
      </c>
      <c r="H109" s="51">
        <f t="shared" si="11"/>
        <v>1195</v>
      </c>
      <c r="I109" s="85" t="s">
        <v>470</v>
      </c>
      <c r="J109" s="86" t="s">
        <v>471</v>
      </c>
      <c r="K109" s="85">
        <v>1195</v>
      </c>
      <c r="L109" s="85" t="s">
        <v>295</v>
      </c>
      <c r="M109" s="86" t="s">
        <v>258</v>
      </c>
      <c r="N109" s="86"/>
      <c r="O109" s="87" t="s">
        <v>382</v>
      </c>
      <c r="P109" s="87" t="s">
        <v>461</v>
      </c>
    </row>
    <row r="110" spans="1:16" ht="12.75" customHeight="1" x14ac:dyDescent="0.2">
      <c r="A110" s="51" t="str">
        <f t="shared" si="6"/>
        <v>IBVS 1547 </v>
      </c>
      <c r="B110" s="16" t="str">
        <f t="shared" si="7"/>
        <v>I</v>
      </c>
      <c r="C110" s="51">
        <f t="shared" si="8"/>
        <v>43833.366199999997</v>
      </c>
      <c r="D110" t="str">
        <f t="shared" si="9"/>
        <v>vis</v>
      </c>
      <c r="E110">
        <f>VLOOKUP(C110,Active!C$21:E$969,3,FALSE)</f>
        <v>1244.0016784239028</v>
      </c>
      <c r="F110" s="16" t="s">
        <v>161</v>
      </c>
      <c r="G110" t="str">
        <f t="shared" si="10"/>
        <v>43833.3662</v>
      </c>
      <c r="H110" s="51">
        <f t="shared" si="11"/>
        <v>1244</v>
      </c>
      <c r="I110" s="85" t="s">
        <v>472</v>
      </c>
      <c r="J110" s="86" t="s">
        <v>473</v>
      </c>
      <c r="K110" s="85">
        <v>1244</v>
      </c>
      <c r="L110" s="85" t="s">
        <v>474</v>
      </c>
      <c r="M110" s="86" t="s">
        <v>290</v>
      </c>
      <c r="N110" s="86" t="s">
        <v>291</v>
      </c>
      <c r="O110" s="87" t="s">
        <v>475</v>
      </c>
      <c r="P110" s="88" t="s">
        <v>476</v>
      </c>
    </row>
    <row r="111" spans="1:16" ht="12.75" customHeight="1" x14ac:dyDescent="0.2">
      <c r="A111" s="51" t="str">
        <f t="shared" si="6"/>
        <v>IBVS 1547 </v>
      </c>
      <c r="B111" s="16" t="str">
        <f t="shared" si="7"/>
        <v>II</v>
      </c>
      <c r="C111" s="51">
        <f t="shared" si="8"/>
        <v>43834.396699999998</v>
      </c>
      <c r="D111" t="str">
        <f t="shared" si="9"/>
        <v>vis</v>
      </c>
      <c r="E111">
        <f>VLOOKUP(C111,Active!C$21:E$969,3,FALSE)</f>
        <v>1244.5028205384535</v>
      </c>
      <c r="F111" s="16" t="s">
        <v>161</v>
      </c>
      <c r="G111" t="str">
        <f t="shared" si="10"/>
        <v>43834.3967</v>
      </c>
      <c r="H111" s="51">
        <f t="shared" si="11"/>
        <v>1244.5</v>
      </c>
      <c r="I111" s="85" t="s">
        <v>477</v>
      </c>
      <c r="J111" s="86" t="s">
        <v>478</v>
      </c>
      <c r="K111" s="85">
        <v>1244.5</v>
      </c>
      <c r="L111" s="85" t="s">
        <v>479</v>
      </c>
      <c r="M111" s="86" t="s">
        <v>290</v>
      </c>
      <c r="N111" s="86" t="s">
        <v>291</v>
      </c>
      <c r="O111" s="87" t="s">
        <v>475</v>
      </c>
      <c r="P111" s="88" t="s">
        <v>476</v>
      </c>
    </row>
    <row r="112" spans="1:16" ht="12.75" customHeight="1" x14ac:dyDescent="0.2">
      <c r="A112" s="51" t="str">
        <f t="shared" si="6"/>
        <v>IBVS 1547 </v>
      </c>
      <c r="B112" s="16" t="str">
        <f t="shared" si="7"/>
        <v>I</v>
      </c>
      <c r="C112" s="51">
        <f t="shared" si="8"/>
        <v>43835.4228</v>
      </c>
      <c r="D112" t="str">
        <f t="shared" si="9"/>
        <v>vis</v>
      </c>
      <c r="E112">
        <f>VLOOKUP(C112,Active!C$21:E$969,3,FALSE)</f>
        <v>1245.0018228904592</v>
      </c>
      <c r="F112" s="16" t="s">
        <v>161</v>
      </c>
      <c r="G112" t="str">
        <f t="shared" si="10"/>
        <v>43835.4228</v>
      </c>
      <c r="H112" s="51">
        <f t="shared" si="11"/>
        <v>1245</v>
      </c>
      <c r="I112" s="85" t="s">
        <v>480</v>
      </c>
      <c r="J112" s="86" t="s">
        <v>481</v>
      </c>
      <c r="K112" s="85">
        <v>1245</v>
      </c>
      <c r="L112" s="85" t="s">
        <v>482</v>
      </c>
      <c r="M112" s="86" t="s">
        <v>290</v>
      </c>
      <c r="N112" s="86" t="s">
        <v>291</v>
      </c>
      <c r="O112" s="87" t="s">
        <v>475</v>
      </c>
      <c r="P112" s="88" t="s">
        <v>476</v>
      </c>
    </row>
    <row r="113" spans="1:16" ht="12.75" customHeight="1" x14ac:dyDescent="0.2">
      <c r="A113" s="51" t="str">
        <f t="shared" si="6"/>
        <v>IBVS 1547 </v>
      </c>
      <c r="B113" s="16" t="str">
        <f t="shared" si="7"/>
        <v>I</v>
      </c>
      <c r="C113" s="51">
        <f t="shared" si="8"/>
        <v>43837.479700000004</v>
      </c>
      <c r="D113" t="str">
        <f t="shared" si="9"/>
        <v>vis</v>
      </c>
      <c r="E113">
        <f>VLOOKUP(C113,Active!C$21:E$969,3,FALSE)</f>
        <v>1246.0021132499162</v>
      </c>
      <c r="F113" s="16" t="s">
        <v>161</v>
      </c>
      <c r="G113" t="str">
        <f t="shared" si="10"/>
        <v>43837.4797</v>
      </c>
      <c r="H113" s="51">
        <f t="shared" si="11"/>
        <v>1246</v>
      </c>
      <c r="I113" s="85" t="s">
        <v>483</v>
      </c>
      <c r="J113" s="86" t="s">
        <v>484</v>
      </c>
      <c r="K113" s="85">
        <v>1246</v>
      </c>
      <c r="L113" s="85" t="s">
        <v>485</v>
      </c>
      <c r="M113" s="86" t="s">
        <v>290</v>
      </c>
      <c r="N113" s="86" t="s">
        <v>291</v>
      </c>
      <c r="O113" s="87" t="s">
        <v>475</v>
      </c>
      <c r="P113" s="88" t="s">
        <v>476</v>
      </c>
    </row>
    <row r="114" spans="1:16" ht="12.75" customHeight="1" x14ac:dyDescent="0.2">
      <c r="A114" s="51" t="str">
        <f t="shared" si="6"/>
        <v> AOEB 2 </v>
      </c>
      <c r="B114" s="16" t="str">
        <f t="shared" si="7"/>
        <v>I</v>
      </c>
      <c r="C114" s="51">
        <f t="shared" si="8"/>
        <v>43843.654999999999</v>
      </c>
      <c r="D114" t="str">
        <f t="shared" si="9"/>
        <v>vis</v>
      </c>
      <c r="E114">
        <f>VLOOKUP(C114,Active!C$21:E$969,3,FALSE)</f>
        <v>1249.0052213527608</v>
      </c>
      <c r="F114" s="16" t="s">
        <v>161</v>
      </c>
      <c r="G114" t="str">
        <f t="shared" si="10"/>
        <v>43843.655</v>
      </c>
      <c r="H114" s="51">
        <f t="shared" si="11"/>
        <v>1249</v>
      </c>
      <c r="I114" s="85" t="s">
        <v>486</v>
      </c>
      <c r="J114" s="86" t="s">
        <v>487</v>
      </c>
      <c r="K114" s="85">
        <v>1249</v>
      </c>
      <c r="L114" s="85" t="s">
        <v>488</v>
      </c>
      <c r="M114" s="86" t="s">
        <v>258</v>
      </c>
      <c r="N114" s="86"/>
      <c r="O114" s="87" t="s">
        <v>273</v>
      </c>
      <c r="P114" s="87" t="s">
        <v>388</v>
      </c>
    </row>
    <row r="115" spans="1:16" ht="12.75" customHeight="1" x14ac:dyDescent="0.2">
      <c r="A115" s="51" t="str">
        <f t="shared" si="6"/>
        <v> AOEB 2 </v>
      </c>
      <c r="B115" s="16" t="str">
        <f t="shared" si="7"/>
        <v>I</v>
      </c>
      <c r="C115" s="51">
        <f t="shared" si="8"/>
        <v>44614.754999999997</v>
      </c>
      <c r="D115" t="str">
        <f t="shared" si="9"/>
        <v>vis</v>
      </c>
      <c r="E115">
        <f>VLOOKUP(C115,Active!C$21:E$969,3,FALSE)</f>
        <v>1623.9986076020418</v>
      </c>
      <c r="F115" s="16" t="s">
        <v>161</v>
      </c>
      <c r="G115" t="str">
        <f t="shared" si="10"/>
        <v>44614.755</v>
      </c>
      <c r="H115" s="51">
        <f t="shared" si="11"/>
        <v>1624</v>
      </c>
      <c r="I115" s="85" t="s">
        <v>489</v>
      </c>
      <c r="J115" s="86" t="s">
        <v>490</v>
      </c>
      <c r="K115" s="85">
        <v>1624</v>
      </c>
      <c r="L115" s="85" t="s">
        <v>355</v>
      </c>
      <c r="M115" s="86" t="s">
        <v>258</v>
      </c>
      <c r="N115" s="86"/>
      <c r="O115" s="87" t="s">
        <v>400</v>
      </c>
      <c r="P115" s="87" t="s">
        <v>388</v>
      </c>
    </row>
    <row r="116" spans="1:16" ht="12.75" customHeight="1" x14ac:dyDescent="0.2">
      <c r="A116" s="51" t="str">
        <f t="shared" si="6"/>
        <v> AOEB 2 </v>
      </c>
      <c r="B116" s="16" t="str">
        <f t="shared" si="7"/>
        <v>I</v>
      </c>
      <c r="C116" s="51">
        <f t="shared" si="8"/>
        <v>44616.809000000001</v>
      </c>
      <c r="D116" t="str">
        <f t="shared" si="9"/>
        <v>vis</v>
      </c>
      <c r="E116">
        <f>VLOOKUP(C116,Active!C$21:E$969,3,FALSE)</f>
        <v>1624.9974876634572</v>
      </c>
      <c r="F116" s="16" t="s">
        <v>161</v>
      </c>
      <c r="G116" t="str">
        <f t="shared" si="10"/>
        <v>44616.809</v>
      </c>
      <c r="H116" s="51">
        <f t="shared" si="11"/>
        <v>1625</v>
      </c>
      <c r="I116" s="85" t="s">
        <v>491</v>
      </c>
      <c r="J116" s="86" t="s">
        <v>492</v>
      </c>
      <c r="K116" s="85">
        <v>1625</v>
      </c>
      <c r="L116" s="85" t="s">
        <v>314</v>
      </c>
      <c r="M116" s="86" t="s">
        <v>258</v>
      </c>
      <c r="N116" s="86"/>
      <c r="O116" s="87" t="s">
        <v>493</v>
      </c>
      <c r="P116" s="87" t="s">
        <v>388</v>
      </c>
    </row>
    <row r="117" spans="1:16" ht="12.75" customHeight="1" x14ac:dyDescent="0.2">
      <c r="A117" s="51" t="str">
        <f t="shared" si="6"/>
        <v> AOEB 2 </v>
      </c>
      <c r="B117" s="16" t="str">
        <f t="shared" si="7"/>
        <v>I</v>
      </c>
      <c r="C117" s="51">
        <f t="shared" si="8"/>
        <v>44635.336000000003</v>
      </c>
      <c r="D117" t="str">
        <f t="shared" si="9"/>
        <v>vis</v>
      </c>
      <c r="E117">
        <f>VLOOKUP(C117,Active!C$21:E$969,3,FALSE)</f>
        <v>1634.0073469126353</v>
      </c>
      <c r="F117" s="16" t="s">
        <v>161</v>
      </c>
      <c r="G117" t="str">
        <f t="shared" si="10"/>
        <v>44635.336</v>
      </c>
      <c r="H117" s="51">
        <f t="shared" si="11"/>
        <v>1634</v>
      </c>
      <c r="I117" s="85" t="s">
        <v>494</v>
      </c>
      <c r="J117" s="86" t="s">
        <v>495</v>
      </c>
      <c r="K117" s="85">
        <v>1634</v>
      </c>
      <c r="L117" s="85" t="s">
        <v>496</v>
      </c>
      <c r="M117" s="86" t="s">
        <v>258</v>
      </c>
      <c r="N117" s="86"/>
      <c r="O117" s="87" t="s">
        <v>497</v>
      </c>
      <c r="P117" s="87" t="s">
        <v>388</v>
      </c>
    </row>
    <row r="118" spans="1:16" x14ac:dyDescent="0.2">
      <c r="A118" s="51" t="str">
        <f t="shared" si="6"/>
        <v>IBVS 2189 </v>
      </c>
      <c r="B118" s="16" t="str">
        <f t="shared" si="7"/>
        <v>I</v>
      </c>
      <c r="C118" s="51">
        <f t="shared" si="8"/>
        <v>44902.643199999999</v>
      </c>
      <c r="D118" t="str">
        <f t="shared" si="9"/>
        <v>vis</v>
      </c>
      <c r="E118">
        <f>VLOOKUP(C118,Active!C$21:E$969,3,FALSE)</f>
        <v>1764.0014230335175</v>
      </c>
      <c r="F118" s="16" t="s">
        <v>161</v>
      </c>
      <c r="G118" t="str">
        <f t="shared" si="10"/>
        <v>44902.6432</v>
      </c>
      <c r="H118" s="51">
        <f t="shared" si="11"/>
        <v>1764</v>
      </c>
      <c r="I118" s="85" t="s">
        <v>498</v>
      </c>
      <c r="J118" s="86" t="s">
        <v>499</v>
      </c>
      <c r="K118" s="85">
        <v>1764</v>
      </c>
      <c r="L118" s="85" t="s">
        <v>500</v>
      </c>
      <c r="M118" s="86" t="s">
        <v>290</v>
      </c>
      <c r="N118" s="86" t="s">
        <v>291</v>
      </c>
      <c r="O118" s="87" t="s">
        <v>501</v>
      </c>
      <c r="P118" s="88" t="s">
        <v>502</v>
      </c>
    </row>
    <row r="119" spans="1:16" x14ac:dyDescent="0.2">
      <c r="A119" s="51" t="str">
        <f t="shared" si="6"/>
        <v> AOEB 2 </v>
      </c>
      <c r="B119" s="16" t="str">
        <f t="shared" si="7"/>
        <v>I</v>
      </c>
      <c r="C119" s="51">
        <f t="shared" si="8"/>
        <v>45235.752999999997</v>
      </c>
      <c r="D119" t="str">
        <f t="shared" si="9"/>
        <v>vis</v>
      </c>
      <c r="E119">
        <f>VLOOKUP(C119,Active!C$21:E$969,3,FALSE)</f>
        <v>1925.9959398209905</v>
      </c>
      <c r="F119" s="16" t="s">
        <v>161</v>
      </c>
      <c r="G119" t="str">
        <f t="shared" si="10"/>
        <v>45235.753</v>
      </c>
      <c r="H119" s="51">
        <f t="shared" si="11"/>
        <v>1926</v>
      </c>
      <c r="I119" s="85" t="s">
        <v>503</v>
      </c>
      <c r="J119" s="86" t="s">
        <v>504</v>
      </c>
      <c r="K119" s="85">
        <v>1926</v>
      </c>
      <c r="L119" s="85" t="s">
        <v>317</v>
      </c>
      <c r="M119" s="86" t="s">
        <v>258</v>
      </c>
      <c r="N119" s="86"/>
      <c r="O119" s="87" t="s">
        <v>400</v>
      </c>
      <c r="P119" s="87" t="s">
        <v>388</v>
      </c>
    </row>
    <row r="120" spans="1:16" x14ac:dyDescent="0.2">
      <c r="A120" s="51" t="str">
        <f t="shared" si="6"/>
        <v> AOEB 2 </v>
      </c>
      <c r="B120" s="16" t="str">
        <f t="shared" si="7"/>
        <v>I</v>
      </c>
      <c r="C120" s="51">
        <f t="shared" si="8"/>
        <v>45671.701000000001</v>
      </c>
      <c r="D120" t="str">
        <f t="shared" si="9"/>
        <v>vis</v>
      </c>
      <c r="E120">
        <f>VLOOKUP(C120,Active!C$21:E$969,3,FALSE)</f>
        <v>2138.0016676754885</v>
      </c>
      <c r="F120" s="16" t="s">
        <v>161</v>
      </c>
      <c r="G120" t="str">
        <f t="shared" si="10"/>
        <v>45671.701</v>
      </c>
      <c r="H120" s="51">
        <f t="shared" si="11"/>
        <v>2138</v>
      </c>
      <c r="I120" s="85" t="s">
        <v>505</v>
      </c>
      <c r="J120" s="86" t="s">
        <v>506</v>
      </c>
      <c r="K120" s="85">
        <v>2138</v>
      </c>
      <c r="L120" s="85" t="s">
        <v>507</v>
      </c>
      <c r="M120" s="86" t="s">
        <v>258</v>
      </c>
      <c r="N120" s="86"/>
      <c r="O120" s="87" t="s">
        <v>400</v>
      </c>
      <c r="P120" s="87" t="s">
        <v>388</v>
      </c>
    </row>
    <row r="121" spans="1:16" x14ac:dyDescent="0.2">
      <c r="A121" s="51" t="str">
        <f t="shared" si="6"/>
        <v> AOEB 2 </v>
      </c>
      <c r="B121" s="16" t="str">
        <f t="shared" si="7"/>
        <v>I</v>
      </c>
      <c r="C121" s="51">
        <f t="shared" si="8"/>
        <v>46068.567999999999</v>
      </c>
      <c r="D121" t="str">
        <f t="shared" si="9"/>
        <v>vis</v>
      </c>
      <c r="E121">
        <f>VLOOKUP(C121,Active!C$21:E$969,3,FALSE)</f>
        <v>2331.001927331296</v>
      </c>
      <c r="F121" s="16" t="s">
        <v>161</v>
      </c>
      <c r="G121" t="str">
        <f t="shared" si="10"/>
        <v>46068.568</v>
      </c>
      <c r="H121" s="51">
        <f t="shared" si="11"/>
        <v>2331</v>
      </c>
      <c r="I121" s="85" t="s">
        <v>508</v>
      </c>
      <c r="J121" s="86" t="s">
        <v>509</v>
      </c>
      <c r="K121" s="85">
        <v>2331</v>
      </c>
      <c r="L121" s="85" t="s">
        <v>510</v>
      </c>
      <c r="M121" s="86" t="s">
        <v>258</v>
      </c>
      <c r="N121" s="86"/>
      <c r="O121" s="87" t="s">
        <v>400</v>
      </c>
      <c r="P121" s="87" t="s">
        <v>388</v>
      </c>
    </row>
    <row r="122" spans="1:16" x14ac:dyDescent="0.2">
      <c r="A122" s="51" t="str">
        <f t="shared" si="6"/>
        <v> AOEB 2 </v>
      </c>
      <c r="B122" s="16" t="str">
        <f t="shared" si="7"/>
        <v>I</v>
      </c>
      <c r="C122" s="51">
        <f t="shared" si="8"/>
        <v>46109.7</v>
      </c>
      <c r="D122" t="str">
        <f t="shared" si="9"/>
        <v>vis</v>
      </c>
      <c r="E122">
        <f>VLOOKUP(C122,Active!C$21:E$969,3,FALSE)</f>
        <v>2351.0048166623874</v>
      </c>
      <c r="F122" s="16" t="s">
        <v>161</v>
      </c>
      <c r="G122" t="str">
        <f t="shared" si="10"/>
        <v>46109.700</v>
      </c>
      <c r="H122" s="51">
        <f t="shared" si="11"/>
        <v>2351</v>
      </c>
      <c r="I122" s="85" t="s">
        <v>511</v>
      </c>
      <c r="J122" s="86" t="s">
        <v>512</v>
      </c>
      <c r="K122" s="85">
        <v>2351</v>
      </c>
      <c r="L122" s="85" t="s">
        <v>513</v>
      </c>
      <c r="M122" s="86" t="s">
        <v>258</v>
      </c>
      <c r="N122" s="86"/>
      <c r="O122" s="87" t="s">
        <v>514</v>
      </c>
      <c r="P122" s="87" t="s">
        <v>388</v>
      </c>
    </row>
    <row r="123" spans="1:16" x14ac:dyDescent="0.2">
      <c r="A123" s="51" t="str">
        <f t="shared" si="6"/>
        <v> AOEB 2 </v>
      </c>
      <c r="B123" s="16" t="str">
        <f t="shared" si="7"/>
        <v>I</v>
      </c>
      <c r="C123" s="51">
        <f t="shared" si="8"/>
        <v>46144.646999999997</v>
      </c>
      <c r="D123" t="str">
        <f t="shared" si="9"/>
        <v>vis</v>
      </c>
      <c r="E123">
        <f>VLOOKUP(C123,Active!C$21:E$969,3,FALSE)</f>
        <v>2367.999880686838</v>
      </c>
      <c r="F123" s="16" t="s">
        <v>161</v>
      </c>
      <c r="G123" t="str">
        <f t="shared" si="10"/>
        <v>46144.647</v>
      </c>
      <c r="H123" s="51">
        <f t="shared" si="11"/>
        <v>2368</v>
      </c>
      <c r="I123" s="85" t="s">
        <v>515</v>
      </c>
      <c r="J123" s="86" t="s">
        <v>516</v>
      </c>
      <c r="K123" s="85">
        <v>2368</v>
      </c>
      <c r="L123" s="85" t="s">
        <v>371</v>
      </c>
      <c r="M123" s="86" t="s">
        <v>258</v>
      </c>
      <c r="N123" s="86"/>
      <c r="O123" s="87" t="s">
        <v>400</v>
      </c>
      <c r="P123" s="87" t="s">
        <v>388</v>
      </c>
    </row>
    <row r="124" spans="1:16" x14ac:dyDescent="0.2">
      <c r="A124" s="51" t="str">
        <f t="shared" si="6"/>
        <v> AOEB 2 </v>
      </c>
      <c r="B124" s="16" t="str">
        <f t="shared" si="7"/>
        <v>I</v>
      </c>
      <c r="C124" s="51">
        <f t="shared" si="8"/>
        <v>46403.747000000003</v>
      </c>
      <c r="D124" t="str">
        <f t="shared" si="9"/>
        <v>vis</v>
      </c>
      <c r="E124">
        <f>VLOOKUP(C124,Active!C$21:E$969,3,FALSE)</f>
        <v>2494.0027160871632</v>
      </c>
      <c r="F124" s="16" t="s">
        <v>161</v>
      </c>
      <c r="G124" t="str">
        <f t="shared" si="10"/>
        <v>46403.747</v>
      </c>
      <c r="H124" s="51">
        <f t="shared" si="11"/>
        <v>2494</v>
      </c>
      <c r="I124" s="85" t="s">
        <v>517</v>
      </c>
      <c r="J124" s="86" t="s">
        <v>518</v>
      </c>
      <c r="K124" s="85">
        <v>2494</v>
      </c>
      <c r="L124" s="85" t="s">
        <v>338</v>
      </c>
      <c r="M124" s="86" t="s">
        <v>258</v>
      </c>
      <c r="N124" s="86"/>
      <c r="O124" s="87" t="s">
        <v>514</v>
      </c>
      <c r="P124" s="87" t="s">
        <v>388</v>
      </c>
    </row>
    <row r="125" spans="1:16" x14ac:dyDescent="0.2">
      <c r="A125" s="51" t="str">
        <f t="shared" si="6"/>
        <v> AOEB 2 </v>
      </c>
      <c r="B125" s="16" t="str">
        <f t="shared" si="7"/>
        <v>I</v>
      </c>
      <c r="C125" s="51">
        <f t="shared" si="8"/>
        <v>46436.644999999997</v>
      </c>
      <c r="D125" t="str">
        <f t="shared" si="9"/>
        <v>vis</v>
      </c>
      <c r="E125">
        <f>VLOOKUP(C125,Active!C$21:E$969,3,FALSE)</f>
        <v>2510.0013315985452</v>
      </c>
      <c r="F125" s="16" t="s">
        <v>161</v>
      </c>
      <c r="G125" t="str">
        <f t="shared" si="10"/>
        <v>46436.645</v>
      </c>
      <c r="H125" s="51">
        <f t="shared" si="11"/>
        <v>2510</v>
      </c>
      <c r="I125" s="85" t="s">
        <v>519</v>
      </c>
      <c r="J125" s="86" t="s">
        <v>520</v>
      </c>
      <c r="K125" s="85">
        <v>2510</v>
      </c>
      <c r="L125" s="85" t="s">
        <v>510</v>
      </c>
      <c r="M125" s="86" t="s">
        <v>258</v>
      </c>
      <c r="N125" s="86"/>
      <c r="O125" s="87" t="s">
        <v>521</v>
      </c>
      <c r="P125" s="87" t="s">
        <v>388</v>
      </c>
    </row>
    <row r="126" spans="1:16" x14ac:dyDescent="0.2">
      <c r="A126" s="51" t="str">
        <f t="shared" si="6"/>
        <v> AOEB 2 </v>
      </c>
      <c r="B126" s="16" t="str">
        <f t="shared" si="7"/>
        <v>I</v>
      </c>
      <c r="C126" s="51">
        <f t="shared" si="8"/>
        <v>46442.817000000003</v>
      </c>
      <c r="D126" t="str">
        <f t="shared" si="9"/>
        <v>vis</v>
      </c>
      <c r="E126">
        <f>VLOOKUP(C126,Active!C$21:E$969,3,FALSE)</f>
        <v>2513.0028348794854</v>
      </c>
      <c r="F126" s="16" t="s">
        <v>161</v>
      </c>
      <c r="G126" t="str">
        <f t="shared" si="10"/>
        <v>46442.817</v>
      </c>
      <c r="H126" s="51">
        <f t="shared" si="11"/>
        <v>2513</v>
      </c>
      <c r="I126" s="85" t="s">
        <v>522</v>
      </c>
      <c r="J126" s="86" t="s">
        <v>523</v>
      </c>
      <c r="K126" s="85">
        <v>2513</v>
      </c>
      <c r="L126" s="85" t="s">
        <v>338</v>
      </c>
      <c r="M126" s="86" t="s">
        <v>258</v>
      </c>
      <c r="N126" s="86"/>
      <c r="O126" s="87" t="s">
        <v>521</v>
      </c>
      <c r="P126" s="87" t="s">
        <v>388</v>
      </c>
    </row>
    <row r="127" spans="1:16" x14ac:dyDescent="0.2">
      <c r="A127" s="51" t="str">
        <f t="shared" si="6"/>
        <v>IBVS 3212 </v>
      </c>
      <c r="B127" s="16" t="str">
        <f t="shared" si="7"/>
        <v>I</v>
      </c>
      <c r="C127" s="51">
        <f t="shared" si="8"/>
        <v>46485.9948</v>
      </c>
      <c r="D127" t="str">
        <f t="shared" si="9"/>
        <v>vis</v>
      </c>
      <c r="E127">
        <f>VLOOKUP(C127,Active!C$21:E$969,3,FALSE)</f>
        <v>2534.000616532699</v>
      </c>
      <c r="F127" s="16" t="s">
        <v>161</v>
      </c>
      <c r="G127" t="str">
        <f t="shared" si="10"/>
        <v>46485.9948</v>
      </c>
      <c r="H127" s="51">
        <f t="shared" si="11"/>
        <v>2534</v>
      </c>
      <c r="I127" s="85" t="s">
        <v>524</v>
      </c>
      <c r="J127" s="86" t="s">
        <v>525</v>
      </c>
      <c r="K127" s="85">
        <v>2534</v>
      </c>
      <c r="L127" s="85" t="s">
        <v>526</v>
      </c>
      <c r="M127" s="86" t="s">
        <v>290</v>
      </c>
      <c r="N127" s="86" t="s">
        <v>291</v>
      </c>
      <c r="O127" s="87" t="s">
        <v>527</v>
      </c>
      <c r="P127" s="88" t="s">
        <v>528</v>
      </c>
    </row>
    <row r="128" spans="1:16" x14ac:dyDescent="0.2">
      <c r="A128" s="51" t="str">
        <f t="shared" si="6"/>
        <v> AOEB 2 </v>
      </c>
      <c r="B128" s="16" t="str">
        <f t="shared" si="7"/>
        <v>I</v>
      </c>
      <c r="C128" s="51">
        <f t="shared" si="8"/>
        <v>46732.752999999997</v>
      </c>
      <c r="D128" t="str">
        <f t="shared" si="9"/>
        <v>vis</v>
      </c>
      <c r="E128">
        <f>VLOOKUP(C128,Active!C$21:E$969,3,FALSE)</f>
        <v>2654.0015152524193</v>
      </c>
      <c r="F128" s="16" t="s">
        <v>161</v>
      </c>
      <c r="G128" t="str">
        <f t="shared" si="10"/>
        <v>46732.753</v>
      </c>
      <c r="H128" s="51">
        <f t="shared" si="11"/>
        <v>2654</v>
      </c>
      <c r="I128" s="85" t="s">
        <v>529</v>
      </c>
      <c r="J128" s="86" t="s">
        <v>530</v>
      </c>
      <c r="K128" s="85">
        <v>2654</v>
      </c>
      <c r="L128" s="85" t="s">
        <v>330</v>
      </c>
      <c r="M128" s="86" t="s">
        <v>258</v>
      </c>
      <c r="N128" s="86"/>
      <c r="O128" s="87" t="s">
        <v>273</v>
      </c>
      <c r="P128" s="87" t="s">
        <v>388</v>
      </c>
    </row>
    <row r="129" spans="1:16" x14ac:dyDescent="0.2">
      <c r="A129" s="51" t="str">
        <f t="shared" si="6"/>
        <v> AOEB 2 </v>
      </c>
      <c r="B129" s="16" t="str">
        <f t="shared" si="7"/>
        <v>I</v>
      </c>
      <c r="C129" s="51">
        <f t="shared" si="8"/>
        <v>46800.62</v>
      </c>
      <c r="D129" t="str">
        <f t="shared" si="9"/>
        <v>vis</v>
      </c>
      <c r="E129">
        <f>VLOOKUP(C129,Active!C$21:E$969,3,FALSE)</f>
        <v>2687.0058936009891</v>
      </c>
      <c r="F129" s="16" t="s">
        <v>161</v>
      </c>
      <c r="G129" t="str">
        <f t="shared" si="10"/>
        <v>46800.620</v>
      </c>
      <c r="H129" s="51">
        <f t="shared" si="11"/>
        <v>2687</v>
      </c>
      <c r="I129" s="85" t="s">
        <v>531</v>
      </c>
      <c r="J129" s="86" t="s">
        <v>532</v>
      </c>
      <c r="K129" s="85">
        <v>2687</v>
      </c>
      <c r="L129" s="85" t="s">
        <v>176</v>
      </c>
      <c r="M129" s="86" t="s">
        <v>258</v>
      </c>
      <c r="N129" s="86"/>
      <c r="O129" s="87" t="s">
        <v>273</v>
      </c>
      <c r="P129" s="87" t="s">
        <v>388</v>
      </c>
    </row>
    <row r="130" spans="1:16" x14ac:dyDescent="0.2">
      <c r="A130" s="51" t="str">
        <f t="shared" si="6"/>
        <v>IBVS 3212 </v>
      </c>
      <c r="B130" s="16" t="str">
        <f t="shared" si="7"/>
        <v>I</v>
      </c>
      <c r="C130" s="51">
        <f t="shared" si="8"/>
        <v>46815.0052</v>
      </c>
      <c r="D130" t="str">
        <f t="shared" si="9"/>
        <v>vis</v>
      </c>
      <c r="E130">
        <f>VLOOKUP(C130,Active!C$21:E$969,3,FALSE)</f>
        <v>2694.0015554605043</v>
      </c>
      <c r="F130" s="16" t="s">
        <v>161</v>
      </c>
      <c r="G130" t="str">
        <f t="shared" si="10"/>
        <v>46815.0052</v>
      </c>
      <c r="H130" s="51">
        <f t="shared" si="11"/>
        <v>2694</v>
      </c>
      <c r="I130" s="85" t="s">
        <v>533</v>
      </c>
      <c r="J130" s="86" t="s">
        <v>534</v>
      </c>
      <c r="K130" s="85">
        <v>2694</v>
      </c>
      <c r="L130" s="85" t="s">
        <v>535</v>
      </c>
      <c r="M130" s="86" t="s">
        <v>290</v>
      </c>
      <c r="N130" s="86" t="s">
        <v>291</v>
      </c>
      <c r="O130" s="87" t="s">
        <v>527</v>
      </c>
      <c r="P130" s="88" t="s">
        <v>528</v>
      </c>
    </row>
    <row r="131" spans="1:16" x14ac:dyDescent="0.2">
      <c r="A131" s="51" t="str">
        <f t="shared" si="6"/>
        <v>IBVS 3212 </v>
      </c>
      <c r="B131" s="16" t="str">
        <f t="shared" si="7"/>
        <v>I</v>
      </c>
      <c r="C131" s="51">
        <f t="shared" si="8"/>
        <v>46849.958400000003</v>
      </c>
      <c r="D131" t="str">
        <f t="shared" si="9"/>
        <v>vis</v>
      </c>
      <c r="E131">
        <f>VLOOKUP(C131,Active!C$21:E$969,3,FALSE)</f>
        <v>2710.9996346049079</v>
      </c>
      <c r="F131" s="16" t="s">
        <v>161</v>
      </c>
      <c r="G131" t="str">
        <f t="shared" si="10"/>
        <v>46849.9584</v>
      </c>
      <c r="H131" s="51">
        <f t="shared" si="11"/>
        <v>2711</v>
      </c>
      <c r="I131" s="85" t="s">
        <v>536</v>
      </c>
      <c r="J131" s="86" t="s">
        <v>537</v>
      </c>
      <c r="K131" s="85">
        <v>2711</v>
      </c>
      <c r="L131" s="85" t="s">
        <v>538</v>
      </c>
      <c r="M131" s="86" t="s">
        <v>290</v>
      </c>
      <c r="N131" s="86" t="s">
        <v>291</v>
      </c>
      <c r="O131" s="87" t="s">
        <v>527</v>
      </c>
      <c r="P131" s="88" t="s">
        <v>528</v>
      </c>
    </row>
    <row r="132" spans="1:16" x14ac:dyDescent="0.2">
      <c r="A132" s="51" t="str">
        <f t="shared" si="6"/>
        <v> AOEB 2 </v>
      </c>
      <c r="B132" s="16" t="str">
        <f t="shared" si="7"/>
        <v>I</v>
      </c>
      <c r="C132" s="51">
        <f t="shared" si="8"/>
        <v>47154.294999999998</v>
      </c>
      <c r="D132" t="str">
        <f t="shared" si="9"/>
        <v>vis</v>
      </c>
      <c r="E132">
        <f>VLOOKUP(C132,Active!C$21:E$969,3,FALSE)</f>
        <v>2859.0014660062716</v>
      </c>
      <c r="F132" s="16" t="s">
        <v>161</v>
      </c>
      <c r="G132" t="str">
        <f t="shared" si="10"/>
        <v>47154.295</v>
      </c>
      <c r="H132" s="51">
        <f t="shared" si="11"/>
        <v>2859</v>
      </c>
      <c r="I132" s="85" t="s">
        <v>539</v>
      </c>
      <c r="J132" s="86" t="s">
        <v>540</v>
      </c>
      <c r="K132" s="85">
        <v>2859</v>
      </c>
      <c r="L132" s="85" t="s">
        <v>330</v>
      </c>
      <c r="M132" s="86" t="s">
        <v>258</v>
      </c>
      <c r="N132" s="86"/>
      <c r="O132" s="87" t="s">
        <v>541</v>
      </c>
      <c r="P132" s="87" t="s">
        <v>388</v>
      </c>
    </row>
    <row r="133" spans="1:16" x14ac:dyDescent="0.2">
      <c r="A133" s="51" t="str">
        <f t="shared" si="6"/>
        <v> AOEB 2 </v>
      </c>
      <c r="B133" s="16" t="str">
        <f t="shared" si="7"/>
        <v>I</v>
      </c>
      <c r="C133" s="51">
        <f t="shared" si="8"/>
        <v>47170.731</v>
      </c>
      <c r="D133" t="str">
        <f t="shared" si="9"/>
        <v>vis</v>
      </c>
      <c r="E133">
        <f>VLOOKUP(C133,Active!C$21:E$969,3,FALSE)</f>
        <v>2866.9944517362592</v>
      </c>
      <c r="F133" s="16" t="s">
        <v>161</v>
      </c>
      <c r="G133" t="str">
        <f t="shared" si="10"/>
        <v>47170.731</v>
      </c>
      <c r="H133" s="51">
        <f t="shared" si="11"/>
        <v>2867</v>
      </c>
      <c r="I133" s="85" t="s">
        <v>542</v>
      </c>
      <c r="J133" s="86" t="s">
        <v>543</v>
      </c>
      <c r="K133" s="85">
        <v>2867</v>
      </c>
      <c r="L133" s="85" t="s">
        <v>317</v>
      </c>
      <c r="M133" s="86" t="s">
        <v>258</v>
      </c>
      <c r="N133" s="86"/>
      <c r="O133" s="87" t="s">
        <v>400</v>
      </c>
      <c r="P133" s="87" t="s">
        <v>388</v>
      </c>
    </row>
    <row r="134" spans="1:16" x14ac:dyDescent="0.2">
      <c r="A134" s="51" t="str">
        <f t="shared" si="6"/>
        <v> AOEB 2 </v>
      </c>
      <c r="B134" s="16" t="str">
        <f t="shared" si="7"/>
        <v>I</v>
      </c>
      <c r="C134" s="51">
        <f t="shared" si="8"/>
        <v>47487.413</v>
      </c>
      <c r="D134" t="str">
        <f t="shared" si="9"/>
        <v>vis</v>
      </c>
      <c r="E134">
        <f>VLOOKUP(C134,Active!C$21:E$969,3,FALSE)</f>
        <v>3020.999970533037</v>
      </c>
      <c r="F134" s="16" t="s">
        <v>161</v>
      </c>
      <c r="G134" t="str">
        <f t="shared" si="10"/>
        <v>47487.413</v>
      </c>
      <c r="H134" s="51">
        <f t="shared" si="11"/>
        <v>3021</v>
      </c>
      <c r="I134" s="85" t="s">
        <v>544</v>
      </c>
      <c r="J134" s="86" t="s">
        <v>545</v>
      </c>
      <c r="K134" s="85">
        <v>3021</v>
      </c>
      <c r="L134" s="85" t="s">
        <v>507</v>
      </c>
      <c r="M134" s="86" t="s">
        <v>258</v>
      </c>
      <c r="N134" s="86"/>
      <c r="O134" s="87" t="s">
        <v>400</v>
      </c>
      <c r="P134" s="87" t="s">
        <v>388</v>
      </c>
    </row>
    <row r="135" spans="1:16" x14ac:dyDescent="0.2">
      <c r="A135" s="51" t="str">
        <f t="shared" si="6"/>
        <v> AOEB 2 </v>
      </c>
      <c r="B135" s="16" t="str">
        <f t="shared" si="7"/>
        <v>I</v>
      </c>
      <c r="C135" s="51">
        <f t="shared" si="8"/>
        <v>47859.618999999999</v>
      </c>
      <c r="D135" t="str">
        <f t="shared" si="9"/>
        <v>vis</v>
      </c>
      <c r="E135">
        <f>VLOOKUP(C135,Active!C$21:E$969,3,FALSE)</f>
        <v>3202.0073474261762</v>
      </c>
      <c r="F135" s="16" t="s">
        <v>161</v>
      </c>
      <c r="G135" t="str">
        <f t="shared" si="10"/>
        <v>47859.619</v>
      </c>
      <c r="H135" s="51">
        <f t="shared" si="11"/>
        <v>3202</v>
      </c>
      <c r="I135" s="85" t="s">
        <v>546</v>
      </c>
      <c r="J135" s="86" t="s">
        <v>547</v>
      </c>
      <c r="K135" s="85">
        <v>3202</v>
      </c>
      <c r="L135" s="85" t="s">
        <v>164</v>
      </c>
      <c r="M135" s="86" t="s">
        <v>258</v>
      </c>
      <c r="N135" s="86"/>
      <c r="O135" s="87" t="s">
        <v>400</v>
      </c>
      <c r="P135" s="87" t="s">
        <v>388</v>
      </c>
    </row>
    <row r="136" spans="1:16" x14ac:dyDescent="0.2">
      <c r="A136" s="51" t="str">
        <f t="shared" si="6"/>
        <v> AOEB 2 </v>
      </c>
      <c r="B136" s="16" t="str">
        <f t="shared" si="7"/>
        <v>I</v>
      </c>
      <c r="C136" s="51">
        <f t="shared" si="8"/>
        <v>47861.661999999997</v>
      </c>
      <c r="D136" t="str">
        <f t="shared" si="9"/>
        <v>vis</v>
      </c>
      <c r="E136">
        <f>VLOOKUP(C136,Active!C$21:E$969,3,FALSE)</f>
        <v>3203.0008780812227</v>
      </c>
      <c r="F136" s="16" t="s">
        <v>161</v>
      </c>
      <c r="G136" t="str">
        <f t="shared" si="10"/>
        <v>47861.662</v>
      </c>
      <c r="H136" s="51">
        <f t="shared" si="11"/>
        <v>3203</v>
      </c>
      <c r="I136" s="85" t="s">
        <v>548</v>
      </c>
      <c r="J136" s="86" t="s">
        <v>549</v>
      </c>
      <c r="K136" s="85">
        <v>3203</v>
      </c>
      <c r="L136" s="85" t="s">
        <v>330</v>
      </c>
      <c r="M136" s="86" t="s">
        <v>258</v>
      </c>
      <c r="N136" s="86"/>
      <c r="O136" s="87" t="s">
        <v>273</v>
      </c>
      <c r="P136" s="87" t="s">
        <v>388</v>
      </c>
    </row>
    <row r="137" spans="1:16" x14ac:dyDescent="0.2">
      <c r="A137" s="51" t="str">
        <f t="shared" si="6"/>
        <v> AOEB 2 </v>
      </c>
      <c r="B137" s="16" t="str">
        <f t="shared" si="7"/>
        <v>I</v>
      </c>
      <c r="C137" s="51">
        <f t="shared" si="8"/>
        <v>47861.677000000003</v>
      </c>
      <c r="D137" t="str">
        <f t="shared" si="9"/>
        <v>vis</v>
      </c>
      <c r="E137">
        <f>VLOOKUP(C137,Active!C$21:E$969,3,FALSE)</f>
        <v>3203.0081727262705</v>
      </c>
      <c r="F137" s="16" t="s">
        <v>161</v>
      </c>
      <c r="G137" t="str">
        <f t="shared" si="10"/>
        <v>47861.677</v>
      </c>
      <c r="H137" s="51">
        <f t="shared" si="11"/>
        <v>3203</v>
      </c>
      <c r="I137" s="85" t="s">
        <v>550</v>
      </c>
      <c r="J137" s="86" t="s">
        <v>551</v>
      </c>
      <c r="K137" s="85">
        <v>3203</v>
      </c>
      <c r="L137" s="85" t="s">
        <v>552</v>
      </c>
      <c r="M137" s="86" t="s">
        <v>258</v>
      </c>
      <c r="N137" s="86"/>
      <c r="O137" s="87" t="s">
        <v>400</v>
      </c>
      <c r="P137" s="87" t="s">
        <v>388</v>
      </c>
    </row>
    <row r="138" spans="1:16" x14ac:dyDescent="0.2">
      <c r="A138" s="51" t="str">
        <f t="shared" si="6"/>
        <v> AOEB 2 </v>
      </c>
      <c r="B138" s="16" t="str">
        <f t="shared" si="7"/>
        <v>I</v>
      </c>
      <c r="C138" s="51">
        <f t="shared" si="8"/>
        <v>47894.567000000003</v>
      </c>
      <c r="D138" t="str">
        <f t="shared" si="9"/>
        <v>vis</v>
      </c>
      <c r="E138">
        <f>VLOOKUP(C138,Active!C$21:E$969,3,FALSE)</f>
        <v>3219.0028977602983</v>
      </c>
      <c r="F138" s="16" t="s">
        <v>161</v>
      </c>
      <c r="G138" t="str">
        <f t="shared" si="10"/>
        <v>47894.567</v>
      </c>
      <c r="H138" s="51">
        <f t="shared" si="11"/>
        <v>3219</v>
      </c>
      <c r="I138" s="85" t="s">
        <v>553</v>
      </c>
      <c r="J138" s="86" t="s">
        <v>554</v>
      </c>
      <c r="K138" s="85">
        <v>3219</v>
      </c>
      <c r="L138" s="85" t="s">
        <v>555</v>
      </c>
      <c r="M138" s="86" t="s">
        <v>258</v>
      </c>
      <c r="N138" s="86"/>
      <c r="O138" s="87" t="s">
        <v>400</v>
      </c>
      <c r="P138" s="87" t="s">
        <v>388</v>
      </c>
    </row>
    <row r="139" spans="1:16" x14ac:dyDescent="0.2">
      <c r="A139" s="51" t="str">
        <f t="shared" ref="A139:A202" si="12">P139</f>
        <v> AOEB 2 </v>
      </c>
      <c r="B139" s="16" t="str">
        <f t="shared" ref="B139:B202" si="13">IF(H139=INT(H139),"I","II")</f>
        <v>I</v>
      </c>
      <c r="C139" s="51">
        <f t="shared" ref="C139:C202" si="14">1*G139</f>
        <v>48297.597999999998</v>
      </c>
      <c r="D139" t="str">
        <f t="shared" ref="D139:D202" si="15">VLOOKUP(F139,I$1:J$5,2,FALSE)</f>
        <v>vis</v>
      </c>
      <c r="E139">
        <f>VLOOKUP(C139,Active!C$21:E$969,3,FALSE)</f>
        <v>3415.000770219684</v>
      </c>
      <c r="F139" s="16" t="s">
        <v>161</v>
      </c>
      <c r="G139" t="str">
        <f t="shared" ref="G139:G202" si="16">MID(I139,3,LEN(I139)-3)</f>
        <v>48297.598</v>
      </c>
      <c r="H139" s="51">
        <f t="shared" ref="H139:H202" si="17">1*K139</f>
        <v>3415</v>
      </c>
      <c r="I139" s="85" t="s">
        <v>556</v>
      </c>
      <c r="J139" s="86" t="s">
        <v>557</v>
      </c>
      <c r="K139" s="85">
        <v>3415</v>
      </c>
      <c r="L139" s="85" t="s">
        <v>391</v>
      </c>
      <c r="M139" s="86" t="s">
        <v>258</v>
      </c>
      <c r="N139" s="86"/>
      <c r="O139" s="87" t="s">
        <v>400</v>
      </c>
      <c r="P139" s="87" t="s">
        <v>388</v>
      </c>
    </row>
    <row r="140" spans="1:16" x14ac:dyDescent="0.2">
      <c r="A140" s="51" t="str">
        <f t="shared" si="12"/>
        <v> AOEB 2 </v>
      </c>
      <c r="B140" s="16" t="str">
        <f t="shared" si="13"/>
        <v>I</v>
      </c>
      <c r="C140" s="51">
        <f t="shared" si="14"/>
        <v>48980.27</v>
      </c>
      <c r="D140" t="str">
        <f t="shared" si="15"/>
        <v>vis</v>
      </c>
      <c r="E140">
        <f>VLOOKUP(C140,Active!C$21:E$969,3,FALSE)</f>
        <v>3746.9907650032001</v>
      </c>
      <c r="F140" s="16" t="s">
        <v>161</v>
      </c>
      <c r="G140" t="str">
        <f t="shared" si="16"/>
        <v>48980.270</v>
      </c>
      <c r="H140" s="51">
        <f t="shared" si="17"/>
        <v>3747</v>
      </c>
      <c r="I140" s="85" t="s">
        <v>558</v>
      </c>
      <c r="J140" s="86" t="s">
        <v>559</v>
      </c>
      <c r="K140" s="85">
        <v>3747</v>
      </c>
      <c r="L140" s="85" t="s">
        <v>279</v>
      </c>
      <c r="M140" s="86" t="s">
        <v>258</v>
      </c>
      <c r="N140" s="86"/>
      <c r="O140" s="87" t="s">
        <v>560</v>
      </c>
      <c r="P140" s="87" t="s">
        <v>388</v>
      </c>
    </row>
    <row r="141" spans="1:16" x14ac:dyDescent="0.2">
      <c r="A141" s="51" t="str">
        <f t="shared" si="12"/>
        <v> AOEB 2 </v>
      </c>
      <c r="B141" s="16" t="str">
        <f t="shared" si="13"/>
        <v>I</v>
      </c>
      <c r="C141" s="51">
        <f t="shared" si="14"/>
        <v>49048.142999999996</v>
      </c>
      <c r="D141" t="str">
        <f t="shared" si="15"/>
        <v>vis</v>
      </c>
      <c r="E141">
        <f>VLOOKUP(C141,Active!C$21:E$969,3,FALSE)</f>
        <v>3779.9980612097847</v>
      </c>
      <c r="F141" s="16" t="s">
        <v>161</v>
      </c>
      <c r="G141" t="str">
        <f t="shared" si="16"/>
        <v>49048.143</v>
      </c>
      <c r="H141" s="51">
        <f t="shared" si="17"/>
        <v>3780</v>
      </c>
      <c r="I141" s="85" t="s">
        <v>561</v>
      </c>
      <c r="J141" s="86" t="s">
        <v>562</v>
      </c>
      <c r="K141" s="85">
        <v>3780</v>
      </c>
      <c r="L141" s="85" t="s">
        <v>563</v>
      </c>
      <c r="M141" s="86" t="s">
        <v>258</v>
      </c>
      <c r="N141" s="86"/>
      <c r="O141" s="87" t="s">
        <v>564</v>
      </c>
      <c r="P141" s="87" t="s">
        <v>388</v>
      </c>
    </row>
    <row r="142" spans="1:16" x14ac:dyDescent="0.2">
      <c r="A142" s="51" t="str">
        <f t="shared" si="12"/>
        <v> AOEB 2 </v>
      </c>
      <c r="B142" s="16" t="str">
        <f t="shared" si="13"/>
        <v>I</v>
      </c>
      <c r="C142" s="51">
        <f t="shared" si="14"/>
        <v>49064.578000000001</v>
      </c>
      <c r="D142" t="str">
        <f t="shared" si="15"/>
        <v>vis</v>
      </c>
      <c r="E142">
        <f>VLOOKUP(C142,Active!C$21:E$969,3,FALSE)</f>
        <v>3787.9905606301049</v>
      </c>
      <c r="F142" s="16" t="s">
        <v>161</v>
      </c>
      <c r="G142" t="str">
        <f t="shared" si="16"/>
        <v>49064.578</v>
      </c>
      <c r="H142" s="51">
        <f t="shared" si="17"/>
        <v>3788</v>
      </c>
      <c r="I142" s="85" t="s">
        <v>565</v>
      </c>
      <c r="J142" s="86" t="s">
        <v>566</v>
      </c>
      <c r="K142" s="85">
        <v>3788</v>
      </c>
      <c r="L142" s="85" t="s">
        <v>279</v>
      </c>
      <c r="M142" s="86" t="s">
        <v>258</v>
      </c>
      <c r="N142" s="86"/>
      <c r="O142" s="87" t="s">
        <v>400</v>
      </c>
      <c r="P142" s="87" t="s">
        <v>388</v>
      </c>
    </row>
    <row r="143" spans="1:16" x14ac:dyDescent="0.2">
      <c r="A143" s="51" t="str">
        <f t="shared" si="12"/>
        <v> AOEB 2 </v>
      </c>
      <c r="B143" s="16" t="str">
        <f t="shared" si="13"/>
        <v>I</v>
      </c>
      <c r="C143" s="51">
        <f t="shared" si="14"/>
        <v>49393.61</v>
      </c>
      <c r="D143" t="str">
        <f t="shared" si="15"/>
        <v>vis</v>
      </c>
      <c r="E143">
        <f>VLOOKUP(C143,Active!C$21:E$969,3,FALSE)</f>
        <v>3948.0020038467737</v>
      </c>
      <c r="F143" s="16" t="s">
        <v>161</v>
      </c>
      <c r="G143" t="str">
        <f t="shared" si="16"/>
        <v>49393.610</v>
      </c>
      <c r="H143" s="51">
        <f t="shared" si="17"/>
        <v>3948</v>
      </c>
      <c r="I143" s="85" t="s">
        <v>567</v>
      </c>
      <c r="J143" s="86" t="s">
        <v>568</v>
      </c>
      <c r="K143" s="85">
        <v>3948</v>
      </c>
      <c r="L143" s="85" t="s">
        <v>446</v>
      </c>
      <c r="M143" s="86" t="s">
        <v>258</v>
      </c>
      <c r="N143" s="86"/>
      <c r="O143" s="87" t="s">
        <v>400</v>
      </c>
      <c r="P143" s="87" t="s">
        <v>388</v>
      </c>
    </row>
    <row r="144" spans="1:16" x14ac:dyDescent="0.2">
      <c r="A144" s="51" t="str">
        <f t="shared" si="12"/>
        <v> AOEB 6 </v>
      </c>
      <c r="B144" s="16" t="str">
        <f t="shared" si="13"/>
        <v>I</v>
      </c>
      <c r="C144" s="51">
        <f t="shared" si="14"/>
        <v>49722.61</v>
      </c>
      <c r="D144" t="str">
        <f t="shared" si="15"/>
        <v>vis</v>
      </c>
      <c r="E144">
        <f>VLOOKUP(C144,Active!C$21:E$969,3,FALSE)</f>
        <v>4107.9978851540145</v>
      </c>
      <c r="F144" s="16" t="s">
        <v>161</v>
      </c>
      <c r="G144" t="str">
        <f t="shared" si="16"/>
        <v>49722.610</v>
      </c>
      <c r="H144" s="51">
        <f t="shared" si="17"/>
        <v>4108</v>
      </c>
      <c r="I144" s="85" t="s">
        <v>569</v>
      </c>
      <c r="J144" s="86" t="s">
        <v>570</v>
      </c>
      <c r="K144" s="85">
        <v>4108</v>
      </c>
      <c r="L144" s="85" t="s">
        <v>170</v>
      </c>
      <c r="M144" s="86" t="s">
        <v>258</v>
      </c>
      <c r="N144" s="86"/>
      <c r="O144" s="87" t="s">
        <v>400</v>
      </c>
      <c r="P144" s="87" t="s">
        <v>571</v>
      </c>
    </row>
    <row r="145" spans="1:16" x14ac:dyDescent="0.2">
      <c r="A145" s="51" t="str">
        <f t="shared" si="12"/>
        <v> AOEB 6 </v>
      </c>
      <c r="B145" s="16" t="str">
        <f t="shared" si="13"/>
        <v>I</v>
      </c>
      <c r="C145" s="51">
        <f t="shared" si="14"/>
        <v>49722.625</v>
      </c>
      <c r="D145" t="str">
        <f t="shared" si="15"/>
        <v>vis</v>
      </c>
      <c r="E145">
        <f>VLOOKUP(C145,Active!C$21:E$969,3,FALSE)</f>
        <v>4108.0051797990591</v>
      </c>
      <c r="F145" s="16" t="s">
        <v>161</v>
      </c>
      <c r="G145" t="str">
        <f t="shared" si="16"/>
        <v>49722.625</v>
      </c>
      <c r="H145" s="51">
        <f t="shared" si="17"/>
        <v>4108</v>
      </c>
      <c r="I145" s="85" t="s">
        <v>572</v>
      </c>
      <c r="J145" s="86" t="s">
        <v>573</v>
      </c>
      <c r="K145" s="85">
        <v>4108</v>
      </c>
      <c r="L145" s="85" t="s">
        <v>574</v>
      </c>
      <c r="M145" s="86" t="s">
        <v>258</v>
      </c>
      <c r="N145" s="86"/>
      <c r="O145" s="87" t="s">
        <v>273</v>
      </c>
      <c r="P145" s="87" t="s">
        <v>571</v>
      </c>
    </row>
    <row r="146" spans="1:16" x14ac:dyDescent="0.2">
      <c r="A146" s="51" t="str">
        <f t="shared" si="12"/>
        <v> AOEB 6 </v>
      </c>
      <c r="B146" s="16" t="str">
        <f t="shared" si="13"/>
        <v>I</v>
      </c>
      <c r="C146" s="51">
        <f t="shared" si="14"/>
        <v>49759.606</v>
      </c>
      <c r="D146" t="str">
        <f t="shared" si="15"/>
        <v>vis</v>
      </c>
      <c r="E146">
        <f>VLOOKUP(C146,Active!C$21:E$969,3,FALSE)</f>
        <v>4125.98939769153</v>
      </c>
      <c r="F146" s="16" t="s">
        <v>161</v>
      </c>
      <c r="G146" t="str">
        <f t="shared" si="16"/>
        <v>49759.606</v>
      </c>
      <c r="H146" s="51">
        <f t="shared" si="17"/>
        <v>4126</v>
      </c>
      <c r="I146" s="85" t="s">
        <v>575</v>
      </c>
      <c r="J146" s="86" t="s">
        <v>576</v>
      </c>
      <c r="K146" s="85">
        <v>4126</v>
      </c>
      <c r="L146" s="85" t="s">
        <v>345</v>
      </c>
      <c r="M146" s="86" t="s">
        <v>258</v>
      </c>
      <c r="N146" s="86"/>
      <c r="O146" s="87" t="s">
        <v>400</v>
      </c>
      <c r="P146" s="87" t="s">
        <v>571</v>
      </c>
    </row>
    <row r="147" spans="1:16" x14ac:dyDescent="0.2">
      <c r="A147" s="51" t="str">
        <f t="shared" si="12"/>
        <v>BAVM 99 </v>
      </c>
      <c r="B147" s="16" t="str">
        <f t="shared" si="13"/>
        <v>I</v>
      </c>
      <c r="C147" s="51">
        <f t="shared" si="14"/>
        <v>50043.392</v>
      </c>
      <c r="D147" t="str">
        <f t="shared" si="15"/>
        <v>vis</v>
      </c>
      <c r="E147">
        <f>VLOOKUP(C147,Active!C$21:E$969,3,FALSE)</f>
        <v>4263.9972735962619</v>
      </c>
      <c r="F147" s="16" t="s">
        <v>161</v>
      </c>
      <c r="G147" t="str">
        <f t="shared" si="16"/>
        <v>50043.392</v>
      </c>
      <c r="H147" s="51">
        <f t="shared" si="17"/>
        <v>4264</v>
      </c>
      <c r="I147" s="85" t="s">
        <v>577</v>
      </c>
      <c r="J147" s="86" t="s">
        <v>578</v>
      </c>
      <c r="K147" s="85">
        <v>4264</v>
      </c>
      <c r="L147" s="85" t="s">
        <v>563</v>
      </c>
      <c r="M147" s="86" t="s">
        <v>290</v>
      </c>
      <c r="N147" s="86" t="s">
        <v>579</v>
      </c>
      <c r="O147" s="87" t="s">
        <v>580</v>
      </c>
      <c r="P147" s="88" t="s">
        <v>581</v>
      </c>
    </row>
    <row r="148" spans="1:16" x14ac:dyDescent="0.2">
      <c r="A148" s="51" t="str">
        <f t="shared" si="12"/>
        <v> AOEB 6 </v>
      </c>
      <c r="B148" s="16" t="str">
        <f t="shared" si="13"/>
        <v>I</v>
      </c>
      <c r="C148" s="51">
        <f t="shared" si="14"/>
        <v>50053.677000000003</v>
      </c>
      <c r="D148" t="str">
        <f t="shared" si="15"/>
        <v>vis</v>
      </c>
      <c r="E148">
        <f>VLOOKUP(C148,Active!C$21:E$969,3,FALSE)</f>
        <v>4268.9989685483761</v>
      </c>
      <c r="F148" s="16" t="s">
        <v>161</v>
      </c>
      <c r="G148" t="str">
        <f t="shared" si="16"/>
        <v>50053.677</v>
      </c>
      <c r="H148" s="51">
        <f t="shared" si="17"/>
        <v>4269</v>
      </c>
      <c r="I148" s="85" t="s">
        <v>582</v>
      </c>
      <c r="J148" s="86" t="s">
        <v>583</v>
      </c>
      <c r="K148" s="85">
        <v>4269</v>
      </c>
      <c r="L148" s="85" t="s">
        <v>330</v>
      </c>
      <c r="M148" s="86" t="s">
        <v>258</v>
      </c>
      <c r="N148" s="86"/>
      <c r="O148" s="87" t="s">
        <v>400</v>
      </c>
      <c r="P148" s="87" t="s">
        <v>571</v>
      </c>
    </row>
    <row r="149" spans="1:16" x14ac:dyDescent="0.2">
      <c r="A149" s="51" t="str">
        <f t="shared" si="12"/>
        <v> AOEB 6 </v>
      </c>
      <c r="B149" s="16" t="str">
        <f t="shared" si="13"/>
        <v>I</v>
      </c>
      <c r="C149" s="51">
        <f t="shared" si="14"/>
        <v>50415.591999999997</v>
      </c>
      <c r="D149" t="str">
        <f t="shared" si="15"/>
        <v>vis</v>
      </c>
      <c r="E149">
        <f>VLOOKUP(C149,Active!C$21:E$969,3,FALSE)</f>
        <v>4445.0017326313828</v>
      </c>
      <c r="F149" s="16" t="s">
        <v>161</v>
      </c>
      <c r="G149" t="str">
        <f t="shared" si="16"/>
        <v>50415.592</v>
      </c>
      <c r="H149" s="51">
        <f t="shared" si="17"/>
        <v>4445</v>
      </c>
      <c r="I149" s="85" t="s">
        <v>584</v>
      </c>
      <c r="J149" s="86" t="s">
        <v>585</v>
      </c>
      <c r="K149" s="85">
        <v>4445</v>
      </c>
      <c r="L149" s="85" t="s">
        <v>513</v>
      </c>
      <c r="M149" s="86" t="s">
        <v>586</v>
      </c>
      <c r="N149" s="86" t="s">
        <v>587</v>
      </c>
      <c r="O149" s="87" t="s">
        <v>588</v>
      </c>
      <c r="P149" s="87" t="s">
        <v>571</v>
      </c>
    </row>
    <row r="150" spans="1:16" x14ac:dyDescent="0.2">
      <c r="A150" s="51" t="str">
        <f t="shared" si="12"/>
        <v> AOEB 6 </v>
      </c>
      <c r="B150" s="16" t="str">
        <f t="shared" si="13"/>
        <v>I</v>
      </c>
      <c r="C150" s="51">
        <f t="shared" si="14"/>
        <v>50417.646999999997</v>
      </c>
      <c r="D150" t="str">
        <f t="shared" si="15"/>
        <v>vis</v>
      </c>
      <c r="E150">
        <f>VLOOKUP(C150,Active!C$21:E$969,3,FALSE)</f>
        <v>4446.0010990024666</v>
      </c>
      <c r="F150" s="16" t="s">
        <v>161</v>
      </c>
      <c r="G150" t="str">
        <f t="shared" si="16"/>
        <v>50417.647</v>
      </c>
      <c r="H150" s="51">
        <f t="shared" si="17"/>
        <v>4446</v>
      </c>
      <c r="I150" s="85" t="s">
        <v>589</v>
      </c>
      <c r="J150" s="86" t="s">
        <v>590</v>
      </c>
      <c r="K150" s="85">
        <v>4446</v>
      </c>
      <c r="L150" s="85" t="s">
        <v>446</v>
      </c>
      <c r="M150" s="86" t="s">
        <v>258</v>
      </c>
      <c r="N150" s="86"/>
      <c r="O150" s="87" t="s">
        <v>591</v>
      </c>
      <c r="P150" s="87" t="s">
        <v>571</v>
      </c>
    </row>
    <row r="151" spans="1:16" x14ac:dyDescent="0.2">
      <c r="A151" s="51" t="str">
        <f t="shared" si="12"/>
        <v> AOEB 6 </v>
      </c>
      <c r="B151" s="16" t="str">
        <f t="shared" si="13"/>
        <v>I</v>
      </c>
      <c r="C151" s="51">
        <f t="shared" si="14"/>
        <v>51139.398000000001</v>
      </c>
      <c r="D151" t="str">
        <f t="shared" si="15"/>
        <v>vis</v>
      </c>
      <c r="E151">
        <f>VLOOKUP(C151,Active!C$21:E$969,3,FALSE)</f>
        <v>4796.9955893653332</v>
      </c>
      <c r="F151" s="16" t="s">
        <v>161</v>
      </c>
      <c r="G151" t="str">
        <f t="shared" si="16"/>
        <v>51139.398</v>
      </c>
      <c r="H151" s="51">
        <f t="shared" si="17"/>
        <v>4797</v>
      </c>
      <c r="I151" s="85" t="s">
        <v>592</v>
      </c>
      <c r="J151" s="86" t="s">
        <v>593</v>
      </c>
      <c r="K151" s="85">
        <v>4797</v>
      </c>
      <c r="L151" s="85" t="s">
        <v>307</v>
      </c>
      <c r="M151" s="86" t="s">
        <v>258</v>
      </c>
      <c r="N151" s="86"/>
      <c r="O151" s="87" t="s">
        <v>594</v>
      </c>
      <c r="P151" s="87" t="s">
        <v>571</v>
      </c>
    </row>
    <row r="152" spans="1:16" x14ac:dyDescent="0.2">
      <c r="A152" s="51" t="str">
        <f t="shared" si="12"/>
        <v> AOEB 6 </v>
      </c>
      <c r="B152" s="16" t="str">
        <f t="shared" si="13"/>
        <v>I</v>
      </c>
      <c r="C152" s="51">
        <f t="shared" si="14"/>
        <v>51166.114000000001</v>
      </c>
      <c r="D152" t="str">
        <f t="shared" si="15"/>
        <v>vis</v>
      </c>
      <c r="E152">
        <f>VLOOKUP(C152,Active!C$21:E$969,3,FALSE)</f>
        <v>4809.9878384990852</v>
      </c>
      <c r="F152" s="16" t="s">
        <v>161</v>
      </c>
      <c r="G152" t="str">
        <f t="shared" si="16"/>
        <v>51166.114</v>
      </c>
      <c r="H152" s="51">
        <f t="shared" si="17"/>
        <v>4810</v>
      </c>
      <c r="I152" s="85" t="s">
        <v>595</v>
      </c>
      <c r="J152" s="86" t="s">
        <v>596</v>
      </c>
      <c r="K152" s="85">
        <v>4810</v>
      </c>
      <c r="L152" s="85" t="s">
        <v>266</v>
      </c>
      <c r="M152" s="86" t="s">
        <v>258</v>
      </c>
      <c r="N152" s="86"/>
      <c r="O152" s="87" t="s">
        <v>597</v>
      </c>
      <c r="P152" s="87" t="s">
        <v>571</v>
      </c>
    </row>
    <row r="153" spans="1:16" x14ac:dyDescent="0.2">
      <c r="A153" s="51" t="str">
        <f t="shared" si="12"/>
        <v> AOEB 6 </v>
      </c>
      <c r="B153" s="16" t="str">
        <f t="shared" si="13"/>
        <v>I</v>
      </c>
      <c r="C153" s="51">
        <f t="shared" si="14"/>
        <v>51172.31</v>
      </c>
      <c r="D153" t="str">
        <f t="shared" si="15"/>
        <v>vis</v>
      </c>
      <c r="E153">
        <f>VLOOKUP(C153,Active!C$21:E$969,3,FALSE)</f>
        <v>4813.0010132120915</v>
      </c>
      <c r="F153" s="16" t="s">
        <v>161</v>
      </c>
      <c r="G153" t="str">
        <f t="shared" si="16"/>
        <v>51172.310</v>
      </c>
      <c r="H153" s="51">
        <f t="shared" si="17"/>
        <v>4813</v>
      </c>
      <c r="I153" s="85" t="s">
        <v>598</v>
      </c>
      <c r="J153" s="86" t="s">
        <v>599</v>
      </c>
      <c r="K153" s="85">
        <v>4813</v>
      </c>
      <c r="L153" s="85" t="s">
        <v>513</v>
      </c>
      <c r="M153" s="86" t="s">
        <v>258</v>
      </c>
      <c r="N153" s="86"/>
      <c r="O153" s="87" t="s">
        <v>597</v>
      </c>
      <c r="P153" s="87" t="s">
        <v>571</v>
      </c>
    </row>
    <row r="154" spans="1:16" x14ac:dyDescent="0.2">
      <c r="A154" s="51" t="str">
        <f t="shared" si="12"/>
        <v> AOEB 6 </v>
      </c>
      <c r="B154" s="16" t="str">
        <f t="shared" si="13"/>
        <v>I</v>
      </c>
      <c r="C154" s="51">
        <f t="shared" si="14"/>
        <v>51174.356</v>
      </c>
      <c r="D154" t="str">
        <f t="shared" si="15"/>
        <v>vis</v>
      </c>
      <c r="E154">
        <f>VLOOKUP(C154,Active!C$21:E$969,3,FALSE)</f>
        <v>4813.9960027961488</v>
      </c>
      <c r="F154" s="16" t="s">
        <v>161</v>
      </c>
      <c r="G154" t="str">
        <f t="shared" si="16"/>
        <v>51174.356</v>
      </c>
      <c r="H154" s="51">
        <f t="shared" si="17"/>
        <v>4814</v>
      </c>
      <c r="I154" s="85" t="s">
        <v>600</v>
      </c>
      <c r="J154" s="86" t="s">
        <v>601</v>
      </c>
      <c r="K154" s="85">
        <v>4814</v>
      </c>
      <c r="L154" s="85" t="s">
        <v>371</v>
      </c>
      <c r="M154" s="86" t="s">
        <v>258</v>
      </c>
      <c r="N154" s="86"/>
      <c r="O154" s="87" t="s">
        <v>597</v>
      </c>
      <c r="P154" s="87" t="s">
        <v>571</v>
      </c>
    </row>
    <row r="155" spans="1:16" x14ac:dyDescent="0.2">
      <c r="A155" s="51" t="str">
        <f t="shared" si="12"/>
        <v> AOEB 6 </v>
      </c>
      <c r="B155" s="16" t="str">
        <f t="shared" si="13"/>
        <v>I</v>
      </c>
      <c r="C155" s="51">
        <f t="shared" si="14"/>
        <v>51176.417000000001</v>
      </c>
      <c r="D155" t="str">
        <f t="shared" si="15"/>
        <v>vis</v>
      </c>
      <c r="E155">
        <f>VLOOKUP(C155,Active!C$21:E$969,3,FALSE)</f>
        <v>4814.9982870252506</v>
      </c>
      <c r="F155" s="16" t="s">
        <v>161</v>
      </c>
      <c r="G155" t="str">
        <f t="shared" si="16"/>
        <v>51176.417</v>
      </c>
      <c r="H155" s="51">
        <f t="shared" si="17"/>
        <v>4815</v>
      </c>
      <c r="I155" s="85" t="s">
        <v>602</v>
      </c>
      <c r="J155" s="86" t="s">
        <v>603</v>
      </c>
      <c r="K155" s="85">
        <v>4815</v>
      </c>
      <c r="L155" s="85" t="s">
        <v>330</v>
      </c>
      <c r="M155" s="86" t="s">
        <v>258</v>
      </c>
      <c r="N155" s="86"/>
      <c r="O155" s="87" t="s">
        <v>597</v>
      </c>
      <c r="P155" s="87" t="s">
        <v>571</v>
      </c>
    </row>
    <row r="156" spans="1:16" x14ac:dyDescent="0.2">
      <c r="A156" s="51" t="str">
        <f t="shared" si="12"/>
        <v> AOEB 6 </v>
      </c>
      <c r="B156" s="16" t="str">
        <f t="shared" si="13"/>
        <v>I</v>
      </c>
      <c r="C156" s="51">
        <f t="shared" si="14"/>
        <v>51180.523000000001</v>
      </c>
      <c r="D156" t="str">
        <f t="shared" si="15"/>
        <v>vis</v>
      </c>
      <c r="E156">
        <f>VLOOKUP(C156,Active!C$21:E$969,3,FALSE)</f>
        <v>4816.9950745287388</v>
      </c>
      <c r="F156" s="16" t="s">
        <v>161</v>
      </c>
      <c r="G156" t="str">
        <f t="shared" si="16"/>
        <v>51180.523</v>
      </c>
      <c r="H156" s="51">
        <f t="shared" si="17"/>
        <v>4817</v>
      </c>
      <c r="I156" s="85" t="s">
        <v>604</v>
      </c>
      <c r="J156" s="86" t="s">
        <v>605</v>
      </c>
      <c r="K156" s="85">
        <v>4817</v>
      </c>
      <c r="L156" s="85" t="s">
        <v>272</v>
      </c>
      <c r="M156" s="86" t="s">
        <v>258</v>
      </c>
      <c r="N156" s="86"/>
      <c r="O156" s="87" t="s">
        <v>591</v>
      </c>
      <c r="P156" s="87" t="s">
        <v>571</v>
      </c>
    </row>
    <row r="157" spans="1:16" x14ac:dyDescent="0.2">
      <c r="A157" s="51" t="str">
        <f t="shared" si="12"/>
        <v> AOEB 6 </v>
      </c>
      <c r="B157" s="16" t="str">
        <f t="shared" si="13"/>
        <v>I</v>
      </c>
      <c r="C157" s="51">
        <f t="shared" si="14"/>
        <v>51182.586000000003</v>
      </c>
      <c r="D157" t="str">
        <f t="shared" si="15"/>
        <v>vis</v>
      </c>
      <c r="E157">
        <f>VLOOKUP(C157,Active!C$21:E$969,3,FALSE)</f>
        <v>4817.99833137718</v>
      </c>
      <c r="F157" s="16" t="s">
        <v>161</v>
      </c>
      <c r="G157" t="str">
        <f t="shared" si="16"/>
        <v>51182.586</v>
      </c>
      <c r="H157" s="51">
        <f t="shared" si="17"/>
        <v>4818</v>
      </c>
      <c r="I157" s="85" t="s">
        <v>606</v>
      </c>
      <c r="J157" s="86" t="s">
        <v>607</v>
      </c>
      <c r="K157" s="85">
        <v>4818</v>
      </c>
      <c r="L157" s="85" t="s">
        <v>330</v>
      </c>
      <c r="M157" s="86" t="s">
        <v>258</v>
      </c>
      <c r="N157" s="86"/>
      <c r="O157" s="87" t="s">
        <v>591</v>
      </c>
      <c r="P157" s="87" t="s">
        <v>571</v>
      </c>
    </row>
    <row r="158" spans="1:16" x14ac:dyDescent="0.2">
      <c r="A158" s="51" t="str">
        <f t="shared" si="12"/>
        <v> AOEB 6 </v>
      </c>
      <c r="B158" s="16" t="str">
        <f t="shared" si="13"/>
        <v>I</v>
      </c>
      <c r="C158" s="51">
        <f t="shared" si="14"/>
        <v>51256.61</v>
      </c>
      <c r="D158" t="str">
        <f t="shared" si="15"/>
        <v>vis</v>
      </c>
      <c r="E158">
        <f>VLOOKUP(C158,Active!C$21:E$969,3,FALSE)</f>
        <v>4853.9969183616377</v>
      </c>
      <c r="F158" s="16" t="s">
        <v>161</v>
      </c>
      <c r="G158" t="str">
        <f t="shared" si="16"/>
        <v>51256.610</v>
      </c>
      <c r="H158" s="51">
        <f t="shared" si="17"/>
        <v>4854</v>
      </c>
      <c r="I158" s="85" t="s">
        <v>608</v>
      </c>
      <c r="J158" s="86" t="s">
        <v>609</v>
      </c>
      <c r="K158" s="85">
        <v>4854</v>
      </c>
      <c r="L158" s="85" t="s">
        <v>170</v>
      </c>
      <c r="M158" s="86" t="s">
        <v>258</v>
      </c>
      <c r="N158" s="86"/>
      <c r="O158" s="87" t="s">
        <v>400</v>
      </c>
      <c r="P158" s="87" t="s">
        <v>571</v>
      </c>
    </row>
    <row r="159" spans="1:16" x14ac:dyDescent="0.2">
      <c r="A159" s="51" t="str">
        <f t="shared" si="12"/>
        <v> AOEB 6 </v>
      </c>
      <c r="B159" s="16" t="str">
        <f t="shared" si="13"/>
        <v>I</v>
      </c>
      <c r="C159" s="51">
        <f t="shared" si="14"/>
        <v>51573.290999999997</v>
      </c>
      <c r="D159" t="str">
        <f t="shared" si="15"/>
        <v>vis</v>
      </c>
      <c r="E159">
        <f>VLOOKUP(C159,Active!C$21:E$969,3,FALSE)</f>
        <v>5008.0019508487439</v>
      </c>
      <c r="F159" s="16" t="s">
        <v>161</v>
      </c>
      <c r="G159" t="str">
        <f t="shared" si="16"/>
        <v>51573.291</v>
      </c>
      <c r="H159" s="51">
        <f t="shared" si="17"/>
        <v>5008</v>
      </c>
      <c r="I159" s="85" t="s">
        <v>610</v>
      </c>
      <c r="J159" s="86" t="s">
        <v>611</v>
      </c>
      <c r="K159" s="85">
        <v>5008</v>
      </c>
      <c r="L159" s="85" t="s">
        <v>496</v>
      </c>
      <c r="M159" s="86" t="s">
        <v>258</v>
      </c>
      <c r="N159" s="86"/>
      <c r="O159" s="87" t="s">
        <v>594</v>
      </c>
      <c r="P159" s="87" t="s">
        <v>571</v>
      </c>
    </row>
    <row r="160" spans="1:16" x14ac:dyDescent="0.2">
      <c r="A160" s="51" t="str">
        <f t="shared" si="12"/>
        <v>BAVM 131 </v>
      </c>
      <c r="B160" s="16" t="str">
        <f t="shared" si="13"/>
        <v>I</v>
      </c>
      <c r="C160" s="51">
        <f t="shared" si="14"/>
        <v>51610.29</v>
      </c>
      <c r="D160" t="str">
        <f t="shared" si="15"/>
        <v>vis</v>
      </c>
      <c r="E160">
        <f>VLOOKUP(C160,Active!C$21:E$969,3,FALSE)</f>
        <v>5025.9949223152707</v>
      </c>
      <c r="F160" s="16" t="s">
        <v>161</v>
      </c>
      <c r="G160" t="str">
        <f t="shared" si="16"/>
        <v>51610.290</v>
      </c>
      <c r="H160" s="51">
        <f t="shared" si="17"/>
        <v>5026</v>
      </c>
      <c r="I160" s="85" t="s">
        <v>612</v>
      </c>
      <c r="J160" s="86" t="s">
        <v>613</v>
      </c>
      <c r="K160" s="85">
        <v>5026</v>
      </c>
      <c r="L160" s="85" t="s">
        <v>307</v>
      </c>
      <c r="M160" s="86" t="s">
        <v>258</v>
      </c>
      <c r="N160" s="86"/>
      <c r="O160" s="87" t="s">
        <v>614</v>
      </c>
      <c r="P160" s="88" t="s">
        <v>123</v>
      </c>
    </row>
    <row r="161" spans="1:16" x14ac:dyDescent="0.2">
      <c r="A161" s="51" t="str">
        <f t="shared" si="12"/>
        <v>BAVM 143 </v>
      </c>
      <c r="B161" s="16" t="str">
        <f t="shared" si="13"/>
        <v>I</v>
      </c>
      <c r="C161" s="51">
        <f t="shared" si="14"/>
        <v>51902.298000000003</v>
      </c>
      <c r="D161" t="str">
        <f t="shared" si="15"/>
        <v>vis</v>
      </c>
      <c r="E161">
        <f>VLOOKUP(C161,Active!C$21:E$969,3,FALSE)</f>
        <v>5168.0012363236756</v>
      </c>
      <c r="F161" s="16" t="s">
        <v>161</v>
      </c>
      <c r="G161" t="str">
        <f t="shared" si="16"/>
        <v>51902.298</v>
      </c>
      <c r="H161" s="51">
        <f t="shared" si="17"/>
        <v>5168</v>
      </c>
      <c r="I161" s="85" t="s">
        <v>615</v>
      </c>
      <c r="J161" s="86" t="s">
        <v>616</v>
      </c>
      <c r="K161" s="85">
        <v>5168</v>
      </c>
      <c r="L161" s="85" t="s">
        <v>617</v>
      </c>
      <c r="M161" s="86" t="s">
        <v>258</v>
      </c>
      <c r="N161" s="86"/>
      <c r="O161" s="87" t="s">
        <v>614</v>
      </c>
      <c r="P161" s="88" t="s">
        <v>618</v>
      </c>
    </row>
    <row r="162" spans="1:16" x14ac:dyDescent="0.2">
      <c r="A162" s="51" t="str">
        <f t="shared" si="12"/>
        <v>BAVM 143 </v>
      </c>
      <c r="B162" s="16" t="str">
        <f t="shared" si="13"/>
        <v>I</v>
      </c>
      <c r="C162" s="51">
        <f t="shared" si="14"/>
        <v>51910.510999999999</v>
      </c>
      <c r="D162" t="str">
        <f t="shared" si="15"/>
        <v>vis</v>
      </c>
      <c r="E162">
        <f>VLOOKUP(C162,Active!C$21:E$969,3,FALSE)</f>
        <v>5171.9952976403192</v>
      </c>
      <c r="F162" s="16" t="s">
        <v>161</v>
      </c>
      <c r="G162" t="str">
        <f t="shared" si="16"/>
        <v>51910.511</v>
      </c>
      <c r="H162" s="51">
        <f t="shared" si="17"/>
        <v>5172</v>
      </c>
      <c r="I162" s="85" t="s">
        <v>619</v>
      </c>
      <c r="J162" s="86" t="s">
        <v>620</v>
      </c>
      <c r="K162" s="85">
        <v>5172</v>
      </c>
      <c r="L162" s="85" t="s">
        <v>371</v>
      </c>
      <c r="M162" s="86" t="s">
        <v>258</v>
      </c>
      <c r="N162" s="86"/>
      <c r="O162" s="87" t="s">
        <v>614</v>
      </c>
      <c r="P162" s="88" t="s">
        <v>618</v>
      </c>
    </row>
    <row r="163" spans="1:16" x14ac:dyDescent="0.2">
      <c r="A163" s="51" t="str">
        <f t="shared" si="12"/>
        <v> BBS 127 </v>
      </c>
      <c r="B163" s="16" t="str">
        <f t="shared" si="13"/>
        <v>II</v>
      </c>
      <c r="C163" s="51">
        <f t="shared" si="14"/>
        <v>52234.415999999997</v>
      </c>
      <c r="D163" t="str">
        <f t="shared" si="15"/>
        <v>vis</v>
      </c>
      <c r="E163">
        <f>VLOOKUP(C163,Active!C$21:E$969,3,FALSE)</f>
        <v>5329.5134311808106</v>
      </c>
      <c r="F163" s="16" t="s">
        <v>161</v>
      </c>
      <c r="G163" t="str">
        <f t="shared" si="16"/>
        <v>52234.416</v>
      </c>
      <c r="H163" s="51">
        <f t="shared" si="17"/>
        <v>5329.5</v>
      </c>
      <c r="I163" s="85" t="s">
        <v>621</v>
      </c>
      <c r="J163" s="86" t="s">
        <v>622</v>
      </c>
      <c r="K163" s="85">
        <v>5329.5</v>
      </c>
      <c r="L163" s="85" t="s">
        <v>248</v>
      </c>
      <c r="M163" s="86" t="s">
        <v>258</v>
      </c>
      <c r="N163" s="86"/>
      <c r="O163" s="87" t="s">
        <v>453</v>
      </c>
      <c r="P163" s="87" t="s">
        <v>623</v>
      </c>
    </row>
    <row r="164" spans="1:16" x14ac:dyDescent="0.2">
      <c r="A164" s="51" t="str">
        <f t="shared" si="12"/>
        <v> BBS 129 </v>
      </c>
      <c r="B164" s="16" t="str">
        <f t="shared" si="13"/>
        <v>I</v>
      </c>
      <c r="C164" s="51">
        <f t="shared" si="14"/>
        <v>52673.400999999998</v>
      </c>
      <c r="D164" t="str">
        <f t="shared" si="15"/>
        <v>vis</v>
      </c>
      <c r="E164">
        <f>VLOOKUP(C164,Active!C$21:E$969,3,FALSE)</f>
        <v>5542.996081501964</v>
      </c>
      <c r="F164" s="16" t="s">
        <v>161</v>
      </c>
      <c r="G164" t="str">
        <f t="shared" si="16"/>
        <v>52673.401</v>
      </c>
      <c r="H164" s="51">
        <f t="shared" si="17"/>
        <v>5543</v>
      </c>
      <c r="I164" s="85" t="s">
        <v>624</v>
      </c>
      <c r="J164" s="86" t="s">
        <v>625</v>
      </c>
      <c r="K164" s="85">
        <v>5543</v>
      </c>
      <c r="L164" s="85" t="s">
        <v>507</v>
      </c>
      <c r="M164" s="86" t="s">
        <v>258</v>
      </c>
      <c r="N164" s="86"/>
      <c r="O164" s="87" t="s">
        <v>453</v>
      </c>
      <c r="P164" s="87" t="s">
        <v>626</v>
      </c>
    </row>
    <row r="165" spans="1:16" x14ac:dyDescent="0.2">
      <c r="A165" s="51" t="str">
        <f t="shared" si="12"/>
        <v>IBVS 5592 </v>
      </c>
      <c r="B165" s="16" t="str">
        <f t="shared" si="13"/>
        <v>I</v>
      </c>
      <c r="C165" s="51">
        <f t="shared" si="14"/>
        <v>53066.168100000003</v>
      </c>
      <c r="D165" t="str">
        <f t="shared" si="15"/>
        <v>vis</v>
      </c>
      <c r="E165">
        <f>VLOOKUP(C165,Active!C$21:E$969,3,FALSE)</f>
        <v>5734.0025201432709</v>
      </c>
      <c r="F165" s="16" t="s">
        <v>161</v>
      </c>
      <c r="G165" t="str">
        <f t="shared" si="16"/>
        <v>53066.1681</v>
      </c>
      <c r="H165" s="51">
        <f t="shared" si="17"/>
        <v>5734</v>
      </c>
      <c r="I165" s="85" t="s">
        <v>627</v>
      </c>
      <c r="J165" s="86" t="s">
        <v>628</v>
      </c>
      <c r="K165" s="85">
        <v>5734</v>
      </c>
      <c r="L165" s="85" t="s">
        <v>629</v>
      </c>
      <c r="M165" s="86" t="s">
        <v>290</v>
      </c>
      <c r="N165" s="86" t="s">
        <v>291</v>
      </c>
      <c r="O165" s="87" t="s">
        <v>630</v>
      </c>
      <c r="P165" s="88" t="s">
        <v>631</v>
      </c>
    </row>
    <row r="166" spans="1:16" x14ac:dyDescent="0.2">
      <c r="A166" s="51" t="str">
        <f t="shared" si="12"/>
        <v>BAVM 173 </v>
      </c>
      <c r="B166" s="16" t="str">
        <f t="shared" si="13"/>
        <v>I</v>
      </c>
      <c r="C166" s="51">
        <f t="shared" si="14"/>
        <v>53300.579100000003</v>
      </c>
      <c r="D166" t="str">
        <f t="shared" si="15"/>
        <v>vis</v>
      </c>
      <c r="E166">
        <f>VLOOKUP(C166,Active!C$21:E$969,3,FALSE)</f>
        <v>5847.9988561101763</v>
      </c>
      <c r="F166" s="16" t="s">
        <v>161</v>
      </c>
      <c r="G166" t="str">
        <f t="shared" si="16"/>
        <v>53300.5791</v>
      </c>
      <c r="H166" s="51">
        <f t="shared" si="17"/>
        <v>5848</v>
      </c>
      <c r="I166" s="85" t="s">
        <v>632</v>
      </c>
      <c r="J166" s="86" t="s">
        <v>633</v>
      </c>
      <c r="K166" s="85">
        <v>5848</v>
      </c>
      <c r="L166" s="85" t="s">
        <v>634</v>
      </c>
      <c r="M166" s="86" t="s">
        <v>290</v>
      </c>
      <c r="N166" s="86" t="s">
        <v>579</v>
      </c>
      <c r="O166" s="87" t="s">
        <v>635</v>
      </c>
      <c r="P166" s="88" t="s">
        <v>636</v>
      </c>
    </row>
    <row r="167" spans="1:16" x14ac:dyDescent="0.2">
      <c r="A167" s="51" t="str">
        <f t="shared" si="12"/>
        <v>BAVM 174 </v>
      </c>
      <c r="B167" s="16" t="str">
        <f t="shared" si="13"/>
        <v>I</v>
      </c>
      <c r="C167" s="51">
        <f t="shared" si="14"/>
        <v>53333.478000000003</v>
      </c>
      <c r="D167" t="str">
        <f t="shared" si="15"/>
        <v>vis</v>
      </c>
      <c r="E167">
        <f>VLOOKUP(C167,Active!C$21:E$969,3,FALSE)</f>
        <v>5863.9979093002639</v>
      </c>
      <c r="F167" s="16" t="s">
        <v>161</v>
      </c>
      <c r="G167" t="str">
        <f t="shared" si="16"/>
        <v>53333.478</v>
      </c>
      <c r="H167" s="51">
        <f t="shared" si="17"/>
        <v>5864</v>
      </c>
      <c r="I167" s="85" t="s">
        <v>637</v>
      </c>
      <c r="J167" s="86" t="s">
        <v>638</v>
      </c>
      <c r="K167" s="85">
        <v>5864</v>
      </c>
      <c r="L167" s="85" t="s">
        <v>488</v>
      </c>
      <c r="M167" s="86" t="s">
        <v>258</v>
      </c>
      <c r="N167" s="86"/>
      <c r="O167" s="87" t="s">
        <v>614</v>
      </c>
      <c r="P167" s="88" t="s">
        <v>639</v>
      </c>
    </row>
    <row r="168" spans="1:16" x14ac:dyDescent="0.2">
      <c r="A168" s="51" t="str">
        <f t="shared" si="12"/>
        <v>IBVS 5843 </v>
      </c>
      <c r="B168" s="16" t="str">
        <f t="shared" si="13"/>
        <v>I</v>
      </c>
      <c r="C168" s="51">
        <f t="shared" si="14"/>
        <v>53343.764600000002</v>
      </c>
      <c r="D168" t="str">
        <f t="shared" si="15"/>
        <v>vis</v>
      </c>
      <c r="E168">
        <f>VLOOKUP(C168,Active!C$21:E$969,3,FALSE)</f>
        <v>5869.0003823478473</v>
      </c>
      <c r="F168" s="16" t="s">
        <v>161</v>
      </c>
      <c r="G168" t="str">
        <f t="shared" si="16"/>
        <v>53343.7646</v>
      </c>
      <c r="H168" s="51">
        <f t="shared" si="17"/>
        <v>5869</v>
      </c>
      <c r="I168" s="85" t="s">
        <v>640</v>
      </c>
      <c r="J168" s="86" t="s">
        <v>641</v>
      </c>
      <c r="K168" s="85">
        <v>5869</v>
      </c>
      <c r="L168" s="85" t="s">
        <v>642</v>
      </c>
      <c r="M168" s="86" t="s">
        <v>586</v>
      </c>
      <c r="N168" s="86" t="s">
        <v>643</v>
      </c>
      <c r="O168" s="87" t="s">
        <v>644</v>
      </c>
      <c r="P168" s="88" t="s">
        <v>645</v>
      </c>
    </row>
    <row r="169" spans="1:16" x14ac:dyDescent="0.2">
      <c r="A169" s="51" t="str">
        <f t="shared" si="12"/>
        <v>BAVM 178 </v>
      </c>
      <c r="B169" s="16" t="str">
        <f t="shared" si="13"/>
        <v>I</v>
      </c>
      <c r="C169" s="51">
        <f t="shared" si="14"/>
        <v>53662.489099999999</v>
      </c>
      <c r="D169" t="str">
        <f t="shared" si="15"/>
        <v>vis</v>
      </c>
      <c r="E169">
        <f>VLOOKUP(C169,Active!C$21:E$969,3,FALSE)</f>
        <v>6023.9991886448361</v>
      </c>
      <c r="F169" s="16" t="s">
        <v>161</v>
      </c>
      <c r="G169" t="str">
        <f t="shared" si="16"/>
        <v>53662.4891</v>
      </c>
      <c r="H169" s="51">
        <f t="shared" si="17"/>
        <v>6024</v>
      </c>
      <c r="I169" s="85" t="s">
        <v>646</v>
      </c>
      <c r="J169" s="86" t="s">
        <v>647</v>
      </c>
      <c r="K169" s="85" t="s">
        <v>648</v>
      </c>
      <c r="L169" s="85" t="s">
        <v>649</v>
      </c>
      <c r="M169" s="86" t="s">
        <v>586</v>
      </c>
      <c r="N169" s="86" t="s">
        <v>579</v>
      </c>
      <c r="O169" s="87" t="s">
        <v>635</v>
      </c>
      <c r="P169" s="88" t="s">
        <v>650</v>
      </c>
    </row>
    <row r="170" spans="1:16" x14ac:dyDescent="0.2">
      <c r="A170" s="51" t="str">
        <f t="shared" si="12"/>
        <v>BAVM 178 </v>
      </c>
      <c r="B170" s="16" t="str">
        <f t="shared" si="13"/>
        <v>I</v>
      </c>
      <c r="C170" s="51">
        <f t="shared" si="14"/>
        <v>53765.301299999999</v>
      </c>
      <c r="D170" t="str">
        <f t="shared" si="15"/>
        <v>vis</v>
      </c>
      <c r="E170">
        <f>VLOOKUP(C170,Active!C$21:E$969,3,FALSE)</f>
        <v>6073.9977556604481</v>
      </c>
      <c r="F170" s="16" t="s">
        <v>161</v>
      </c>
      <c r="G170" t="str">
        <f t="shared" si="16"/>
        <v>53765.3013</v>
      </c>
      <c r="H170" s="51">
        <f t="shared" si="17"/>
        <v>6074</v>
      </c>
      <c r="I170" s="85" t="s">
        <v>651</v>
      </c>
      <c r="J170" s="86" t="s">
        <v>652</v>
      </c>
      <c r="K170" s="85" t="s">
        <v>653</v>
      </c>
      <c r="L170" s="85" t="s">
        <v>654</v>
      </c>
      <c r="M170" s="86" t="s">
        <v>586</v>
      </c>
      <c r="N170" s="86" t="s">
        <v>579</v>
      </c>
      <c r="O170" s="87" t="s">
        <v>655</v>
      </c>
      <c r="P170" s="88" t="s">
        <v>650</v>
      </c>
    </row>
    <row r="171" spans="1:16" ht="25.5" x14ac:dyDescent="0.2">
      <c r="A171" s="51" t="str">
        <f t="shared" si="12"/>
        <v>JAAVSO 36(2);171 </v>
      </c>
      <c r="B171" s="16" t="str">
        <f t="shared" si="13"/>
        <v>I</v>
      </c>
      <c r="C171" s="51">
        <f t="shared" si="14"/>
        <v>54437.718699999998</v>
      </c>
      <c r="D171" t="str">
        <f t="shared" si="15"/>
        <v>vis</v>
      </c>
      <c r="E171">
        <f>VLOOKUP(C171,Active!C$21:E$969,3,FALSE)</f>
        <v>6401.0008393058079</v>
      </c>
      <c r="F171" s="16" t="s">
        <v>161</v>
      </c>
      <c r="G171" t="str">
        <f t="shared" si="16"/>
        <v>54437.7187</v>
      </c>
      <c r="H171" s="51">
        <f t="shared" si="17"/>
        <v>6401</v>
      </c>
      <c r="I171" s="85" t="s">
        <v>656</v>
      </c>
      <c r="J171" s="86" t="s">
        <v>657</v>
      </c>
      <c r="K171" s="85" t="s">
        <v>658</v>
      </c>
      <c r="L171" s="85" t="s">
        <v>659</v>
      </c>
      <c r="M171" s="86" t="s">
        <v>586</v>
      </c>
      <c r="N171" s="86" t="s">
        <v>587</v>
      </c>
      <c r="O171" s="87" t="s">
        <v>660</v>
      </c>
      <c r="P171" s="88" t="s">
        <v>661</v>
      </c>
    </row>
    <row r="172" spans="1:16" ht="25.5" x14ac:dyDescent="0.2">
      <c r="A172" s="51" t="str">
        <f t="shared" si="12"/>
        <v>JAAVSO 36(2);171 </v>
      </c>
      <c r="B172" s="16" t="str">
        <f t="shared" si="13"/>
        <v>I</v>
      </c>
      <c r="C172" s="51">
        <f t="shared" si="14"/>
        <v>54509.688099999999</v>
      </c>
      <c r="D172" t="str">
        <f t="shared" si="15"/>
        <v>vis</v>
      </c>
      <c r="E172">
        <f>VLOOKUP(C172,Active!C$21:E$969,3,FALSE)</f>
        <v>6436.0002544430536</v>
      </c>
      <c r="F172" s="16" t="s">
        <v>161</v>
      </c>
      <c r="G172" t="str">
        <f t="shared" si="16"/>
        <v>54509.6881</v>
      </c>
      <c r="H172" s="51">
        <f t="shared" si="17"/>
        <v>6436</v>
      </c>
      <c r="I172" s="85" t="s">
        <v>662</v>
      </c>
      <c r="J172" s="86" t="s">
        <v>663</v>
      </c>
      <c r="K172" s="85" t="s">
        <v>664</v>
      </c>
      <c r="L172" s="85" t="s">
        <v>665</v>
      </c>
      <c r="M172" s="86" t="s">
        <v>586</v>
      </c>
      <c r="N172" s="86" t="s">
        <v>587</v>
      </c>
      <c r="O172" s="87" t="s">
        <v>660</v>
      </c>
      <c r="P172" s="88" t="s">
        <v>661</v>
      </c>
    </row>
    <row r="173" spans="1:16" x14ac:dyDescent="0.2">
      <c r="A173" s="51" t="str">
        <f t="shared" si="12"/>
        <v> JAAVSO 38;120 </v>
      </c>
      <c r="B173" s="16" t="str">
        <f t="shared" si="13"/>
        <v>I</v>
      </c>
      <c r="C173" s="51">
        <f t="shared" si="14"/>
        <v>55239.676200000002</v>
      </c>
      <c r="D173" t="str">
        <f t="shared" si="15"/>
        <v>vis</v>
      </c>
      <c r="E173">
        <f>VLOOKUP(C173,Active!C$21:E$969,3,FALSE)</f>
        <v>6791.0005261856031</v>
      </c>
      <c r="F173" s="16" t="s">
        <v>161</v>
      </c>
      <c r="G173" t="str">
        <f t="shared" si="16"/>
        <v>55239.6762</v>
      </c>
      <c r="H173" s="51">
        <f t="shared" si="17"/>
        <v>6791</v>
      </c>
      <c r="I173" s="85" t="s">
        <v>666</v>
      </c>
      <c r="J173" s="86" t="s">
        <v>667</v>
      </c>
      <c r="K173" s="85" t="s">
        <v>668</v>
      </c>
      <c r="L173" s="85" t="s">
        <v>669</v>
      </c>
      <c r="M173" s="86" t="s">
        <v>586</v>
      </c>
      <c r="N173" s="86" t="s">
        <v>587</v>
      </c>
      <c r="O173" s="87" t="s">
        <v>400</v>
      </c>
      <c r="P173" s="87" t="s">
        <v>670</v>
      </c>
    </row>
    <row r="174" spans="1:16" x14ac:dyDescent="0.2">
      <c r="A174" s="51" t="str">
        <f t="shared" si="12"/>
        <v>OEJV 0160 </v>
      </c>
      <c r="B174" s="16" t="str">
        <f t="shared" si="13"/>
        <v>I</v>
      </c>
      <c r="C174" s="51">
        <f t="shared" si="14"/>
        <v>55955.271289999997</v>
      </c>
      <c r="D174" t="str">
        <f t="shared" si="15"/>
        <v>vis</v>
      </c>
      <c r="E174">
        <f>VLOOKUP(C174,Active!C$21:E$969,3,FALSE)</f>
        <v>7139.0013379901129</v>
      </c>
      <c r="F174" s="16" t="s">
        <v>161</v>
      </c>
      <c r="G174" t="str">
        <f t="shared" si="16"/>
        <v>55955.27129</v>
      </c>
      <c r="H174" s="51">
        <f t="shared" si="17"/>
        <v>7139</v>
      </c>
      <c r="I174" s="85" t="s">
        <v>671</v>
      </c>
      <c r="J174" s="86" t="s">
        <v>672</v>
      </c>
      <c r="K174" s="85" t="s">
        <v>673</v>
      </c>
      <c r="L174" s="85" t="s">
        <v>674</v>
      </c>
      <c r="M174" s="86" t="s">
        <v>586</v>
      </c>
      <c r="N174" s="86" t="s">
        <v>156</v>
      </c>
      <c r="O174" s="87" t="s">
        <v>675</v>
      </c>
      <c r="P174" s="88" t="s">
        <v>676</v>
      </c>
    </row>
    <row r="175" spans="1:16" x14ac:dyDescent="0.2">
      <c r="A175" s="51" t="str">
        <f t="shared" si="12"/>
        <v> JAAVSO 41;122 </v>
      </c>
      <c r="B175" s="16" t="str">
        <f t="shared" si="13"/>
        <v>I</v>
      </c>
      <c r="C175" s="51">
        <f t="shared" si="14"/>
        <v>56193.8053</v>
      </c>
      <c r="D175" t="str">
        <f t="shared" si="15"/>
        <v>vis</v>
      </c>
      <c r="E175">
        <f>VLOOKUP(C175,Active!C$21:E$969,3,FALSE)</f>
        <v>7255.0027335879877</v>
      </c>
      <c r="F175" s="16" t="s">
        <v>161</v>
      </c>
      <c r="G175" t="str">
        <f t="shared" si="16"/>
        <v>56193.8053</v>
      </c>
      <c r="H175" s="51">
        <f t="shared" si="17"/>
        <v>7255</v>
      </c>
      <c r="I175" s="85" t="s">
        <v>677</v>
      </c>
      <c r="J175" s="86" t="s">
        <v>678</v>
      </c>
      <c r="K175" s="85" t="s">
        <v>679</v>
      </c>
      <c r="L175" s="85" t="s">
        <v>680</v>
      </c>
      <c r="M175" s="86" t="s">
        <v>586</v>
      </c>
      <c r="N175" s="86" t="s">
        <v>161</v>
      </c>
      <c r="O175" s="87" t="s">
        <v>400</v>
      </c>
      <c r="P175" s="87" t="s">
        <v>681</v>
      </c>
    </row>
    <row r="176" spans="1:16" x14ac:dyDescent="0.2">
      <c r="A176" s="51" t="str">
        <f t="shared" si="12"/>
        <v>BAVM 234 </v>
      </c>
      <c r="B176" s="16" t="str">
        <f t="shared" si="13"/>
        <v>I</v>
      </c>
      <c r="C176" s="51">
        <f t="shared" si="14"/>
        <v>56654.4159</v>
      </c>
      <c r="D176" t="str">
        <f t="shared" si="15"/>
        <v>vis</v>
      </c>
      <c r="E176">
        <f>VLOOKUP(C176,Active!C$21:E$969,3,FALSE)</f>
        <v>7479.0021223006233</v>
      </c>
      <c r="F176" s="16" t="s">
        <v>161</v>
      </c>
      <c r="G176" t="str">
        <f t="shared" si="16"/>
        <v>56654.4159</v>
      </c>
      <c r="H176" s="51">
        <f t="shared" si="17"/>
        <v>7479</v>
      </c>
      <c r="I176" s="85" t="s">
        <v>682</v>
      </c>
      <c r="J176" s="86" t="s">
        <v>683</v>
      </c>
      <c r="K176" s="85" t="s">
        <v>684</v>
      </c>
      <c r="L176" s="85" t="s">
        <v>685</v>
      </c>
      <c r="M176" s="86" t="s">
        <v>586</v>
      </c>
      <c r="N176" s="86" t="s">
        <v>643</v>
      </c>
      <c r="O176" s="87" t="s">
        <v>686</v>
      </c>
      <c r="P176" s="88" t="s">
        <v>687</v>
      </c>
    </row>
    <row r="177" spans="1:16" ht="12.75" customHeight="1" x14ac:dyDescent="0.2">
      <c r="A177" s="51" t="str">
        <f t="shared" si="12"/>
        <v>BAVM 15 </v>
      </c>
      <c r="B177" s="16" t="str">
        <f t="shared" si="13"/>
        <v>I</v>
      </c>
      <c r="C177" s="51">
        <f t="shared" si="14"/>
        <v>37958.493000000002</v>
      </c>
      <c r="D177" t="str">
        <f t="shared" si="15"/>
        <v>vis</v>
      </c>
      <c r="E177">
        <f>VLOOKUP(C177,Active!C$21:E$969,3,FALSE)</f>
        <v>-1613.0059665678648</v>
      </c>
      <c r="F177" s="16" t="s">
        <v>161</v>
      </c>
      <c r="G177" t="str">
        <f t="shared" si="16"/>
        <v>37958.493</v>
      </c>
      <c r="H177" s="51">
        <f t="shared" si="17"/>
        <v>-1613</v>
      </c>
      <c r="I177" s="85" t="s">
        <v>688</v>
      </c>
      <c r="J177" s="86" t="s">
        <v>689</v>
      </c>
      <c r="K177" s="85">
        <v>-1613</v>
      </c>
      <c r="L177" s="85" t="s">
        <v>188</v>
      </c>
      <c r="M177" s="86" t="s">
        <v>258</v>
      </c>
      <c r="N177" s="86"/>
      <c r="O177" s="87" t="s">
        <v>690</v>
      </c>
      <c r="P177" s="88" t="s">
        <v>45</v>
      </c>
    </row>
    <row r="178" spans="1:16" ht="12.75" customHeight="1" x14ac:dyDescent="0.2">
      <c r="A178" s="51" t="str">
        <f t="shared" si="12"/>
        <v> ST 29.255 </v>
      </c>
      <c r="B178" s="16" t="str">
        <f t="shared" si="13"/>
        <v>I</v>
      </c>
      <c r="C178" s="51">
        <f t="shared" si="14"/>
        <v>38733.741000000002</v>
      </c>
      <c r="D178" t="str">
        <f t="shared" si="15"/>
        <v>vis</v>
      </c>
      <c r="E178">
        <f>VLOOKUP(C178,Active!C$21:E$969,3,FALSE)</f>
        <v>-1235.995367808971</v>
      </c>
      <c r="F178" s="16" t="s">
        <v>161</v>
      </c>
      <c r="G178" t="str">
        <f t="shared" si="16"/>
        <v>38733.741</v>
      </c>
      <c r="H178" s="51">
        <f t="shared" si="17"/>
        <v>-1236</v>
      </c>
      <c r="I178" s="85" t="s">
        <v>691</v>
      </c>
      <c r="J178" s="86" t="s">
        <v>692</v>
      </c>
      <c r="K178" s="85">
        <v>-1236</v>
      </c>
      <c r="L178" s="85" t="s">
        <v>307</v>
      </c>
      <c r="M178" s="86" t="s">
        <v>258</v>
      </c>
      <c r="N178" s="86"/>
      <c r="O178" s="87" t="s">
        <v>273</v>
      </c>
      <c r="P178" s="87" t="s">
        <v>46</v>
      </c>
    </row>
    <row r="179" spans="1:16" ht="12.75" customHeight="1" x14ac:dyDescent="0.2">
      <c r="A179" s="51" t="str">
        <f t="shared" si="12"/>
        <v> AVSJ 3.67 </v>
      </c>
      <c r="B179" s="16" t="str">
        <f t="shared" si="13"/>
        <v>I</v>
      </c>
      <c r="C179" s="51">
        <f t="shared" si="14"/>
        <v>39864.707000000002</v>
      </c>
      <c r="D179" t="str">
        <f t="shared" si="15"/>
        <v>vis</v>
      </c>
      <c r="E179">
        <f>VLOOKUP(C179,Active!C$21:E$969,3,FALSE)</f>
        <v>-685.99566598974479</v>
      </c>
      <c r="F179" s="16" t="s">
        <v>161</v>
      </c>
      <c r="G179" t="str">
        <f t="shared" si="16"/>
        <v>39864.707</v>
      </c>
      <c r="H179" s="51">
        <f t="shared" si="17"/>
        <v>-686</v>
      </c>
      <c r="I179" s="85" t="s">
        <v>693</v>
      </c>
      <c r="J179" s="86" t="s">
        <v>694</v>
      </c>
      <c r="K179" s="85">
        <v>-686</v>
      </c>
      <c r="L179" s="85" t="s">
        <v>371</v>
      </c>
      <c r="M179" s="86" t="s">
        <v>258</v>
      </c>
      <c r="N179" s="86"/>
      <c r="O179" s="87" t="s">
        <v>273</v>
      </c>
      <c r="P179" s="87" t="s">
        <v>47</v>
      </c>
    </row>
    <row r="180" spans="1:16" ht="12.75" customHeight="1" x14ac:dyDescent="0.2">
      <c r="A180" s="51" t="str">
        <f t="shared" si="12"/>
        <v>VSB 47 </v>
      </c>
      <c r="B180" s="16" t="str">
        <f t="shared" si="13"/>
        <v>I</v>
      </c>
      <c r="C180" s="51">
        <f t="shared" si="14"/>
        <v>39914.042000000001</v>
      </c>
      <c r="D180" t="str">
        <f t="shared" si="15"/>
        <v>vis</v>
      </c>
      <c r="E180">
        <f>VLOOKUP(C180,Active!C$21:E$969,3,FALSE)</f>
        <v>-662.00357843870336</v>
      </c>
      <c r="F180" s="16" t="s">
        <v>161</v>
      </c>
      <c r="G180" t="str">
        <f t="shared" si="16"/>
        <v>39914.042</v>
      </c>
      <c r="H180" s="51">
        <f t="shared" si="17"/>
        <v>-662</v>
      </c>
      <c r="I180" s="85" t="s">
        <v>695</v>
      </c>
      <c r="J180" s="86" t="s">
        <v>696</v>
      </c>
      <c r="K180" s="85">
        <v>-662</v>
      </c>
      <c r="L180" s="85" t="s">
        <v>266</v>
      </c>
      <c r="M180" s="86" t="s">
        <v>258</v>
      </c>
      <c r="N180" s="86"/>
      <c r="O180" s="87" t="s">
        <v>697</v>
      </c>
      <c r="P180" s="88" t="s">
        <v>48</v>
      </c>
    </row>
    <row r="181" spans="1:16" ht="12.75" customHeight="1" x14ac:dyDescent="0.2">
      <c r="A181" s="51" t="str">
        <f t="shared" si="12"/>
        <v> AVSJ 3.67 </v>
      </c>
      <c r="B181" s="16" t="str">
        <f t="shared" si="13"/>
        <v>I</v>
      </c>
      <c r="C181" s="51">
        <f t="shared" si="14"/>
        <v>40156.71</v>
      </c>
      <c r="D181" t="str">
        <f t="shared" si="15"/>
        <v>vis</v>
      </c>
      <c r="E181">
        <f>VLOOKUP(C181,Active!C$21:E$969,3,FALSE)</f>
        <v>-543.99178352969045</v>
      </c>
      <c r="F181" s="16" t="s">
        <v>161</v>
      </c>
      <c r="G181" t="str">
        <f t="shared" si="16"/>
        <v>40156.710</v>
      </c>
      <c r="H181" s="51">
        <f t="shared" si="17"/>
        <v>-544</v>
      </c>
      <c r="I181" s="85" t="s">
        <v>698</v>
      </c>
      <c r="J181" s="86" t="s">
        <v>699</v>
      </c>
      <c r="K181" s="85">
        <v>-544</v>
      </c>
      <c r="L181" s="85" t="s">
        <v>488</v>
      </c>
      <c r="M181" s="86" t="s">
        <v>258</v>
      </c>
      <c r="N181" s="86"/>
      <c r="O181" s="87" t="s">
        <v>700</v>
      </c>
      <c r="P181" s="87" t="s">
        <v>47</v>
      </c>
    </row>
    <row r="182" spans="1:16" ht="12.75" customHeight="1" x14ac:dyDescent="0.2">
      <c r="A182" s="51" t="str">
        <f t="shared" si="12"/>
        <v> AVSJ 3.67 </v>
      </c>
      <c r="B182" s="16" t="str">
        <f t="shared" si="13"/>
        <v>I</v>
      </c>
      <c r="C182" s="51">
        <f t="shared" si="14"/>
        <v>40158.731</v>
      </c>
      <c r="D182" t="str">
        <f t="shared" si="15"/>
        <v>vis</v>
      </c>
      <c r="E182">
        <f>VLOOKUP(C182,Active!C$21:E$969,3,FALSE)</f>
        <v>-543.00895168737418</v>
      </c>
      <c r="F182" s="16" t="s">
        <v>161</v>
      </c>
      <c r="G182" t="str">
        <f t="shared" si="16"/>
        <v>40158.731</v>
      </c>
      <c r="H182" s="51">
        <f t="shared" si="17"/>
        <v>-543</v>
      </c>
      <c r="I182" s="85" t="s">
        <v>701</v>
      </c>
      <c r="J182" s="86" t="s">
        <v>702</v>
      </c>
      <c r="K182" s="85">
        <v>-543</v>
      </c>
      <c r="L182" s="85" t="s">
        <v>203</v>
      </c>
      <c r="M182" s="86" t="s">
        <v>258</v>
      </c>
      <c r="N182" s="86"/>
      <c r="O182" s="87" t="s">
        <v>700</v>
      </c>
      <c r="P182" s="87" t="s">
        <v>47</v>
      </c>
    </row>
    <row r="183" spans="1:16" ht="12.75" customHeight="1" x14ac:dyDescent="0.2">
      <c r="A183" s="51" t="str">
        <f t="shared" si="12"/>
        <v>VSB 47 </v>
      </c>
      <c r="B183" s="16" t="str">
        <f t="shared" si="13"/>
        <v>I</v>
      </c>
      <c r="C183" s="51">
        <f t="shared" si="14"/>
        <v>40210.154000000002</v>
      </c>
      <c r="D183" t="str">
        <f t="shared" si="15"/>
        <v>vis</v>
      </c>
      <c r="E183">
        <f>VLOOKUP(C183,Active!C$21:E$969,3,FALSE)</f>
        <v>-518.0014495461503</v>
      </c>
      <c r="F183" s="16" t="s">
        <v>161</v>
      </c>
      <c r="G183" t="str">
        <f t="shared" si="16"/>
        <v>40210.154</v>
      </c>
      <c r="H183" s="51">
        <f t="shared" si="17"/>
        <v>-518</v>
      </c>
      <c r="I183" s="85" t="s">
        <v>703</v>
      </c>
      <c r="J183" s="86" t="s">
        <v>704</v>
      </c>
      <c r="K183" s="85">
        <v>-518</v>
      </c>
      <c r="L183" s="85" t="s">
        <v>368</v>
      </c>
      <c r="M183" s="86" t="s">
        <v>258</v>
      </c>
      <c r="N183" s="86"/>
      <c r="O183" s="87" t="s">
        <v>705</v>
      </c>
      <c r="P183" s="88" t="s">
        <v>48</v>
      </c>
    </row>
    <row r="184" spans="1:16" ht="12.75" customHeight="1" x14ac:dyDescent="0.2">
      <c r="A184" s="51" t="str">
        <f t="shared" si="12"/>
        <v> AVSJ 3.67 </v>
      </c>
      <c r="B184" s="16" t="str">
        <f t="shared" si="13"/>
        <v>I</v>
      </c>
      <c r="C184" s="51">
        <f t="shared" si="14"/>
        <v>40228.678999999996</v>
      </c>
      <c r="D184" t="str">
        <f t="shared" si="15"/>
        <v>vis</v>
      </c>
      <c r="E184">
        <f>VLOOKUP(C184,Active!C$21:E$969,3,FALSE)</f>
        <v>-508.99256291631531</v>
      </c>
      <c r="F184" s="16" t="s">
        <v>161</v>
      </c>
      <c r="G184" t="str">
        <f t="shared" si="16"/>
        <v>40228.679</v>
      </c>
      <c r="H184" s="51">
        <f t="shared" si="17"/>
        <v>-509</v>
      </c>
      <c r="I184" s="85" t="s">
        <v>706</v>
      </c>
      <c r="J184" s="86" t="s">
        <v>707</v>
      </c>
      <c r="K184" s="85">
        <v>-509</v>
      </c>
      <c r="L184" s="85" t="s">
        <v>338</v>
      </c>
      <c r="M184" s="86" t="s">
        <v>258</v>
      </c>
      <c r="N184" s="86"/>
      <c r="O184" s="87" t="s">
        <v>708</v>
      </c>
      <c r="P184" s="87" t="s">
        <v>47</v>
      </c>
    </row>
    <row r="185" spans="1:16" ht="12.75" customHeight="1" x14ac:dyDescent="0.2">
      <c r="A185" s="51" t="str">
        <f t="shared" si="12"/>
        <v> AVSJ 3.67 </v>
      </c>
      <c r="B185" s="16" t="str">
        <f t="shared" si="13"/>
        <v>I</v>
      </c>
      <c r="C185" s="51">
        <f t="shared" si="14"/>
        <v>40298.574999999997</v>
      </c>
      <c r="D185" t="str">
        <f t="shared" si="15"/>
        <v>vis</v>
      </c>
      <c r="E185">
        <f>VLOOKUP(C185,Active!C$21:E$969,3,FALSE)</f>
        <v>-475.00146224807509</v>
      </c>
      <c r="F185" s="16" t="s">
        <v>161</v>
      </c>
      <c r="G185" t="str">
        <f t="shared" si="16"/>
        <v>40298.575</v>
      </c>
      <c r="H185" s="51">
        <f t="shared" si="17"/>
        <v>-475</v>
      </c>
      <c r="I185" s="85" t="s">
        <v>709</v>
      </c>
      <c r="J185" s="86" t="s">
        <v>710</v>
      </c>
      <c r="K185" s="85">
        <v>-475</v>
      </c>
      <c r="L185" s="85" t="s">
        <v>368</v>
      </c>
      <c r="M185" s="86" t="s">
        <v>258</v>
      </c>
      <c r="N185" s="86"/>
      <c r="O185" s="87" t="s">
        <v>711</v>
      </c>
      <c r="P185" s="87" t="s">
        <v>47</v>
      </c>
    </row>
    <row r="186" spans="1:16" ht="12.75" customHeight="1" x14ac:dyDescent="0.2">
      <c r="A186" s="51" t="str">
        <f t="shared" si="12"/>
        <v> AVSJ 3.67 </v>
      </c>
      <c r="B186" s="16" t="str">
        <f t="shared" si="13"/>
        <v>I</v>
      </c>
      <c r="C186" s="51">
        <f t="shared" si="14"/>
        <v>40557.673999999999</v>
      </c>
      <c r="D186" t="str">
        <f t="shared" si="15"/>
        <v>vis</v>
      </c>
      <c r="E186">
        <f>VLOOKUP(C186,Active!C$21:E$969,3,FALSE)</f>
        <v>-348.99911315742094</v>
      </c>
      <c r="F186" s="16" t="s">
        <v>161</v>
      </c>
      <c r="G186" t="str">
        <f t="shared" si="16"/>
        <v>40557.674</v>
      </c>
      <c r="H186" s="51">
        <f t="shared" si="17"/>
        <v>-349</v>
      </c>
      <c r="I186" s="85" t="s">
        <v>712</v>
      </c>
      <c r="J186" s="86" t="s">
        <v>713</v>
      </c>
      <c r="K186" s="85">
        <v>-349</v>
      </c>
      <c r="L186" s="85" t="s">
        <v>433</v>
      </c>
      <c r="M186" s="86" t="s">
        <v>258</v>
      </c>
      <c r="N186" s="86"/>
      <c r="O186" s="87" t="s">
        <v>273</v>
      </c>
      <c r="P186" s="87" t="s">
        <v>47</v>
      </c>
    </row>
    <row r="187" spans="1:16" ht="12.75" customHeight="1" x14ac:dyDescent="0.2">
      <c r="A187" s="51" t="str">
        <f t="shared" si="12"/>
        <v> AVSJ 5.89 </v>
      </c>
      <c r="B187" s="16" t="str">
        <f t="shared" si="13"/>
        <v>I</v>
      </c>
      <c r="C187" s="51">
        <f t="shared" si="14"/>
        <v>40985.368000000002</v>
      </c>
      <c r="D187" t="str">
        <f t="shared" si="15"/>
        <v>vis</v>
      </c>
      <c r="E187">
        <f>VLOOKUP(C187,Active!C$21:E$969,3,FALSE)</f>
        <v>-141.00738531602357</v>
      </c>
      <c r="F187" s="16" t="s">
        <v>161</v>
      </c>
      <c r="G187" t="str">
        <f t="shared" si="16"/>
        <v>40985.368</v>
      </c>
      <c r="H187" s="51">
        <f t="shared" si="17"/>
        <v>-141</v>
      </c>
      <c r="I187" s="85" t="s">
        <v>714</v>
      </c>
      <c r="J187" s="86" t="s">
        <v>715</v>
      </c>
      <c r="K187" s="85">
        <v>-141</v>
      </c>
      <c r="L187" s="85" t="s">
        <v>262</v>
      </c>
      <c r="M187" s="86" t="s">
        <v>258</v>
      </c>
      <c r="N187" s="86"/>
      <c r="O187" s="87" t="s">
        <v>273</v>
      </c>
      <c r="P187" s="87" t="s">
        <v>50</v>
      </c>
    </row>
    <row r="188" spans="1:16" ht="12.75" customHeight="1" x14ac:dyDescent="0.2">
      <c r="A188" s="51" t="str">
        <f t="shared" si="12"/>
        <v> ASS 72.477 </v>
      </c>
      <c r="B188" s="16" t="str">
        <f t="shared" si="13"/>
        <v>II</v>
      </c>
      <c r="C188" s="51">
        <f t="shared" si="14"/>
        <v>41013.14</v>
      </c>
      <c r="D188" t="str">
        <f t="shared" si="15"/>
        <v>vis</v>
      </c>
      <c r="E188">
        <f>VLOOKUP(C188,Active!C$21:E$969,3,FALSE)</f>
        <v>-127.50159317114743</v>
      </c>
      <c r="F188" s="16" t="s">
        <v>161</v>
      </c>
      <c r="G188" t="str">
        <f t="shared" si="16"/>
        <v>41013.140</v>
      </c>
      <c r="H188" s="51">
        <f t="shared" si="17"/>
        <v>-127.5</v>
      </c>
      <c r="I188" s="85" t="s">
        <v>716</v>
      </c>
      <c r="J188" s="86" t="s">
        <v>717</v>
      </c>
      <c r="K188" s="85">
        <v>-127.5</v>
      </c>
      <c r="L188" s="85" t="s">
        <v>242</v>
      </c>
      <c r="M188" s="86" t="s">
        <v>290</v>
      </c>
      <c r="N188" s="86" t="s">
        <v>291</v>
      </c>
      <c r="O188" s="87" t="s">
        <v>292</v>
      </c>
      <c r="P188" s="87" t="s">
        <v>51</v>
      </c>
    </row>
    <row r="189" spans="1:16" x14ac:dyDescent="0.2">
      <c r="A189" s="51" t="str">
        <f t="shared" si="12"/>
        <v> ORI 129 </v>
      </c>
      <c r="B189" s="16" t="str">
        <f t="shared" si="13"/>
        <v>I</v>
      </c>
      <c r="C189" s="51">
        <f t="shared" si="14"/>
        <v>41248.576999999997</v>
      </c>
      <c r="D189" t="str">
        <f t="shared" si="15"/>
        <v>vis</v>
      </c>
      <c r="E189">
        <f>VLOOKUP(C189,Active!C$21:E$969,3,FALSE)</f>
        <v>-13.006303483206258</v>
      </c>
      <c r="F189" s="16" t="s">
        <v>161</v>
      </c>
      <c r="G189" t="str">
        <f t="shared" si="16"/>
        <v>41248.577</v>
      </c>
      <c r="H189" s="51">
        <f t="shared" si="17"/>
        <v>-13</v>
      </c>
      <c r="I189" s="85" t="s">
        <v>718</v>
      </c>
      <c r="J189" s="86" t="s">
        <v>719</v>
      </c>
      <c r="K189" s="85">
        <v>-13</v>
      </c>
      <c r="L189" s="85" t="s">
        <v>464</v>
      </c>
      <c r="M189" s="86" t="s">
        <v>258</v>
      </c>
      <c r="N189" s="86"/>
      <c r="O189" s="87" t="s">
        <v>437</v>
      </c>
      <c r="P189" s="87" t="s">
        <v>53</v>
      </c>
    </row>
    <row r="190" spans="1:16" x14ac:dyDescent="0.2">
      <c r="A190" s="51" t="str">
        <f t="shared" si="12"/>
        <v> BBS 1 </v>
      </c>
      <c r="B190" s="16" t="str">
        <f t="shared" si="13"/>
        <v>I</v>
      </c>
      <c r="C190" s="51">
        <f t="shared" si="14"/>
        <v>41316.446000000004</v>
      </c>
      <c r="D190" t="str">
        <f t="shared" si="15"/>
        <v>vis</v>
      </c>
      <c r="E190">
        <f>VLOOKUP(C190,Active!C$21:E$969,3,FALSE)</f>
        <v>19.999047484702931</v>
      </c>
      <c r="F190" s="16" t="s">
        <v>161</v>
      </c>
      <c r="G190" t="str">
        <f t="shared" si="16"/>
        <v>41316.446</v>
      </c>
      <c r="H190" s="51">
        <f t="shared" si="17"/>
        <v>20</v>
      </c>
      <c r="I190" s="85" t="s">
        <v>720</v>
      </c>
      <c r="J190" s="86" t="s">
        <v>721</v>
      </c>
      <c r="K190" s="85">
        <v>20</v>
      </c>
      <c r="L190" s="85" t="s">
        <v>317</v>
      </c>
      <c r="M190" s="86" t="s">
        <v>258</v>
      </c>
      <c r="N190" s="86"/>
      <c r="O190" s="87" t="s">
        <v>359</v>
      </c>
      <c r="P190" s="87" t="s">
        <v>55</v>
      </c>
    </row>
    <row r="191" spans="1:16" x14ac:dyDescent="0.2">
      <c r="A191" s="51" t="str">
        <f t="shared" si="12"/>
        <v> JBAA 83.453 </v>
      </c>
      <c r="B191" s="16" t="str">
        <f t="shared" si="13"/>
        <v>I</v>
      </c>
      <c r="C191" s="51">
        <f t="shared" si="14"/>
        <v>41388.417999999998</v>
      </c>
      <c r="D191" t="str">
        <f t="shared" si="15"/>
        <v>vis</v>
      </c>
      <c r="E191">
        <f>VLOOKUP(C191,Active!C$21:E$969,3,FALSE)</f>
        <v>54.999727027085463</v>
      </c>
      <c r="F191" s="16" t="s">
        <v>161</v>
      </c>
      <c r="G191" t="str">
        <f t="shared" si="16"/>
        <v>41388.418</v>
      </c>
      <c r="H191" s="51">
        <f t="shared" si="17"/>
        <v>55</v>
      </c>
      <c r="I191" s="85" t="s">
        <v>722</v>
      </c>
      <c r="J191" s="86" t="s">
        <v>723</v>
      </c>
      <c r="K191" s="85">
        <v>55</v>
      </c>
      <c r="L191" s="85" t="s">
        <v>320</v>
      </c>
      <c r="M191" s="86" t="s">
        <v>258</v>
      </c>
      <c r="N191" s="86"/>
      <c r="O191" s="87" t="s">
        <v>724</v>
      </c>
      <c r="P191" s="87" t="s">
        <v>56</v>
      </c>
    </row>
    <row r="192" spans="1:16" x14ac:dyDescent="0.2">
      <c r="A192" s="51" t="str">
        <f t="shared" si="12"/>
        <v> JBAA 83.453 </v>
      </c>
      <c r="B192" s="16" t="str">
        <f t="shared" si="13"/>
        <v>I</v>
      </c>
      <c r="C192" s="51">
        <f t="shared" si="14"/>
        <v>41423.360999999997</v>
      </c>
      <c r="D192" t="str">
        <f t="shared" si="15"/>
        <v>vis</v>
      </c>
      <c r="E192">
        <f>VLOOKUP(C192,Active!C$21:E$969,3,FALSE)</f>
        <v>71.992845812856942</v>
      </c>
      <c r="F192" s="16" t="s">
        <v>161</v>
      </c>
      <c r="G192" t="str">
        <f t="shared" si="16"/>
        <v>41423.361</v>
      </c>
      <c r="H192" s="51">
        <f t="shared" si="17"/>
        <v>72</v>
      </c>
      <c r="I192" s="85" t="s">
        <v>725</v>
      </c>
      <c r="J192" s="86" t="s">
        <v>726</v>
      </c>
      <c r="K192" s="85">
        <v>72</v>
      </c>
      <c r="L192" s="85" t="s">
        <v>727</v>
      </c>
      <c r="M192" s="86" t="s">
        <v>258</v>
      </c>
      <c r="N192" s="86"/>
      <c r="O192" s="87" t="s">
        <v>724</v>
      </c>
      <c r="P192" s="87" t="s">
        <v>56</v>
      </c>
    </row>
    <row r="193" spans="1:16" x14ac:dyDescent="0.2">
      <c r="A193" s="51" t="str">
        <f t="shared" si="12"/>
        <v> JBAA 83.453 </v>
      </c>
      <c r="B193" s="16" t="str">
        <f t="shared" si="13"/>
        <v>I</v>
      </c>
      <c r="C193" s="51">
        <f t="shared" si="14"/>
        <v>41682.483</v>
      </c>
      <c r="D193" t="str">
        <f t="shared" si="15"/>
        <v>vis</v>
      </c>
      <c r="E193">
        <f>VLOOKUP(C193,Active!C$21:E$969,3,FALSE)</f>
        <v>198.00638002591302</v>
      </c>
      <c r="F193" s="16" t="s">
        <v>161</v>
      </c>
      <c r="G193" t="str">
        <f t="shared" si="16"/>
        <v>41682.483</v>
      </c>
      <c r="H193" s="51">
        <f t="shared" si="17"/>
        <v>198</v>
      </c>
      <c r="I193" s="85" t="s">
        <v>728</v>
      </c>
      <c r="J193" s="86" t="s">
        <v>729</v>
      </c>
      <c r="K193" s="85">
        <v>198</v>
      </c>
      <c r="L193" s="85" t="s">
        <v>338</v>
      </c>
      <c r="M193" s="86" t="s">
        <v>258</v>
      </c>
      <c r="N193" s="86"/>
      <c r="O193" s="87" t="s">
        <v>730</v>
      </c>
      <c r="P193" s="87" t="s">
        <v>56</v>
      </c>
    </row>
    <row r="194" spans="1:16" x14ac:dyDescent="0.2">
      <c r="A194" s="51" t="str">
        <f t="shared" si="12"/>
        <v> ASS 72.477 </v>
      </c>
      <c r="B194" s="16" t="str">
        <f t="shared" si="13"/>
        <v>II</v>
      </c>
      <c r="C194" s="51">
        <f t="shared" si="14"/>
        <v>41706.129999999997</v>
      </c>
      <c r="D194" t="str">
        <f t="shared" si="15"/>
        <v>vis</v>
      </c>
      <c r="E194">
        <f>VLOOKUP(C194,Active!C$21:E$969,3,FALSE)</f>
        <v>209.50614478357832</v>
      </c>
      <c r="F194" s="16" t="s">
        <v>161</v>
      </c>
      <c r="G194" t="str">
        <f t="shared" si="16"/>
        <v>41706.130</v>
      </c>
      <c r="H194" s="51">
        <f t="shared" si="17"/>
        <v>209.5</v>
      </c>
      <c r="I194" s="85" t="s">
        <v>731</v>
      </c>
      <c r="J194" s="86" t="s">
        <v>732</v>
      </c>
      <c r="K194" s="85">
        <v>209.5</v>
      </c>
      <c r="L194" s="85" t="s">
        <v>391</v>
      </c>
      <c r="M194" s="86" t="s">
        <v>290</v>
      </c>
      <c r="N194" s="86" t="s">
        <v>291</v>
      </c>
      <c r="O194" s="87" t="s">
        <v>292</v>
      </c>
      <c r="P194" s="87" t="s">
        <v>51</v>
      </c>
    </row>
    <row r="195" spans="1:16" x14ac:dyDescent="0.2">
      <c r="A195" s="51" t="str">
        <f t="shared" si="12"/>
        <v> JBAA 85.446 </v>
      </c>
      <c r="B195" s="16" t="str">
        <f t="shared" si="13"/>
        <v>I</v>
      </c>
      <c r="C195" s="51">
        <f t="shared" si="14"/>
        <v>41713.322</v>
      </c>
      <c r="D195" t="str">
        <f t="shared" si="15"/>
        <v>vis</v>
      </c>
      <c r="E195">
        <f>VLOOKUP(C195,Active!C$21:E$969,3,FALSE)</f>
        <v>213.00368392753612</v>
      </c>
      <c r="F195" s="16" t="s">
        <v>161</v>
      </c>
      <c r="G195" t="str">
        <f t="shared" si="16"/>
        <v>41713.322</v>
      </c>
      <c r="H195" s="51">
        <f t="shared" si="17"/>
        <v>213</v>
      </c>
      <c r="I195" s="85" t="s">
        <v>733</v>
      </c>
      <c r="J195" s="86" t="s">
        <v>734</v>
      </c>
      <c r="K195" s="85">
        <v>213</v>
      </c>
      <c r="L195" s="85" t="s">
        <v>563</v>
      </c>
      <c r="M195" s="86" t="s">
        <v>258</v>
      </c>
      <c r="N195" s="86"/>
      <c r="O195" s="87" t="s">
        <v>730</v>
      </c>
      <c r="P195" s="87" t="s">
        <v>57</v>
      </c>
    </row>
    <row r="196" spans="1:16" x14ac:dyDescent="0.2">
      <c r="A196" s="51" t="str">
        <f t="shared" si="12"/>
        <v> ASS 72.477 </v>
      </c>
      <c r="B196" s="16" t="str">
        <f t="shared" si="13"/>
        <v>II</v>
      </c>
      <c r="C196" s="51">
        <f t="shared" si="14"/>
        <v>41987.83</v>
      </c>
      <c r="D196" t="str">
        <f t="shared" si="15"/>
        <v>PE</v>
      </c>
      <c r="E196">
        <f>VLOOKUP(C196,Active!C$21:E$969,3,FALSE)</f>
        <v>346.49957871747057</v>
      </c>
      <c r="F196" s="16" t="str">
        <f>LEFT(M196,1)</f>
        <v>E</v>
      </c>
      <c r="G196" t="str">
        <f t="shared" si="16"/>
        <v>41987.830</v>
      </c>
      <c r="H196" s="51">
        <f t="shared" si="17"/>
        <v>346.5</v>
      </c>
      <c r="I196" s="85" t="s">
        <v>735</v>
      </c>
      <c r="J196" s="86" t="s">
        <v>736</v>
      </c>
      <c r="K196" s="85">
        <v>346.5</v>
      </c>
      <c r="L196" s="85" t="s">
        <v>314</v>
      </c>
      <c r="M196" s="86" t="s">
        <v>290</v>
      </c>
      <c r="N196" s="86" t="s">
        <v>291</v>
      </c>
      <c r="O196" s="87" t="s">
        <v>321</v>
      </c>
      <c r="P196" s="87" t="s">
        <v>51</v>
      </c>
    </row>
    <row r="197" spans="1:16" x14ac:dyDescent="0.2">
      <c r="A197" s="51" t="str">
        <f t="shared" si="12"/>
        <v> ASS 72.477 </v>
      </c>
      <c r="B197" s="16" t="str">
        <f t="shared" si="13"/>
        <v>II</v>
      </c>
      <c r="C197" s="51">
        <f t="shared" si="14"/>
        <v>41989.88</v>
      </c>
      <c r="D197" t="str">
        <f t="shared" si="15"/>
        <v>PE</v>
      </c>
      <c r="E197">
        <f>VLOOKUP(C197,Active!C$21:E$969,3,FALSE)</f>
        <v>347.49651354020352</v>
      </c>
      <c r="F197" s="16" t="str">
        <f>LEFT(M197,1)</f>
        <v>E</v>
      </c>
      <c r="G197" t="str">
        <f t="shared" si="16"/>
        <v>41989.880</v>
      </c>
      <c r="H197" s="51">
        <f t="shared" si="17"/>
        <v>347.5</v>
      </c>
      <c r="I197" s="85" t="s">
        <v>737</v>
      </c>
      <c r="J197" s="86" t="s">
        <v>738</v>
      </c>
      <c r="K197" s="85">
        <v>347.5</v>
      </c>
      <c r="L197" s="85" t="s">
        <v>739</v>
      </c>
      <c r="M197" s="86" t="s">
        <v>290</v>
      </c>
      <c r="N197" s="86" t="s">
        <v>291</v>
      </c>
      <c r="O197" s="87" t="s">
        <v>321</v>
      </c>
      <c r="P197" s="87" t="s">
        <v>51</v>
      </c>
    </row>
    <row r="198" spans="1:16" x14ac:dyDescent="0.2">
      <c r="A198" s="51" t="str">
        <f t="shared" si="12"/>
        <v> ASS 72.477 </v>
      </c>
      <c r="B198" s="16" t="str">
        <f t="shared" si="13"/>
        <v>II</v>
      </c>
      <c r="C198" s="51">
        <f t="shared" si="14"/>
        <v>41991.94</v>
      </c>
      <c r="D198" t="str">
        <f t="shared" si="15"/>
        <v>vis</v>
      </c>
      <c r="E198">
        <f>VLOOKUP(C198,Active!C$21:E$969,3,FALSE)</f>
        <v>348.49831145963731</v>
      </c>
      <c r="F198" s="16" t="s">
        <v>161</v>
      </c>
      <c r="G198" t="str">
        <f t="shared" si="16"/>
        <v>41991.940</v>
      </c>
      <c r="H198" s="51">
        <f t="shared" si="17"/>
        <v>348.5</v>
      </c>
      <c r="I198" s="85" t="s">
        <v>740</v>
      </c>
      <c r="J198" s="86" t="s">
        <v>741</v>
      </c>
      <c r="K198" s="85">
        <v>348.5</v>
      </c>
      <c r="L198" s="85" t="s">
        <v>317</v>
      </c>
      <c r="M198" s="86" t="s">
        <v>290</v>
      </c>
      <c r="N198" s="86" t="s">
        <v>291</v>
      </c>
      <c r="O198" s="87" t="s">
        <v>321</v>
      </c>
      <c r="P198" s="87" t="s">
        <v>51</v>
      </c>
    </row>
    <row r="199" spans="1:16" x14ac:dyDescent="0.2">
      <c r="A199" s="51" t="str">
        <f t="shared" si="12"/>
        <v> MVS 7.32 </v>
      </c>
      <c r="B199" s="16" t="str">
        <f t="shared" si="13"/>
        <v>I</v>
      </c>
      <c r="C199" s="51">
        <f t="shared" si="14"/>
        <v>42007.356</v>
      </c>
      <c r="D199" t="str">
        <f t="shared" si="15"/>
        <v>vis</v>
      </c>
      <c r="E199">
        <f>VLOOKUP(C199,Active!C$21:E$969,3,FALSE)</f>
        <v>355.99526132660395</v>
      </c>
      <c r="F199" s="16" t="s">
        <v>161</v>
      </c>
      <c r="G199" t="str">
        <f t="shared" si="16"/>
        <v>42007.356</v>
      </c>
      <c r="H199" s="51">
        <f t="shared" si="17"/>
        <v>356</v>
      </c>
      <c r="I199" s="85" t="s">
        <v>742</v>
      </c>
      <c r="J199" s="86" t="s">
        <v>743</v>
      </c>
      <c r="K199" s="85">
        <v>356</v>
      </c>
      <c r="L199" s="85" t="s">
        <v>266</v>
      </c>
      <c r="M199" s="86" t="s">
        <v>258</v>
      </c>
      <c r="N199" s="86"/>
      <c r="O199" s="87" t="s">
        <v>744</v>
      </c>
      <c r="P199" s="87" t="s">
        <v>58</v>
      </c>
    </row>
    <row r="200" spans="1:16" x14ac:dyDescent="0.2">
      <c r="A200" s="51" t="str">
        <f t="shared" si="12"/>
        <v> MVS 7.32 </v>
      </c>
      <c r="B200" s="16" t="str">
        <f t="shared" si="13"/>
        <v>I</v>
      </c>
      <c r="C200" s="51">
        <f t="shared" si="14"/>
        <v>42040.281000000003</v>
      </c>
      <c r="D200" t="str">
        <f t="shared" si="15"/>
        <v>vis</v>
      </c>
      <c r="E200">
        <f>VLOOKUP(C200,Active!C$21:E$969,3,FALSE)</f>
        <v>372.00700719907013</v>
      </c>
      <c r="F200" s="16" t="s">
        <v>161</v>
      </c>
      <c r="G200" t="str">
        <f t="shared" si="16"/>
        <v>42040.281</v>
      </c>
      <c r="H200" s="51">
        <f t="shared" si="17"/>
        <v>372</v>
      </c>
      <c r="I200" s="85" t="s">
        <v>745</v>
      </c>
      <c r="J200" s="86" t="s">
        <v>746</v>
      </c>
      <c r="K200" s="85">
        <v>372</v>
      </c>
      <c r="L200" s="85" t="s">
        <v>555</v>
      </c>
      <c r="M200" s="86" t="s">
        <v>258</v>
      </c>
      <c r="N200" s="86"/>
      <c r="O200" s="87" t="s">
        <v>744</v>
      </c>
      <c r="P200" s="87" t="s">
        <v>58</v>
      </c>
    </row>
    <row r="201" spans="1:16" x14ac:dyDescent="0.2">
      <c r="A201" s="51" t="str">
        <f t="shared" si="12"/>
        <v>BAVM 28 </v>
      </c>
      <c r="B201" s="16" t="str">
        <f t="shared" si="13"/>
        <v>I</v>
      </c>
      <c r="C201" s="51">
        <f t="shared" si="14"/>
        <v>42052.603000000003</v>
      </c>
      <c r="D201" t="str">
        <f t="shared" si="15"/>
        <v>vis</v>
      </c>
      <c r="E201">
        <f>VLOOKUP(C201,Active!C$21:E$969,3,FALSE)</f>
        <v>377.99931494821254</v>
      </c>
      <c r="F201" s="16" t="s">
        <v>161</v>
      </c>
      <c r="G201" t="str">
        <f t="shared" si="16"/>
        <v>42052.603</v>
      </c>
      <c r="H201" s="51">
        <f t="shared" si="17"/>
        <v>378</v>
      </c>
      <c r="I201" s="85" t="s">
        <v>747</v>
      </c>
      <c r="J201" s="86" t="s">
        <v>748</v>
      </c>
      <c r="K201" s="85">
        <v>378</v>
      </c>
      <c r="L201" s="85" t="s">
        <v>320</v>
      </c>
      <c r="M201" s="86" t="s">
        <v>258</v>
      </c>
      <c r="N201" s="86"/>
      <c r="O201" s="87" t="s">
        <v>749</v>
      </c>
      <c r="P201" s="88" t="s">
        <v>59</v>
      </c>
    </row>
    <row r="202" spans="1:16" x14ac:dyDescent="0.2">
      <c r="A202" s="51" t="str">
        <f t="shared" si="12"/>
        <v> JBAA 85.446 </v>
      </c>
      <c r="B202" s="16" t="str">
        <f t="shared" si="13"/>
        <v>I</v>
      </c>
      <c r="C202" s="51">
        <f t="shared" si="14"/>
        <v>42083.464</v>
      </c>
      <c r="D202" t="str">
        <f t="shared" si="15"/>
        <v>vis</v>
      </c>
      <c r="E202">
        <f>VLOOKUP(C202,Active!C$21:E$969,3,FALSE)</f>
        <v>393.00731766256604</v>
      </c>
      <c r="F202" s="16" t="s">
        <v>161</v>
      </c>
      <c r="G202" t="str">
        <f t="shared" si="16"/>
        <v>42083.464</v>
      </c>
      <c r="H202" s="51">
        <f t="shared" si="17"/>
        <v>393</v>
      </c>
      <c r="I202" s="85" t="s">
        <v>750</v>
      </c>
      <c r="J202" s="86" t="s">
        <v>751</v>
      </c>
      <c r="K202" s="85">
        <v>393</v>
      </c>
      <c r="L202" s="85" t="s">
        <v>555</v>
      </c>
      <c r="M202" s="86" t="s">
        <v>258</v>
      </c>
      <c r="N202" s="86"/>
      <c r="O202" s="87" t="s">
        <v>752</v>
      </c>
      <c r="P202" s="87" t="s">
        <v>57</v>
      </c>
    </row>
    <row r="203" spans="1:16" x14ac:dyDescent="0.2">
      <c r="A203" s="51" t="str">
        <f t="shared" ref="A203:A266" si="18">P203</f>
        <v> AVSJ 7.40 </v>
      </c>
      <c r="B203" s="16" t="str">
        <f t="shared" ref="B203:B266" si="19">IF(H203=INT(H203),"I","II")</f>
        <v>I</v>
      </c>
      <c r="C203" s="51">
        <f t="shared" ref="C203:C266" si="20">1*G203</f>
        <v>42385.737000000001</v>
      </c>
      <c r="D203" t="str">
        <f t="shared" ref="D203:D266" si="21">VLOOKUP(F203,I$1:J$5,2,FALSE)</f>
        <v>vis</v>
      </c>
      <c r="E203">
        <f>VLOOKUP(C203,Active!C$21:E$969,3,FALSE)</f>
        <v>540.00560042969039</v>
      </c>
      <c r="F203" s="16" t="s">
        <v>161</v>
      </c>
      <c r="G203" t="str">
        <f t="shared" ref="G203:G266" si="22">MID(I203,3,LEN(I203)-3)</f>
        <v>42385.737</v>
      </c>
      <c r="H203" s="51">
        <f t="shared" ref="H203:H266" si="23">1*K203</f>
        <v>540</v>
      </c>
      <c r="I203" s="85" t="s">
        <v>753</v>
      </c>
      <c r="J203" s="86" t="s">
        <v>754</v>
      </c>
      <c r="K203" s="85">
        <v>540</v>
      </c>
      <c r="L203" s="85" t="s">
        <v>391</v>
      </c>
      <c r="M203" s="86" t="s">
        <v>258</v>
      </c>
      <c r="N203" s="86"/>
      <c r="O203" s="87" t="s">
        <v>755</v>
      </c>
      <c r="P203" s="87" t="s">
        <v>60</v>
      </c>
    </row>
    <row r="204" spans="1:16" x14ac:dyDescent="0.2">
      <c r="A204" s="51" t="str">
        <f t="shared" si="18"/>
        <v> MVS 7.32 </v>
      </c>
      <c r="B204" s="16" t="str">
        <f t="shared" si="19"/>
        <v>I</v>
      </c>
      <c r="C204" s="51">
        <f t="shared" si="20"/>
        <v>42404.222000000002</v>
      </c>
      <c r="D204" t="str">
        <f t="shared" si="21"/>
        <v>vis</v>
      </c>
      <c r="E204">
        <f>VLOOKUP(C204,Active!C$21:E$969,3,FALSE)</f>
        <v>548.99503467274337</v>
      </c>
      <c r="F204" s="16" t="s">
        <v>161</v>
      </c>
      <c r="G204" t="str">
        <f t="shared" si="22"/>
        <v>42404.222</v>
      </c>
      <c r="H204" s="51">
        <f t="shared" si="23"/>
        <v>549</v>
      </c>
      <c r="I204" s="85" t="s">
        <v>756</v>
      </c>
      <c r="J204" s="86" t="s">
        <v>757</v>
      </c>
      <c r="K204" s="85">
        <v>549</v>
      </c>
      <c r="L204" s="85" t="s">
        <v>345</v>
      </c>
      <c r="M204" s="86" t="s">
        <v>758</v>
      </c>
      <c r="N204" s="86"/>
      <c r="O204" s="87" t="s">
        <v>759</v>
      </c>
      <c r="P204" s="87" t="s">
        <v>58</v>
      </c>
    </row>
    <row r="205" spans="1:16" x14ac:dyDescent="0.2">
      <c r="A205" s="51" t="str">
        <f t="shared" si="18"/>
        <v> JBAA 87.20 </v>
      </c>
      <c r="B205" s="16" t="str">
        <f t="shared" si="19"/>
        <v>I</v>
      </c>
      <c r="C205" s="51">
        <f t="shared" si="20"/>
        <v>42443.300999999999</v>
      </c>
      <c r="D205" t="str">
        <f t="shared" si="21"/>
        <v>vis</v>
      </c>
      <c r="E205">
        <f>VLOOKUP(C205,Active!C$21:E$969,3,FALSE)</f>
        <v>567.99953025209095</v>
      </c>
      <c r="F205" s="16" t="s">
        <v>161</v>
      </c>
      <c r="G205" t="str">
        <f t="shared" si="22"/>
        <v>42443.301</v>
      </c>
      <c r="H205" s="51">
        <f t="shared" si="23"/>
        <v>568</v>
      </c>
      <c r="I205" s="85" t="s">
        <v>760</v>
      </c>
      <c r="J205" s="86" t="s">
        <v>761</v>
      </c>
      <c r="K205" s="85">
        <v>568</v>
      </c>
      <c r="L205" s="85" t="s">
        <v>433</v>
      </c>
      <c r="M205" s="86" t="s">
        <v>258</v>
      </c>
      <c r="N205" s="86"/>
      <c r="O205" s="87" t="s">
        <v>762</v>
      </c>
      <c r="P205" s="87" t="s">
        <v>61</v>
      </c>
    </row>
    <row r="206" spans="1:16" x14ac:dyDescent="0.2">
      <c r="A206" s="51" t="str">
        <f t="shared" si="18"/>
        <v> JBAA 87.20 </v>
      </c>
      <c r="B206" s="16" t="str">
        <f t="shared" si="19"/>
        <v>I</v>
      </c>
      <c r="C206" s="51">
        <f t="shared" si="20"/>
        <v>42445.351999999999</v>
      </c>
      <c r="D206" t="str">
        <f t="shared" si="21"/>
        <v>vis</v>
      </c>
      <c r="E206">
        <f>VLOOKUP(C206,Active!C$21:E$969,3,FALSE)</f>
        <v>568.99695138449545</v>
      </c>
      <c r="F206" s="16" t="s">
        <v>161</v>
      </c>
      <c r="G206" t="str">
        <f t="shared" si="22"/>
        <v>42445.352</v>
      </c>
      <c r="H206" s="51">
        <f t="shared" si="23"/>
        <v>569</v>
      </c>
      <c r="I206" s="85" t="s">
        <v>763</v>
      </c>
      <c r="J206" s="86" t="s">
        <v>764</v>
      </c>
      <c r="K206" s="85">
        <v>569</v>
      </c>
      <c r="L206" s="85" t="s">
        <v>242</v>
      </c>
      <c r="M206" s="86" t="s">
        <v>258</v>
      </c>
      <c r="N206" s="86"/>
      <c r="O206" s="87" t="s">
        <v>762</v>
      </c>
      <c r="P206" s="87" t="s">
        <v>61</v>
      </c>
    </row>
    <row r="207" spans="1:16" x14ac:dyDescent="0.2">
      <c r="A207" s="51" t="str">
        <f t="shared" si="18"/>
        <v> AVSJ 7.40 </v>
      </c>
      <c r="B207" s="16" t="str">
        <f t="shared" si="19"/>
        <v>I</v>
      </c>
      <c r="C207" s="51">
        <f t="shared" si="20"/>
        <v>42683.900999999998</v>
      </c>
      <c r="D207" t="str">
        <f t="shared" si="21"/>
        <v>vis</v>
      </c>
      <c r="E207">
        <f>VLOOKUP(C207,Active!C$21:E$969,3,FALSE)</f>
        <v>685.00563676431591</v>
      </c>
      <c r="F207" s="16" t="s">
        <v>161</v>
      </c>
      <c r="G207" t="str">
        <f t="shared" si="22"/>
        <v>42683.901</v>
      </c>
      <c r="H207" s="51">
        <f t="shared" si="23"/>
        <v>685</v>
      </c>
      <c r="I207" s="85" t="s">
        <v>765</v>
      </c>
      <c r="J207" s="86" t="s">
        <v>766</v>
      </c>
      <c r="K207" s="85">
        <v>685</v>
      </c>
      <c r="L207" s="85" t="s">
        <v>338</v>
      </c>
      <c r="M207" s="86" t="s">
        <v>258</v>
      </c>
      <c r="N207" s="86"/>
      <c r="O207" s="87" t="s">
        <v>404</v>
      </c>
      <c r="P207" s="87" t="s">
        <v>60</v>
      </c>
    </row>
    <row r="208" spans="1:16" x14ac:dyDescent="0.2">
      <c r="A208" s="51" t="str">
        <f t="shared" si="18"/>
        <v> JBAA 87.20 </v>
      </c>
      <c r="B208" s="16" t="str">
        <f t="shared" si="19"/>
        <v>I</v>
      </c>
      <c r="C208" s="51">
        <f t="shared" si="20"/>
        <v>42745.559000000001</v>
      </c>
      <c r="D208" t="str">
        <f t="shared" si="21"/>
        <v>vis</v>
      </c>
      <c r="E208">
        <f>VLOOKUP(C208,Active!C$21:E$969,3,FALSE)</f>
        <v>714.99051837417107</v>
      </c>
      <c r="F208" s="16" t="s">
        <v>161</v>
      </c>
      <c r="G208" t="str">
        <f t="shared" si="22"/>
        <v>42745.559</v>
      </c>
      <c r="H208" s="51">
        <f t="shared" si="23"/>
        <v>715</v>
      </c>
      <c r="I208" s="85" t="s">
        <v>767</v>
      </c>
      <c r="J208" s="86" t="s">
        <v>768</v>
      </c>
      <c r="K208" s="85">
        <v>715</v>
      </c>
      <c r="L208" s="85" t="s">
        <v>188</v>
      </c>
      <c r="M208" s="86" t="s">
        <v>258</v>
      </c>
      <c r="N208" s="86"/>
      <c r="O208" s="87" t="s">
        <v>762</v>
      </c>
      <c r="P208" s="87" t="s">
        <v>61</v>
      </c>
    </row>
    <row r="209" spans="1:16" x14ac:dyDescent="0.2">
      <c r="A209" s="51" t="str">
        <f t="shared" si="18"/>
        <v> AVSJ 7.40 </v>
      </c>
      <c r="B209" s="16" t="str">
        <f t="shared" si="19"/>
        <v>I</v>
      </c>
      <c r="C209" s="51">
        <f t="shared" si="20"/>
        <v>42751.771999999997</v>
      </c>
      <c r="D209" t="str">
        <f t="shared" si="21"/>
        <v>vis</v>
      </c>
      <c r="E209">
        <f>VLOOKUP(C209,Active!C$21:E$969,3,FALSE)</f>
        <v>718.01196035156102</v>
      </c>
      <c r="F209" s="16" t="s">
        <v>161</v>
      </c>
      <c r="G209" t="str">
        <f t="shared" si="22"/>
        <v>42751.772</v>
      </c>
      <c r="H209" s="51">
        <f t="shared" si="23"/>
        <v>718</v>
      </c>
      <c r="I209" s="85" t="s">
        <v>769</v>
      </c>
      <c r="J209" s="86" t="s">
        <v>770</v>
      </c>
      <c r="K209" s="85">
        <v>718</v>
      </c>
      <c r="L209" s="85" t="s">
        <v>552</v>
      </c>
      <c r="M209" s="86" t="s">
        <v>258</v>
      </c>
      <c r="N209" s="86"/>
      <c r="O209" s="87" t="s">
        <v>273</v>
      </c>
      <c r="P209" s="87" t="s">
        <v>60</v>
      </c>
    </row>
    <row r="210" spans="1:16" x14ac:dyDescent="0.2">
      <c r="A210" s="51" t="str">
        <f t="shared" si="18"/>
        <v>BAVM 29 </v>
      </c>
      <c r="B210" s="16" t="str">
        <f t="shared" si="19"/>
        <v>I</v>
      </c>
      <c r="C210" s="51">
        <f t="shared" si="20"/>
        <v>42809.328999999998</v>
      </c>
      <c r="D210" t="str">
        <f t="shared" si="21"/>
        <v>vis</v>
      </c>
      <c r="E210">
        <f>VLOOKUP(C210,Active!C$21:E$969,3,FALSE)</f>
        <v>746.00248600627526</v>
      </c>
      <c r="F210" s="16" t="s">
        <v>161</v>
      </c>
      <c r="G210" t="str">
        <f t="shared" si="22"/>
        <v>42809.329</v>
      </c>
      <c r="H210" s="51">
        <f t="shared" si="23"/>
        <v>746</v>
      </c>
      <c r="I210" s="85" t="s">
        <v>771</v>
      </c>
      <c r="J210" s="86" t="s">
        <v>772</v>
      </c>
      <c r="K210" s="85">
        <v>746</v>
      </c>
      <c r="L210" s="85" t="s">
        <v>563</v>
      </c>
      <c r="M210" s="86" t="s">
        <v>258</v>
      </c>
      <c r="N210" s="86"/>
      <c r="O210" s="87" t="s">
        <v>773</v>
      </c>
      <c r="P210" s="88" t="s">
        <v>63</v>
      </c>
    </row>
    <row r="211" spans="1:16" x14ac:dyDescent="0.2">
      <c r="A211" s="51" t="str">
        <f t="shared" si="18"/>
        <v> BBS 26 </v>
      </c>
      <c r="B211" s="16" t="str">
        <f t="shared" si="19"/>
        <v>I</v>
      </c>
      <c r="C211" s="51">
        <f t="shared" si="20"/>
        <v>42809.337</v>
      </c>
      <c r="D211" t="str">
        <f t="shared" si="21"/>
        <v>vis</v>
      </c>
      <c r="E211">
        <f>VLOOKUP(C211,Active!C$21:E$969,3,FALSE)</f>
        <v>746.00637648363306</v>
      </c>
      <c r="F211" s="16" t="s">
        <v>161</v>
      </c>
      <c r="G211" t="str">
        <f t="shared" si="22"/>
        <v>42809.337</v>
      </c>
      <c r="H211" s="51">
        <f t="shared" si="23"/>
        <v>746</v>
      </c>
      <c r="I211" s="85" t="s">
        <v>774</v>
      </c>
      <c r="J211" s="86" t="s">
        <v>775</v>
      </c>
      <c r="K211" s="85">
        <v>746</v>
      </c>
      <c r="L211" s="85" t="s">
        <v>555</v>
      </c>
      <c r="M211" s="86" t="s">
        <v>258</v>
      </c>
      <c r="N211" s="86"/>
      <c r="O211" s="87" t="s">
        <v>378</v>
      </c>
      <c r="P211" s="87" t="s">
        <v>64</v>
      </c>
    </row>
    <row r="212" spans="1:16" x14ac:dyDescent="0.2">
      <c r="A212" s="51" t="str">
        <f t="shared" si="18"/>
        <v> MVS 7.149 </v>
      </c>
      <c r="B212" s="16" t="str">
        <f t="shared" si="19"/>
        <v>I</v>
      </c>
      <c r="C212" s="51">
        <f t="shared" si="20"/>
        <v>42811.385999999999</v>
      </c>
      <c r="D212" t="str">
        <f t="shared" si="21"/>
        <v>vis</v>
      </c>
      <c r="E212">
        <f>VLOOKUP(C212,Active!C$21:E$969,3,FALSE)</f>
        <v>747.00282499669811</v>
      </c>
      <c r="F212" s="16" t="s">
        <v>161</v>
      </c>
      <c r="G212" t="str">
        <f t="shared" si="22"/>
        <v>42811.386</v>
      </c>
      <c r="H212" s="51">
        <f t="shared" si="23"/>
        <v>747</v>
      </c>
      <c r="I212" s="85" t="s">
        <v>776</v>
      </c>
      <c r="J212" s="86" t="s">
        <v>777</v>
      </c>
      <c r="K212" s="85">
        <v>747</v>
      </c>
      <c r="L212" s="85" t="s">
        <v>563</v>
      </c>
      <c r="M212" s="86" t="s">
        <v>258</v>
      </c>
      <c r="N212" s="86"/>
      <c r="O212" s="87" t="s">
        <v>778</v>
      </c>
      <c r="P212" s="87" t="s">
        <v>65</v>
      </c>
    </row>
    <row r="213" spans="1:16" x14ac:dyDescent="0.2">
      <c r="A213" s="51" t="str">
        <f t="shared" si="18"/>
        <v> BBS 28 </v>
      </c>
      <c r="B213" s="16" t="str">
        <f t="shared" si="19"/>
        <v>II</v>
      </c>
      <c r="C213" s="51">
        <f t="shared" si="20"/>
        <v>42847.345999999998</v>
      </c>
      <c r="D213" t="str">
        <f t="shared" si="21"/>
        <v>vis</v>
      </c>
      <c r="E213">
        <f>VLOOKUP(C213,Active!C$21:E$969,3,FALSE)</f>
        <v>764.49052071647998</v>
      </c>
      <c r="F213" s="16" t="s">
        <v>161</v>
      </c>
      <c r="G213" t="str">
        <f t="shared" si="22"/>
        <v>42847.346</v>
      </c>
      <c r="H213" s="51">
        <f t="shared" si="23"/>
        <v>764.5</v>
      </c>
      <c r="I213" s="85" t="s">
        <v>779</v>
      </c>
      <c r="J213" s="86" t="s">
        <v>780</v>
      </c>
      <c r="K213" s="85">
        <v>764.5</v>
      </c>
      <c r="L213" s="85" t="s">
        <v>188</v>
      </c>
      <c r="M213" s="86" t="s">
        <v>258</v>
      </c>
      <c r="N213" s="86"/>
      <c r="O213" s="87" t="s">
        <v>781</v>
      </c>
      <c r="P213" s="87" t="s">
        <v>66</v>
      </c>
    </row>
    <row r="214" spans="1:16" x14ac:dyDescent="0.2">
      <c r="A214" s="51" t="str">
        <f t="shared" si="18"/>
        <v> GEOS 3 </v>
      </c>
      <c r="B214" s="16" t="str">
        <f t="shared" si="19"/>
        <v>II</v>
      </c>
      <c r="C214" s="51">
        <f t="shared" si="20"/>
        <v>43139.35</v>
      </c>
      <c r="D214" t="str">
        <f t="shared" si="21"/>
        <v>vis</v>
      </c>
      <c r="E214">
        <f>VLOOKUP(C214,Active!C$21:E$969,3,FALSE)</f>
        <v>906.49488948620581</v>
      </c>
      <c r="F214" s="16" t="s">
        <v>161</v>
      </c>
      <c r="G214" t="str">
        <f t="shared" si="22"/>
        <v>43139.350</v>
      </c>
      <c r="H214" s="51">
        <f t="shared" si="23"/>
        <v>906.5</v>
      </c>
      <c r="I214" s="85" t="s">
        <v>782</v>
      </c>
      <c r="J214" s="86" t="s">
        <v>783</v>
      </c>
      <c r="K214" s="85">
        <v>906.5</v>
      </c>
      <c r="L214" s="85" t="s">
        <v>345</v>
      </c>
      <c r="M214" s="86" t="s">
        <v>258</v>
      </c>
      <c r="N214" s="86"/>
      <c r="O214" s="87" t="s">
        <v>382</v>
      </c>
      <c r="P214" s="87" t="s">
        <v>68</v>
      </c>
    </row>
    <row r="215" spans="1:16" x14ac:dyDescent="0.2">
      <c r="A215" s="51" t="str">
        <f t="shared" si="18"/>
        <v>VSB 47 </v>
      </c>
      <c r="B215" s="16" t="str">
        <f t="shared" si="19"/>
        <v>I</v>
      </c>
      <c r="C215" s="51">
        <f t="shared" si="20"/>
        <v>43163.004999999997</v>
      </c>
      <c r="D215" t="str">
        <f t="shared" si="21"/>
        <v>vis</v>
      </c>
      <c r="E215">
        <f>VLOOKUP(C215,Active!C$21:E$969,3,FALSE)</f>
        <v>917.998544721229</v>
      </c>
      <c r="F215" s="16" t="s">
        <v>161</v>
      </c>
      <c r="G215" t="str">
        <f t="shared" si="22"/>
        <v>43163.005</v>
      </c>
      <c r="H215" s="51">
        <f t="shared" si="23"/>
        <v>918</v>
      </c>
      <c r="I215" s="85" t="s">
        <v>784</v>
      </c>
      <c r="J215" s="86" t="s">
        <v>785</v>
      </c>
      <c r="K215" s="85">
        <v>918</v>
      </c>
      <c r="L215" s="85" t="s">
        <v>320</v>
      </c>
      <c r="M215" s="86" t="s">
        <v>258</v>
      </c>
      <c r="N215" s="86"/>
      <c r="O215" s="87" t="s">
        <v>786</v>
      </c>
      <c r="P215" s="88" t="s">
        <v>48</v>
      </c>
    </row>
    <row r="216" spans="1:16" x14ac:dyDescent="0.2">
      <c r="A216" s="51" t="str">
        <f t="shared" si="18"/>
        <v> VSSC 58.19 </v>
      </c>
      <c r="B216" s="16" t="str">
        <f t="shared" si="19"/>
        <v>I</v>
      </c>
      <c r="C216" s="51">
        <f t="shared" si="20"/>
        <v>43173.292000000001</v>
      </c>
      <c r="D216" t="str">
        <f t="shared" si="21"/>
        <v>vis</v>
      </c>
      <c r="E216">
        <f>VLOOKUP(C216,Active!C$21:E$969,3,FALSE)</f>
        <v>923.00121229268245</v>
      </c>
      <c r="F216" s="16" t="s">
        <v>161</v>
      </c>
      <c r="G216" t="str">
        <f t="shared" si="22"/>
        <v>43173.292</v>
      </c>
      <c r="H216" s="51">
        <f t="shared" si="23"/>
        <v>923</v>
      </c>
      <c r="I216" s="85" t="s">
        <v>787</v>
      </c>
      <c r="J216" s="86" t="s">
        <v>788</v>
      </c>
      <c r="K216" s="85">
        <v>923</v>
      </c>
      <c r="L216" s="85" t="s">
        <v>272</v>
      </c>
      <c r="M216" s="86" t="s">
        <v>258</v>
      </c>
      <c r="N216" s="86"/>
      <c r="O216" s="87" t="s">
        <v>789</v>
      </c>
      <c r="P216" s="87" t="s">
        <v>69</v>
      </c>
    </row>
    <row r="217" spans="1:16" x14ac:dyDescent="0.2">
      <c r="A217" s="51" t="str">
        <f t="shared" si="18"/>
        <v>IBVS 1449 </v>
      </c>
      <c r="B217" s="16" t="str">
        <f t="shared" si="19"/>
        <v>II</v>
      </c>
      <c r="C217" s="51">
        <f t="shared" si="20"/>
        <v>43400.500999999997</v>
      </c>
      <c r="D217" t="str">
        <f t="shared" si="21"/>
        <v>vis</v>
      </c>
      <c r="E217" t="e">
        <f>VLOOKUP(C217,Active!C$21:E$969,3,FALSE)</f>
        <v>#N/A</v>
      </c>
      <c r="F217" s="16" t="s">
        <v>161</v>
      </c>
      <c r="G217" t="str">
        <f t="shared" si="22"/>
        <v>43400.5010</v>
      </c>
      <c r="H217" s="51">
        <f t="shared" si="23"/>
        <v>1033.5</v>
      </c>
      <c r="I217" s="85" t="s">
        <v>790</v>
      </c>
      <c r="J217" s="86" t="s">
        <v>791</v>
      </c>
      <c r="K217" s="85">
        <v>1033.5</v>
      </c>
      <c r="L217" s="85" t="s">
        <v>792</v>
      </c>
      <c r="M217" s="86" t="s">
        <v>290</v>
      </c>
      <c r="N217" s="86" t="s">
        <v>291</v>
      </c>
      <c r="O217" s="87" t="s">
        <v>793</v>
      </c>
      <c r="P217" s="88" t="s">
        <v>794</v>
      </c>
    </row>
    <row r="218" spans="1:16" x14ac:dyDescent="0.2">
      <c r="A218" s="51" t="str">
        <f t="shared" si="18"/>
        <v> BBS 36 </v>
      </c>
      <c r="B218" s="16" t="str">
        <f t="shared" si="19"/>
        <v>I</v>
      </c>
      <c r="C218" s="51">
        <f t="shared" si="20"/>
        <v>43467.326000000001</v>
      </c>
      <c r="D218" t="str">
        <f t="shared" si="21"/>
        <v>vis</v>
      </c>
      <c r="E218">
        <f>VLOOKUP(C218,Active!C$21:E$969,3,FALSE)</f>
        <v>1065.9927896917502</v>
      </c>
      <c r="F218" s="16" t="s">
        <v>161</v>
      </c>
      <c r="G218" t="str">
        <f t="shared" si="22"/>
        <v>43467.326</v>
      </c>
      <c r="H218" s="51">
        <f t="shared" si="23"/>
        <v>1066</v>
      </c>
      <c r="I218" s="85" t="s">
        <v>795</v>
      </c>
      <c r="J218" s="86" t="s">
        <v>796</v>
      </c>
      <c r="K218" s="85">
        <v>1066</v>
      </c>
      <c r="L218" s="85" t="s">
        <v>797</v>
      </c>
      <c r="M218" s="86" t="s">
        <v>258</v>
      </c>
      <c r="N218" s="86"/>
      <c r="O218" s="87" t="s">
        <v>449</v>
      </c>
      <c r="P218" s="87" t="s">
        <v>71</v>
      </c>
    </row>
    <row r="219" spans="1:16" x14ac:dyDescent="0.2">
      <c r="A219" s="51" t="str">
        <f t="shared" si="18"/>
        <v> BBS 36 </v>
      </c>
      <c r="B219" s="16" t="str">
        <f t="shared" si="19"/>
        <v>I</v>
      </c>
      <c r="C219" s="51">
        <f t="shared" si="20"/>
        <v>43471.442999999999</v>
      </c>
      <c r="D219" t="str">
        <f t="shared" si="21"/>
        <v>vis</v>
      </c>
      <c r="E219">
        <f>VLOOKUP(C219,Active!C$21:E$969,3,FALSE)</f>
        <v>1067.9949266016033</v>
      </c>
      <c r="F219" s="16" t="s">
        <v>161</v>
      </c>
      <c r="G219" t="str">
        <f t="shared" si="22"/>
        <v>43471.443</v>
      </c>
      <c r="H219" s="51">
        <f t="shared" si="23"/>
        <v>1068</v>
      </c>
      <c r="I219" s="85" t="s">
        <v>798</v>
      </c>
      <c r="J219" s="86" t="s">
        <v>799</v>
      </c>
      <c r="K219" s="85">
        <v>1068</v>
      </c>
      <c r="L219" s="85" t="s">
        <v>279</v>
      </c>
      <c r="M219" s="86" t="s">
        <v>258</v>
      </c>
      <c r="N219" s="86"/>
      <c r="O219" s="87" t="s">
        <v>449</v>
      </c>
      <c r="P219" s="87" t="s">
        <v>71</v>
      </c>
    </row>
    <row r="220" spans="1:16" x14ac:dyDescent="0.2">
      <c r="A220" s="51" t="str">
        <f t="shared" si="18"/>
        <v> BBS 36 </v>
      </c>
      <c r="B220" s="16" t="str">
        <f t="shared" si="19"/>
        <v>I</v>
      </c>
      <c r="C220" s="51">
        <f t="shared" si="20"/>
        <v>43471.444000000003</v>
      </c>
      <c r="D220" t="str">
        <f t="shared" si="21"/>
        <v>vis</v>
      </c>
      <c r="E220">
        <f>VLOOKUP(C220,Active!C$21:E$969,3,FALSE)</f>
        <v>1067.9954129112748</v>
      </c>
      <c r="F220" s="16" t="s">
        <v>161</v>
      </c>
      <c r="G220" t="str">
        <f t="shared" si="22"/>
        <v>43471.444</v>
      </c>
      <c r="H220" s="51">
        <f t="shared" si="23"/>
        <v>1068</v>
      </c>
      <c r="I220" s="85" t="s">
        <v>800</v>
      </c>
      <c r="J220" s="86" t="s">
        <v>801</v>
      </c>
      <c r="K220" s="85">
        <v>1068</v>
      </c>
      <c r="L220" s="85" t="s">
        <v>739</v>
      </c>
      <c r="M220" s="86" t="s">
        <v>258</v>
      </c>
      <c r="N220" s="86"/>
      <c r="O220" s="87" t="s">
        <v>453</v>
      </c>
      <c r="P220" s="87" t="s">
        <v>71</v>
      </c>
    </row>
    <row r="221" spans="1:16" x14ac:dyDescent="0.2">
      <c r="A221" s="51" t="str">
        <f t="shared" si="18"/>
        <v> BBS 36 </v>
      </c>
      <c r="B221" s="16" t="str">
        <f t="shared" si="19"/>
        <v>I</v>
      </c>
      <c r="C221" s="51">
        <f t="shared" si="20"/>
        <v>43504.332000000002</v>
      </c>
      <c r="D221" t="str">
        <f t="shared" si="21"/>
        <v>vis</v>
      </c>
      <c r="E221">
        <f>VLOOKUP(C221,Active!C$21:E$969,3,FALSE)</f>
        <v>1083.9891653259629</v>
      </c>
      <c r="F221" s="16" t="s">
        <v>161</v>
      </c>
      <c r="G221" t="str">
        <f t="shared" si="22"/>
        <v>43504.332</v>
      </c>
      <c r="H221" s="51">
        <f t="shared" si="23"/>
        <v>1084</v>
      </c>
      <c r="I221" s="85" t="s">
        <v>802</v>
      </c>
      <c r="J221" s="86" t="s">
        <v>803</v>
      </c>
      <c r="K221" s="85">
        <v>1084</v>
      </c>
      <c r="L221" s="85" t="s">
        <v>426</v>
      </c>
      <c r="M221" s="86" t="s">
        <v>258</v>
      </c>
      <c r="N221" s="86"/>
      <c r="O221" s="87" t="s">
        <v>382</v>
      </c>
      <c r="P221" s="87" t="s">
        <v>71</v>
      </c>
    </row>
    <row r="222" spans="1:16" x14ac:dyDescent="0.2">
      <c r="A222" s="51" t="str">
        <f t="shared" si="18"/>
        <v> BBS 36 </v>
      </c>
      <c r="B222" s="16" t="str">
        <f t="shared" si="19"/>
        <v>I</v>
      </c>
      <c r="C222" s="51">
        <f t="shared" si="20"/>
        <v>43504.345000000001</v>
      </c>
      <c r="D222" t="str">
        <f t="shared" si="21"/>
        <v>vis</v>
      </c>
      <c r="E222">
        <f>VLOOKUP(C222,Active!C$21:E$969,3,FALSE)</f>
        <v>1083.9954873516676</v>
      </c>
      <c r="F222" s="16" t="s">
        <v>161</v>
      </c>
      <c r="G222" t="str">
        <f t="shared" si="22"/>
        <v>43504.345</v>
      </c>
      <c r="H222" s="51">
        <f t="shared" si="23"/>
        <v>1084</v>
      </c>
      <c r="I222" s="85" t="s">
        <v>804</v>
      </c>
      <c r="J222" s="86" t="s">
        <v>805</v>
      </c>
      <c r="K222" s="85">
        <v>1084</v>
      </c>
      <c r="L222" s="85" t="s">
        <v>739</v>
      </c>
      <c r="M222" s="86" t="s">
        <v>258</v>
      </c>
      <c r="N222" s="86"/>
      <c r="O222" s="87" t="s">
        <v>453</v>
      </c>
      <c r="P222" s="87" t="s">
        <v>71</v>
      </c>
    </row>
    <row r="223" spans="1:16" x14ac:dyDescent="0.2">
      <c r="A223" s="51" t="str">
        <f t="shared" si="18"/>
        <v> BBS 36 </v>
      </c>
      <c r="B223" s="16" t="str">
        <f t="shared" si="19"/>
        <v>I</v>
      </c>
      <c r="C223" s="51">
        <f t="shared" si="20"/>
        <v>43504.356</v>
      </c>
      <c r="D223" t="str">
        <f t="shared" si="21"/>
        <v>vis</v>
      </c>
      <c r="E223">
        <f>VLOOKUP(C223,Active!C$21:E$969,3,FALSE)</f>
        <v>1084.0008367580328</v>
      </c>
      <c r="F223" s="16" t="s">
        <v>161</v>
      </c>
      <c r="G223" t="str">
        <f t="shared" si="22"/>
        <v>43504.356</v>
      </c>
      <c r="H223" s="51">
        <f t="shared" si="23"/>
        <v>1084</v>
      </c>
      <c r="I223" s="85" t="s">
        <v>806</v>
      </c>
      <c r="J223" s="86" t="s">
        <v>807</v>
      </c>
      <c r="K223" s="85">
        <v>1084</v>
      </c>
      <c r="L223" s="85" t="s">
        <v>272</v>
      </c>
      <c r="M223" s="86" t="s">
        <v>258</v>
      </c>
      <c r="N223" s="86"/>
      <c r="O223" s="87" t="s">
        <v>449</v>
      </c>
      <c r="P223" s="87" t="s">
        <v>71</v>
      </c>
    </row>
    <row r="224" spans="1:16" x14ac:dyDescent="0.2">
      <c r="A224" s="51" t="str">
        <f t="shared" si="18"/>
        <v> BBS 36 </v>
      </c>
      <c r="B224" s="16" t="str">
        <f t="shared" si="19"/>
        <v>I</v>
      </c>
      <c r="C224" s="51">
        <f t="shared" si="20"/>
        <v>43506.413999999997</v>
      </c>
      <c r="D224" t="str">
        <f t="shared" si="21"/>
        <v>vis</v>
      </c>
      <c r="E224">
        <f>VLOOKUP(C224,Active!C$21:E$969,3,FALSE)</f>
        <v>1085.0016620581237</v>
      </c>
      <c r="F224" s="16" t="s">
        <v>161</v>
      </c>
      <c r="G224" t="str">
        <f t="shared" si="22"/>
        <v>43506.414</v>
      </c>
      <c r="H224" s="51">
        <f t="shared" si="23"/>
        <v>1085</v>
      </c>
      <c r="I224" s="85" t="s">
        <v>808</v>
      </c>
      <c r="J224" s="86" t="s">
        <v>809</v>
      </c>
      <c r="K224" s="85">
        <v>1085</v>
      </c>
      <c r="L224" s="85" t="s">
        <v>371</v>
      </c>
      <c r="M224" s="86" t="s">
        <v>258</v>
      </c>
      <c r="N224" s="86"/>
      <c r="O224" s="87" t="s">
        <v>350</v>
      </c>
      <c r="P224" s="87" t="s">
        <v>71</v>
      </c>
    </row>
    <row r="225" spans="1:16" x14ac:dyDescent="0.2">
      <c r="A225" s="51" t="str">
        <f t="shared" si="18"/>
        <v> BBS 37 </v>
      </c>
      <c r="B225" s="16" t="str">
        <f t="shared" si="19"/>
        <v>I</v>
      </c>
      <c r="C225" s="51">
        <f t="shared" si="20"/>
        <v>43508.457999999999</v>
      </c>
      <c r="D225" t="str">
        <f t="shared" si="21"/>
        <v>vis</v>
      </c>
      <c r="E225">
        <f>VLOOKUP(C225,Active!C$21:E$969,3,FALSE)</f>
        <v>1085.9956790228418</v>
      </c>
      <c r="F225" s="16" t="s">
        <v>161</v>
      </c>
      <c r="G225" t="str">
        <f t="shared" si="22"/>
        <v>43508.458</v>
      </c>
      <c r="H225" s="51">
        <f t="shared" si="23"/>
        <v>1086</v>
      </c>
      <c r="I225" s="85" t="s">
        <v>810</v>
      </c>
      <c r="J225" s="86" t="s">
        <v>811</v>
      </c>
      <c r="K225" s="85">
        <v>1086</v>
      </c>
      <c r="L225" s="85" t="s">
        <v>368</v>
      </c>
      <c r="M225" s="86" t="s">
        <v>258</v>
      </c>
      <c r="N225" s="86"/>
      <c r="O225" s="87" t="s">
        <v>465</v>
      </c>
      <c r="P225" s="87" t="s">
        <v>72</v>
      </c>
    </row>
    <row r="226" spans="1:16" x14ac:dyDescent="0.2">
      <c r="A226" s="51" t="str">
        <f t="shared" si="18"/>
        <v> BBS 36 </v>
      </c>
      <c r="B226" s="16" t="str">
        <f t="shared" si="19"/>
        <v>I</v>
      </c>
      <c r="C226" s="51">
        <f t="shared" si="20"/>
        <v>43508.459000000003</v>
      </c>
      <c r="D226" t="str">
        <f t="shared" si="21"/>
        <v>vis</v>
      </c>
      <c r="E226">
        <f>VLOOKUP(C226,Active!C$21:E$969,3,FALSE)</f>
        <v>1085.9961653325133</v>
      </c>
      <c r="F226" s="16" t="s">
        <v>161</v>
      </c>
      <c r="G226" t="str">
        <f t="shared" si="22"/>
        <v>43508.459</v>
      </c>
      <c r="H226" s="51">
        <f t="shared" si="23"/>
        <v>1086</v>
      </c>
      <c r="I226" s="85" t="s">
        <v>812</v>
      </c>
      <c r="J226" s="86" t="s">
        <v>813</v>
      </c>
      <c r="K226" s="85">
        <v>1086</v>
      </c>
      <c r="L226" s="85" t="s">
        <v>242</v>
      </c>
      <c r="M226" s="86" t="s">
        <v>258</v>
      </c>
      <c r="N226" s="86"/>
      <c r="O226" s="87" t="s">
        <v>382</v>
      </c>
      <c r="P226" s="87" t="s">
        <v>71</v>
      </c>
    </row>
    <row r="227" spans="1:16" x14ac:dyDescent="0.2">
      <c r="A227" s="51" t="str">
        <f t="shared" si="18"/>
        <v> BBS 36 </v>
      </c>
      <c r="B227" s="16" t="str">
        <f t="shared" si="19"/>
        <v>I</v>
      </c>
      <c r="C227" s="51">
        <f t="shared" si="20"/>
        <v>43510.497000000003</v>
      </c>
      <c r="D227" t="str">
        <f t="shared" si="21"/>
        <v>vis</v>
      </c>
      <c r="E227">
        <f>VLOOKUP(C227,Active!C$21:E$969,3,FALSE)</f>
        <v>1086.987264439213</v>
      </c>
      <c r="F227" s="16" t="s">
        <v>161</v>
      </c>
      <c r="G227" t="str">
        <f t="shared" si="22"/>
        <v>43510.497</v>
      </c>
      <c r="H227" s="51">
        <f t="shared" si="23"/>
        <v>1087</v>
      </c>
      <c r="I227" s="85" t="s">
        <v>814</v>
      </c>
      <c r="J227" s="86" t="s">
        <v>815</v>
      </c>
      <c r="K227" s="85">
        <v>1087</v>
      </c>
      <c r="L227" s="85" t="s">
        <v>816</v>
      </c>
      <c r="M227" s="86" t="s">
        <v>258</v>
      </c>
      <c r="N227" s="86"/>
      <c r="O227" s="87" t="s">
        <v>453</v>
      </c>
      <c r="P227" s="87" t="s">
        <v>71</v>
      </c>
    </row>
    <row r="228" spans="1:16" x14ac:dyDescent="0.2">
      <c r="A228" s="51" t="str">
        <f t="shared" si="18"/>
        <v> ALGL 36 </v>
      </c>
      <c r="B228" s="16" t="str">
        <f t="shared" si="19"/>
        <v>I</v>
      </c>
      <c r="C228" s="51">
        <f t="shared" si="20"/>
        <v>43510.502999999997</v>
      </c>
      <c r="D228" t="str">
        <f t="shared" si="21"/>
        <v>vis</v>
      </c>
      <c r="E228">
        <f>VLOOKUP(C228,Active!C$21:E$969,3,FALSE)</f>
        <v>1086.9901822972279</v>
      </c>
      <c r="F228" s="16" t="s">
        <v>161</v>
      </c>
      <c r="G228" t="str">
        <f t="shared" si="22"/>
        <v>43510.503</v>
      </c>
      <c r="H228" s="51">
        <f t="shared" si="23"/>
        <v>1087</v>
      </c>
      <c r="I228" s="85" t="s">
        <v>817</v>
      </c>
      <c r="J228" s="86" t="s">
        <v>818</v>
      </c>
      <c r="K228" s="85">
        <v>1087</v>
      </c>
      <c r="L228" s="85" t="s">
        <v>188</v>
      </c>
      <c r="M228" s="86" t="s">
        <v>258</v>
      </c>
      <c r="N228" s="86"/>
      <c r="O228" s="87" t="s">
        <v>819</v>
      </c>
      <c r="P228" s="87" t="s">
        <v>73</v>
      </c>
    </row>
    <row r="229" spans="1:16" x14ac:dyDescent="0.2">
      <c r="A229" s="51" t="str">
        <f t="shared" si="18"/>
        <v> BBS 36 </v>
      </c>
      <c r="B229" s="16" t="str">
        <f t="shared" si="19"/>
        <v>I</v>
      </c>
      <c r="C229" s="51">
        <f t="shared" si="20"/>
        <v>43510.506000000001</v>
      </c>
      <c r="D229" t="str">
        <f t="shared" si="21"/>
        <v>vis</v>
      </c>
      <c r="E229">
        <f>VLOOKUP(C229,Active!C$21:E$969,3,FALSE)</f>
        <v>1086.9916412262387</v>
      </c>
      <c r="F229" s="16" t="s">
        <v>161</v>
      </c>
      <c r="G229" t="str">
        <f t="shared" si="22"/>
        <v>43510.506</v>
      </c>
      <c r="H229" s="51">
        <f t="shared" si="23"/>
        <v>1087</v>
      </c>
      <c r="I229" s="85" t="s">
        <v>820</v>
      </c>
      <c r="J229" s="86" t="s">
        <v>821</v>
      </c>
      <c r="K229" s="85">
        <v>1087</v>
      </c>
      <c r="L229" s="85" t="s">
        <v>727</v>
      </c>
      <c r="M229" s="86" t="s">
        <v>258</v>
      </c>
      <c r="N229" s="86"/>
      <c r="O229" s="87" t="s">
        <v>382</v>
      </c>
      <c r="P229" s="87" t="s">
        <v>71</v>
      </c>
    </row>
    <row r="230" spans="1:16" x14ac:dyDescent="0.2">
      <c r="A230" s="51" t="str">
        <f t="shared" si="18"/>
        <v> VSSC 58.19 </v>
      </c>
      <c r="B230" s="16" t="str">
        <f t="shared" si="19"/>
        <v>I</v>
      </c>
      <c r="C230" s="51">
        <f t="shared" si="20"/>
        <v>43580.430999999997</v>
      </c>
      <c r="D230" t="str">
        <f t="shared" si="21"/>
        <v>vis</v>
      </c>
      <c r="E230">
        <f>VLOOKUP(C230,Active!C$21:E$969,3,FALSE)</f>
        <v>1120.9968448748957</v>
      </c>
      <c r="F230" s="16" t="s">
        <v>161</v>
      </c>
      <c r="G230" t="str">
        <f t="shared" si="22"/>
        <v>43580.431</v>
      </c>
      <c r="H230" s="51">
        <f t="shared" si="23"/>
        <v>1121</v>
      </c>
      <c r="I230" s="85" t="s">
        <v>822</v>
      </c>
      <c r="J230" s="86" t="s">
        <v>823</v>
      </c>
      <c r="K230" s="85">
        <v>1121</v>
      </c>
      <c r="L230" s="85" t="s">
        <v>295</v>
      </c>
      <c r="M230" s="86" t="s">
        <v>258</v>
      </c>
      <c r="N230" s="86"/>
      <c r="O230" s="87" t="s">
        <v>762</v>
      </c>
      <c r="P230" s="87" t="s">
        <v>69</v>
      </c>
    </row>
    <row r="231" spans="1:16" x14ac:dyDescent="0.2">
      <c r="A231" s="51" t="str">
        <f t="shared" si="18"/>
        <v> VSSC 58.19 </v>
      </c>
      <c r="B231" s="16" t="str">
        <f t="shared" si="19"/>
        <v>I</v>
      </c>
      <c r="C231" s="51">
        <f t="shared" si="20"/>
        <v>43769.633999999998</v>
      </c>
      <c r="D231" t="str">
        <f t="shared" si="21"/>
        <v>vis</v>
      </c>
      <c r="E231">
        <f>VLOOKUP(C231,Active!C$21:E$969,3,FALSE)</f>
        <v>1213.0080932973096</v>
      </c>
      <c r="F231" s="16" t="s">
        <v>161</v>
      </c>
      <c r="G231" t="str">
        <f t="shared" si="22"/>
        <v>43769.634</v>
      </c>
      <c r="H231" s="51">
        <f t="shared" si="23"/>
        <v>1213</v>
      </c>
      <c r="I231" s="85" t="s">
        <v>824</v>
      </c>
      <c r="J231" s="86" t="s">
        <v>825</v>
      </c>
      <c r="K231" s="85">
        <v>1213</v>
      </c>
      <c r="L231" s="85" t="s">
        <v>176</v>
      </c>
      <c r="M231" s="86" t="s">
        <v>258</v>
      </c>
      <c r="N231" s="86"/>
      <c r="O231" s="87" t="s">
        <v>789</v>
      </c>
      <c r="P231" s="87" t="s">
        <v>69</v>
      </c>
    </row>
    <row r="232" spans="1:16" x14ac:dyDescent="0.2">
      <c r="A232" s="51" t="str">
        <f t="shared" si="18"/>
        <v> BBS 40 </v>
      </c>
      <c r="B232" s="16" t="str">
        <f t="shared" si="19"/>
        <v>I</v>
      </c>
      <c r="C232" s="51">
        <f t="shared" si="20"/>
        <v>43831.294000000002</v>
      </c>
      <c r="D232" t="str">
        <f t="shared" si="21"/>
        <v>vis</v>
      </c>
      <c r="E232">
        <f>VLOOKUP(C232,Active!C$21:E$969,3,FALSE)</f>
        <v>1242.9939475265044</v>
      </c>
      <c r="F232" s="16" t="s">
        <v>161</v>
      </c>
      <c r="G232" t="str">
        <f t="shared" si="22"/>
        <v>43831.294</v>
      </c>
      <c r="H232" s="51">
        <f t="shared" si="23"/>
        <v>1243</v>
      </c>
      <c r="I232" s="85" t="s">
        <v>826</v>
      </c>
      <c r="J232" s="86" t="s">
        <v>827</v>
      </c>
      <c r="K232" s="85">
        <v>1243</v>
      </c>
      <c r="L232" s="85" t="s">
        <v>345</v>
      </c>
      <c r="M232" s="86" t="s">
        <v>258</v>
      </c>
      <c r="N232" s="86"/>
      <c r="O232" s="87" t="s">
        <v>828</v>
      </c>
      <c r="P232" s="87" t="s">
        <v>74</v>
      </c>
    </row>
    <row r="233" spans="1:16" x14ac:dyDescent="0.2">
      <c r="A233" s="51" t="str">
        <f t="shared" si="18"/>
        <v> BBS 40 </v>
      </c>
      <c r="B233" s="16" t="str">
        <f t="shared" si="19"/>
        <v>I</v>
      </c>
      <c r="C233" s="51">
        <f t="shared" si="20"/>
        <v>43835.394999999997</v>
      </c>
      <c r="D233" t="str">
        <f t="shared" si="21"/>
        <v>vis</v>
      </c>
      <c r="E233">
        <f>VLOOKUP(C233,Active!C$21:E$969,3,FALSE)</f>
        <v>1244.9883034816419</v>
      </c>
      <c r="F233" s="16" t="s">
        <v>161</v>
      </c>
      <c r="G233" t="str">
        <f t="shared" si="22"/>
        <v>43835.395</v>
      </c>
      <c r="H233" s="51">
        <f t="shared" si="23"/>
        <v>1245</v>
      </c>
      <c r="I233" s="85" t="s">
        <v>829</v>
      </c>
      <c r="J233" s="86" t="s">
        <v>830</v>
      </c>
      <c r="K233" s="85">
        <v>1245</v>
      </c>
      <c r="L233" s="85" t="s">
        <v>203</v>
      </c>
      <c r="M233" s="86" t="s">
        <v>258</v>
      </c>
      <c r="N233" s="86"/>
      <c r="O233" s="87" t="s">
        <v>382</v>
      </c>
      <c r="P233" s="87" t="s">
        <v>74</v>
      </c>
    </row>
    <row r="234" spans="1:16" x14ac:dyDescent="0.2">
      <c r="A234" s="51" t="str">
        <f t="shared" si="18"/>
        <v> MVS 8.137 </v>
      </c>
      <c r="B234" s="16" t="str">
        <f t="shared" si="19"/>
        <v>I</v>
      </c>
      <c r="C234" s="51">
        <f t="shared" si="20"/>
        <v>43907.392</v>
      </c>
      <c r="D234" t="str">
        <f t="shared" si="21"/>
        <v>vis</v>
      </c>
      <c r="E234">
        <f>VLOOKUP(C234,Active!C$21:E$969,3,FALSE)</f>
        <v>1280.0011407657692</v>
      </c>
      <c r="F234" s="16" t="s">
        <v>161</v>
      </c>
      <c r="G234" t="str">
        <f t="shared" si="22"/>
        <v>43907.392</v>
      </c>
      <c r="H234" s="51">
        <f t="shared" si="23"/>
        <v>1280</v>
      </c>
      <c r="I234" s="85" t="s">
        <v>831</v>
      </c>
      <c r="J234" s="86" t="s">
        <v>832</v>
      </c>
      <c r="K234" s="85">
        <v>1280</v>
      </c>
      <c r="L234" s="85" t="s">
        <v>307</v>
      </c>
      <c r="M234" s="86" t="s">
        <v>258</v>
      </c>
      <c r="N234" s="86"/>
      <c r="O234" s="87" t="s">
        <v>833</v>
      </c>
      <c r="P234" s="87" t="s">
        <v>77</v>
      </c>
    </row>
    <row r="235" spans="1:16" x14ac:dyDescent="0.2">
      <c r="A235" s="51" t="str">
        <f t="shared" si="18"/>
        <v> MVS 8.193 </v>
      </c>
      <c r="B235" s="16" t="str">
        <f t="shared" si="19"/>
        <v>I</v>
      </c>
      <c r="C235" s="51">
        <f t="shared" si="20"/>
        <v>44158.266000000003</v>
      </c>
      <c r="D235" t="str">
        <f t="shared" si="21"/>
        <v>vis</v>
      </c>
      <c r="E235">
        <f>VLOOKUP(C235,Active!C$21:E$969,3,FALSE)</f>
        <v>1402.003592823743</v>
      </c>
      <c r="F235" s="16" t="s">
        <v>161</v>
      </c>
      <c r="G235" t="str">
        <f t="shared" si="22"/>
        <v>44158.266</v>
      </c>
      <c r="H235" s="51">
        <f t="shared" si="23"/>
        <v>1402</v>
      </c>
      <c r="I235" s="85" t="s">
        <v>834</v>
      </c>
      <c r="J235" s="86" t="s">
        <v>835</v>
      </c>
      <c r="K235" s="85">
        <v>1402</v>
      </c>
      <c r="L235" s="85" t="s">
        <v>330</v>
      </c>
      <c r="M235" s="86" t="s">
        <v>258</v>
      </c>
      <c r="N235" s="86"/>
      <c r="O235" s="87" t="s">
        <v>833</v>
      </c>
      <c r="P235" s="87" t="s">
        <v>78</v>
      </c>
    </row>
    <row r="236" spans="1:16" x14ac:dyDescent="0.2">
      <c r="A236" s="51" t="str">
        <f t="shared" si="18"/>
        <v> VSSC 59.20 </v>
      </c>
      <c r="B236" s="16" t="str">
        <f t="shared" si="19"/>
        <v>I</v>
      </c>
      <c r="C236" s="51">
        <f t="shared" si="20"/>
        <v>44166.497000000003</v>
      </c>
      <c r="D236" t="str">
        <f t="shared" si="21"/>
        <v>vis</v>
      </c>
      <c r="E236">
        <f>VLOOKUP(C236,Active!C$21:E$969,3,FALSE)</f>
        <v>1406.0064077144418</v>
      </c>
      <c r="F236" s="16" t="s">
        <v>161</v>
      </c>
      <c r="G236" t="str">
        <f t="shared" si="22"/>
        <v>44166.497</v>
      </c>
      <c r="H236" s="51">
        <f t="shared" si="23"/>
        <v>1406</v>
      </c>
      <c r="I236" s="85" t="s">
        <v>836</v>
      </c>
      <c r="J236" s="86" t="s">
        <v>837</v>
      </c>
      <c r="K236" s="85">
        <v>1406</v>
      </c>
      <c r="L236" s="85" t="s">
        <v>513</v>
      </c>
      <c r="M236" s="86" t="s">
        <v>258</v>
      </c>
      <c r="N236" s="86"/>
      <c r="O236" s="87" t="s">
        <v>789</v>
      </c>
      <c r="P236" s="87" t="s">
        <v>79</v>
      </c>
    </row>
    <row r="237" spans="1:16" x14ac:dyDescent="0.2">
      <c r="A237" s="51" t="str">
        <f t="shared" si="18"/>
        <v> VSSC 59.20 </v>
      </c>
      <c r="B237" s="16" t="str">
        <f t="shared" si="19"/>
        <v>I</v>
      </c>
      <c r="C237" s="51">
        <f t="shared" si="20"/>
        <v>44197.326000000001</v>
      </c>
      <c r="D237" t="str">
        <f t="shared" si="21"/>
        <v>vis</v>
      </c>
      <c r="E237">
        <f>VLOOKUP(C237,Active!C$21:E$969,3,FALSE)</f>
        <v>1420.9988485193676</v>
      </c>
      <c r="F237" s="16" t="s">
        <v>161</v>
      </c>
      <c r="G237" t="str">
        <f t="shared" si="22"/>
        <v>44197.326</v>
      </c>
      <c r="H237" s="51">
        <f t="shared" si="23"/>
        <v>1421</v>
      </c>
      <c r="I237" s="85" t="s">
        <v>838</v>
      </c>
      <c r="J237" s="86" t="s">
        <v>839</v>
      </c>
      <c r="K237" s="85">
        <v>1421</v>
      </c>
      <c r="L237" s="85" t="s">
        <v>355</v>
      </c>
      <c r="M237" s="86" t="s">
        <v>258</v>
      </c>
      <c r="N237" s="86"/>
      <c r="O237" s="87" t="s">
        <v>789</v>
      </c>
      <c r="P237" s="87" t="s">
        <v>79</v>
      </c>
    </row>
    <row r="238" spans="1:16" x14ac:dyDescent="0.2">
      <c r="A238" s="51" t="str">
        <f t="shared" si="18"/>
        <v> VSSC 59.20 </v>
      </c>
      <c r="B238" s="16" t="str">
        <f t="shared" si="19"/>
        <v>I</v>
      </c>
      <c r="C238" s="51">
        <f t="shared" si="20"/>
        <v>44238.463000000003</v>
      </c>
      <c r="D238" t="str">
        <f t="shared" si="21"/>
        <v>vis</v>
      </c>
      <c r="E238">
        <f>VLOOKUP(C238,Active!C$21:E$969,3,FALSE)</f>
        <v>1441.0041693988094</v>
      </c>
      <c r="F238" s="16" t="s">
        <v>161</v>
      </c>
      <c r="G238" t="str">
        <f t="shared" si="22"/>
        <v>44238.463</v>
      </c>
      <c r="H238" s="51">
        <f t="shared" si="23"/>
        <v>1441</v>
      </c>
      <c r="I238" s="85" t="s">
        <v>840</v>
      </c>
      <c r="J238" s="86" t="s">
        <v>841</v>
      </c>
      <c r="K238" s="85">
        <v>1441</v>
      </c>
      <c r="L238" s="85" t="s">
        <v>391</v>
      </c>
      <c r="M238" s="86" t="s">
        <v>258</v>
      </c>
      <c r="N238" s="86"/>
      <c r="O238" s="87" t="s">
        <v>762</v>
      </c>
      <c r="P238" s="87" t="s">
        <v>79</v>
      </c>
    </row>
    <row r="239" spans="1:16" x14ac:dyDescent="0.2">
      <c r="A239" s="51" t="str">
        <f t="shared" si="18"/>
        <v> BBS 47 </v>
      </c>
      <c r="B239" s="16" t="str">
        <f t="shared" si="19"/>
        <v>I</v>
      </c>
      <c r="C239" s="51">
        <f t="shared" si="20"/>
        <v>44271.34</v>
      </c>
      <c r="D239" t="str">
        <f t="shared" si="21"/>
        <v>vis</v>
      </c>
      <c r="E239">
        <f>VLOOKUP(C239,Active!C$21:E$969,3,FALSE)</f>
        <v>1456.9925724071288</v>
      </c>
      <c r="F239" s="16" t="s">
        <v>161</v>
      </c>
      <c r="G239" t="str">
        <f t="shared" si="22"/>
        <v>44271.340</v>
      </c>
      <c r="H239" s="51">
        <f t="shared" si="23"/>
        <v>1457</v>
      </c>
      <c r="I239" s="85" t="s">
        <v>842</v>
      </c>
      <c r="J239" s="86" t="s">
        <v>843</v>
      </c>
      <c r="K239" s="85">
        <v>1457</v>
      </c>
      <c r="L239" s="85" t="s">
        <v>797</v>
      </c>
      <c r="M239" s="86" t="s">
        <v>258</v>
      </c>
      <c r="N239" s="86"/>
      <c r="O239" s="87" t="s">
        <v>453</v>
      </c>
      <c r="P239" s="87" t="s">
        <v>80</v>
      </c>
    </row>
    <row r="240" spans="1:16" x14ac:dyDescent="0.2">
      <c r="A240" s="51" t="str">
        <f t="shared" si="18"/>
        <v> MVS 8.193 </v>
      </c>
      <c r="B240" s="16" t="str">
        <f t="shared" si="19"/>
        <v>I</v>
      </c>
      <c r="C240" s="51">
        <f t="shared" si="20"/>
        <v>44304.25</v>
      </c>
      <c r="D240" t="str">
        <f t="shared" si="21"/>
        <v>vis</v>
      </c>
      <c r="E240">
        <f>VLOOKUP(C240,Active!C$21:E$969,3,FALSE)</f>
        <v>1472.9970236345509</v>
      </c>
      <c r="F240" s="16" t="s">
        <v>161</v>
      </c>
      <c r="G240" t="str">
        <f t="shared" si="22"/>
        <v>44304.250</v>
      </c>
      <c r="H240" s="51">
        <f t="shared" si="23"/>
        <v>1473</v>
      </c>
      <c r="I240" s="85" t="s">
        <v>844</v>
      </c>
      <c r="J240" s="86" t="s">
        <v>845</v>
      </c>
      <c r="K240" s="85">
        <v>1473</v>
      </c>
      <c r="L240" s="85" t="s">
        <v>257</v>
      </c>
      <c r="M240" s="86" t="s">
        <v>258</v>
      </c>
      <c r="N240" s="86"/>
      <c r="O240" s="87" t="s">
        <v>833</v>
      </c>
      <c r="P240" s="87" t="s">
        <v>78</v>
      </c>
    </row>
    <row r="241" spans="1:16" x14ac:dyDescent="0.2">
      <c r="A241" s="51" t="str">
        <f t="shared" si="18"/>
        <v> BBS 53 </v>
      </c>
      <c r="B241" s="16" t="str">
        <f t="shared" si="19"/>
        <v>I</v>
      </c>
      <c r="C241" s="51">
        <f t="shared" si="20"/>
        <v>44602.421999999999</v>
      </c>
      <c r="D241" t="str">
        <f t="shared" si="21"/>
        <v>vis</v>
      </c>
      <c r="E241">
        <f>VLOOKUP(C241,Active!C$21:E$969,3,FALSE)</f>
        <v>1618.0009504465343</v>
      </c>
      <c r="F241" s="16" t="s">
        <v>161</v>
      </c>
      <c r="G241" t="str">
        <f t="shared" si="22"/>
        <v>44602.422</v>
      </c>
      <c r="H241" s="51">
        <f t="shared" si="23"/>
        <v>1618</v>
      </c>
      <c r="I241" s="85" t="s">
        <v>846</v>
      </c>
      <c r="J241" s="86" t="s">
        <v>847</v>
      </c>
      <c r="K241" s="85">
        <v>1618</v>
      </c>
      <c r="L241" s="85" t="s">
        <v>371</v>
      </c>
      <c r="M241" s="86" t="s">
        <v>258</v>
      </c>
      <c r="N241" s="86"/>
      <c r="O241" s="87" t="s">
        <v>465</v>
      </c>
      <c r="P241" s="87" t="s">
        <v>81</v>
      </c>
    </row>
    <row r="242" spans="1:16" x14ac:dyDescent="0.2">
      <c r="A242" s="51" t="str">
        <f t="shared" si="18"/>
        <v> BBS 52 </v>
      </c>
      <c r="B242" s="16" t="str">
        <f t="shared" si="19"/>
        <v>I</v>
      </c>
      <c r="C242" s="51">
        <f t="shared" si="20"/>
        <v>44602.434000000001</v>
      </c>
      <c r="D242" t="str">
        <f t="shared" si="21"/>
        <v>vis</v>
      </c>
      <c r="E242">
        <f>VLOOKUP(C242,Active!C$21:E$969,3,FALSE)</f>
        <v>1618.006786162571</v>
      </c>
      <c r="F242" s="16" t="s">
        <v>161</v>
      </c>
      <c r="G242" t="str">
        <f t="shared" si="22"/>
        <v>44602.434</v>
      </c>
      <c r="H242" s="51">
        <f t="shared" si="23"/>
        <v>1618</v>
      </c>
      <c r="I242" s="85" t="s">
        <v>848</v>
      </c>
      <c r="J242" s="86" t="s">
        <v>849</v>
      </c>
      <c r="K242" s="85">
        <v>1618</v>
      </c>
      <c r="L242" s="85" t="s">
        <v>617</v>
      </c>
      <c r="M242" s="86" t="s">
        <v>258</v>
      </c>
      <c r="N242" s="86"/>
      <c r="O242" s="87" t="s">
        <v>378</v>
      </c>
      <c r="P242" s="87" t="s">
        <v>82</v>
      </c>
    </row>
    <row r="243" spans="1:16" x14ac:dyDescent="0.2">
      <c r="A243" s="51" t="str">
        <f t="shared" si="18"/>
        <v> BBS 52 </v>
      </c>
      <c r="B243" s="16" t="str">
        <f t="shared" si="19"/>
        <v>I</v>
      </c>
      <c r="C243" s="51">
        <f t="shared" si="20"/>
        <v>44635.326999999997</v>
      </c>
      <c r="D243" t="str">
        <f t="shared" si="21"/>
        <v>vis</v>
      </c>
      <c r="E243">
        <f>VLOOKUP(C243,Active!C$21:E$969,3,FALSE)</f>
        <v>1634.002970125606</v>
      </c>
      <c r="F243" s="16" t="s">
        <v>161</v>
      </c>
      <c r="G243" t="str">
        <f t="shared" si="22"/>
        <v>44635.327</v>
      </c>
      <c r="H243" s="51">
        <f t="shared" si="23"/>
        <v>1634</v>
      </c>
      <c r="I243" s="85" t="s">
        <v>850</v>
      </c>
      <c r="J243" s="86" t="s">
        <v>851</v>
      </c>
      <c r="K243" s="85">
        <v>1634</v>
      </c>
      <c r="L243" s="85" t="s">
        <v>510</v>
      </c>
      <c r="M243" s="86" t="s">
        <v>258</v>
      </c>
      <c r="N243" s="86"/>
      <c r="O243" s="87" t="s">
        <v>378</v>
      </c>
      <c r="P243" s="87" t="s">
        <v>82</v>
      </c>
    </row>
    <row r="244" spans="1:16" x14ac:dyDescent="0.2">
      <c r="A244" s="51" t="str">
        <f t="shared" si="18"/>
        <v> VSSC 59.20 </v>
      </c>
      <c r="B244" s="16" t="str">
        <f t="shared" si="19"/>
        <v>I</v>
      </c>
      <c r="C244" s="51">
        <f t="shared" si="20"/>
        <v>44637.364000000001</v>
      </c>
      <c r="D244" t="str">
        <f t="shared" si="21"/>
        <v>vis</v>
      </c>
      <c r="E244">
        <f>VLOOKUP(C244,Active!C$21:E$969,3,FALSE)</f>
        <v>1634.9935829226379</v>
      </c>
      <c r="F244" s="16" t="s">
        <v>161</v>
      </c>
      <c r="G244" t="str">
        <f t="shared" si="22"/>
        <v>44637.364</v>
      </c>
      <c r="H244" s="51">
        <f t="shared" si="23"/>
        <v>1635</v>
      </c>
      <c r="I244" s="85" t="s">
        <v>852</v>
      </c>
      <c r="J244" s="86" t="s">
        <v>853</v>
      </c>
      <c r="K244" s="85">
        <v>1635</v>
      </c>
      <c r="L244" s="85" t="s">
        <v>345</v>
      </c>
      <c r="M244" s="86" t="s">
        <v>258</v>
      </c>
      <c r="N244" s="86"/>
      <c r="O244" s="87" t="s">
        <v>789</v>
      </c>
      <c r="P244" s="87" t="s">
        <v>79</v>
      </c>
    </row>
    <row r="245" spans="1:16" x14ac:dyDescent="0.2">
      <c r="A245" s="51" t="str">
        <f t="shared" si="18"/>
        <v> BBS 53 </v>
      </c>
      <c r="B245" s="16" t="str">
        <f t="shared" si="19"/>
        <v>I</v>
      </c>
      <c r="C245" s="51">
        <f t="shared" si="20"/>
        <v>44637.377</v>
      </c>
      <c r="D245" t="str">
        <f t="shared" si="21"/>
        <v>vis</v>
      </c>
      <c r="E245">
        <f>VLOOKUP(C245,Active!C$21:E$969,3,FALSE)</f>
        <v>1634.9999049483424</v>
      </c>
      <c r="F245" s="16" t="s">
        <v>161</v>
      </c>
      <c r="G245" t="str">
        <f t="shared" si="22"/>
        <v>44637.377</v>
      </c>
      <c r="H245" s="51">
        <f t="shared" si="23"/>
        <v>1635</v>
      </c>
      <c r="I245" s="85" t="s">
        <v>854</v>
      </c>
      <c r="J245" s="86" t="s">
        <v>855</v>
      </c>
      <c r="K245" s="85">
        <v>1635</v>
      </c>
      <c r="L245" s="85" t="s">
        <v>272</v>
      </c>
      <c r="M245" s="86" t="s">
        <v>290</v>
      </c>
      <c r="N245" s="86" t="s">
        <v>291</v>
      </c>
      <c r="O245" s="87" t="s">
        <v>437</v>
      </c>
      <c r="P245" s="87" t="s">
        <v>81</v>
      </c>
    </row>
    <row r="246" spans="1:16" x14ac:dyDescent="0.2">
      <c r="A246" s="51" t="str">
        <f t="shared" si="18"/>
        <v>BAVM 34 </v>
      </c>
      <c r="B246" s="16" t="str">
        <f t="shared" si="19"/>
        <v>I</v>
      </c>
      <c r="C246" s="51">
        <f t="shared" si="20"/>
        <v>44637.379000000001</v>
      </c>
      <c r="D246" t="str">
        <f t="shared" si="21"/>
        <v>vis</v>
      </c>
      <c r="E246">
        <f>VLOOKUP(C246,Active!C$21:E$969,3,FALSE)</f>
        <v>1635.000877567682</v>
      </c>
      <c r="F246" s="16" t="s">
        <v>161</v>
      </c>
      <c r="G246" t="str">
        <f t="shared" si="22"/>
        <v>44637.379</v>
      </c>
      <c r="H246" s="51">
        <f t="shared" si="23"/>
        <v>1635</v>
      </c>
      <c r="I246" s="85" t="s">
        <v>856</v>
      </c>
      <c r="J246" s="86" t="s">
        <v>857</v>
      </c>
      <c r="K246" s="85">
        <v>1635</v>
      </c>
      <c r="L246" s="85" t="s">
        <v>371</v>
      </c>
      <c r="M246" s="86" t="s">
        <v>758</v>
      </c>
      <c r="N246" s="86"/>
      <c r="O246" s="87" t="s">
        <v>858</v>
      </c>
      <c r="P246" s="88" t="s">
        <v>83</v>
      </c>
    </row>
    <row r="247" spans="1:16" x14ac:dyDescent="0.2">
      <c r="A247" s="51" t="str">
        <f t="shared" si="18"/>
        <v> BBS 53 </v>
      </c>
      <c r="B247" s="16" t="str">
        <f t="shared" si="19"/>
        <v>I</v>
      </c>
      <c r="C247" s="51">
        <f t="shared" si="20"/>
        <v>44637.383000000002</v>
      </c>
      <c r="D247" t="str">
        <f t="shared" si="21"/>
        <v>vis</v>
      </c>
      <c r="E247">
        <f>VLOOKUP(C247,Active!C$21:E$969,3,FALSE)</f>
        <v>1635.0028228063609</v>
      </c>
      <c r="F247" s="16" t="s">
        <v>161</v>
      </c>
      <c r="G247" t="str">
        <f t="shared" si="22"/>
        <v>44637.383</v>
      </c>
      <c r="H247" s="51">
        <f t="shared" si="23"/>
        <v>1635</v>
      </c>
      <c r="I247" s="85" t="s">
        <v>859</v>
      </c>
      <c r="J247" s="86" t="s">
        <v>860</v>
      </c>
      <c r="K247" s="85">
        <v>1635</v>
      </c>
      <c r="L247" s="85" t="s">
        <v>510</v>
      </c>
      <c r="M247" s="86" t="s">
        <v>258</v>
      </c>
      <c r="N247" s="86"/>
      <c r="O247" s="87" t="s">
        <v>465</v>
      </c>
      <c r="P247" s="87" t="s">
        <v>81</v>
      </c>
    </row>
    <row r="248" spans="1:16" x14ac:dyDescent="0.2">
      <c r="A248" s="51" t="str">
        <f t="shared" si="18"/>
        <v> VSSC 59.20 </v>
      </c>
      <c r="B248" s="16" t="str">
        <f t="shared" si="19"/>
        <v>I</v>
      </c>
      <c r="C248" s="51">
        <f t="shared" si="20"/>
        <v>44861.516000000003</v>
      </c>
      <c r="D248" t="str">
        <f t="shared" si="21"/>
        <v>vis</v>
      </c>
      <c r="E248">
        <f>VLOOKUP(C248,Active!C$21:E$969,3,FALSE)</f>
        <v>1744.0008679888415</v>
      </c>
      <c r="F248" s="16" t="s">
        <v>161</v>
      </c>
      <c r="G248" t="str">
        <f t="shared" si="22"/>
        <v>44861.516</v>
      </c>
      <c r="H248" s="51">
        <f t="shared" si="23"/>
        <v>1744</v>
      </c>
      <c r="I248" s="85" t="s">
        <v>861</v>
      </c>
      <c r="J248" s="86" t="s">
        <v>862</v>
      </c>
      <c r="K248" s="85">
        <v>1744</v>
      </c>
      <c r="L248" s="85" t="s">
        <v>371</v>
      </c>
      <c r="M248" s="86" t="s">
        <v>258</v>
      </c>
      <c r="N248" s="86"/>
      <c r="O248" s="87" t="s">
        <v>308</v>
      </c>
      <c r="P248" s="87" t="s">
        <v>79</v>
      </c>
    </row>
    <row r="249" spans="1:16" x14ac:dyDescent="0.2">
      <c r="A249" s="51" t="str">
        <f t="shared" si="18"/>
        <v> BBS 57 </v>
      </c>
      <c r="B249" s="16" t="str">
        <f t="shared" si="19"/>
        <v>I</v>
      </c>
      <c r="C249" s="51">
        <f t="shared" si="20"/>
        <v>44929.38</v>
      </c>
      <c r="D249" t="str">
        <f t="shared" si="21"/>
        <v>vis</v>
      </c>
      <c r="E249">
        <f>VLOOKUP(C249,Active!C$21:E$969,3,FALSE)</f>
        <v>1777.0037874083969</v>
      </c>
      <c r="F249" s="16" t="s">
        <v>161</v>
      </c>
      <c r="G249" t="str">
        <f t="shared" si="22"/>
        <v>44929.380</v>
      </c>
      <c r="H249" s="51">
        <f t="shared" si="23"/>
        <v>1777</v>
      </c>
      <c r="I249" s="85" t="s">
        <v>863</v>
      </c>
      <c r="J249" s="86" t="s">
        <v>864</v>
      </c>
      <c r="K249" s="85">
        <v>1777</v>
      </c>
      <c r="L249" s="85" t="s">
        <v>338</v>
      </c>
      <c r="M249" s="86" t="s">
        <v>258</v>
      </c>
      <c r="N249" s="86"/>
      <c r="O249" s="87" t="s">
        <v>378</v>
      </c>
      <c r="P249" s="87" t="s">
        <v>85</v>
      </c>
    </row>
    <row r="250" spans="1:16" x14ac:dyDescent="0.2">
      <c r="A250" s="51" t="str">
        <f t="shared" si="18"/>
        <v>BAVM 34 </v>
      </c>
      <c r="B250" s="16" t="str">
        <f t="shared" si="19"/>
        <v>I</v>
      </c>
      <c r="C250" s="51">
        <f t="shared" si="20"/>
        <v>45001.337</v>
      </c>
      <c r="D250" t="str">
        <f t="shared" si="21"/>
        <v>vis</v>
      </c>
      <c r="E250">
        <f>VLOOKUP(C250,Active!C$21:E$969,3,FALSE)</f>
        <v>1811.9971723057388</v>
      </c>
      <c r="F250" s="16" t="s">
        <v>161</v>
      </c>
      <c r="G250" t="str">
        <f t="shared" si="22"/>
        <v>45001.337</v>
      </c>
      <c r="H250" s="51">
        <f t="shared" si="23"/>
        <v>1812</v>
      </c>
      <c r="I250" s="85" t="s">
        <v>865</v>
      </c>
      <c r="J250" s="86" t="s">
        <v>866</v>
      </c>
      <c r="K250" s="85">
        <v>1812</v>
      </c>
      <c r="L250" s="85" t="s">
        <v>314</v>
      </c>
      <c r="M250" s="86" t="s">
        <v>258</v>
      </c>
      <c r="N250" s="86"/>
      <c r="O250" s="87" t="s">
        <v>867</v>
      </c>
      <c r="P250" s="88" t="s">
        <v>83</v>
      </c>
    </row>
    <row r="251" spans="1:16" x14ac:dyDescent="0.2">
      <c r="A251" s="51" t="str">
        <f t="shared" si="18"/>
        <v>BAVM 34 </v>
      </c>
      <c r="B251" s="16" t="str">
        <f t="shared" si="19"/>
        <v>I</v>
      </c>
      <c r="C251" s="51">
        <f t="shared" si="20"/>
        <v>45001.34</v>
      </c>
      <c r="D251" t="str">
        <f t="shared" si="21"/>
        <v>vis</v>
      </c>
      <c r="E251">
        <f>VLOOKUP(C251,Active!C$21:E$969,3,FALSE)</f>
        <v>1811.9986312347462</v>
      </c>
      <c r="F251" s="16" t="s">
        <v>161</v>
      </c>
      <c r="G251" t="str">
        <f t="shared" si="22"/>
        <v>45001.340</v>
      </c>
      <c r="H251" s="51">
        <f t="shared" si="23"/>
        <v>1812</v>
      </c>
      <c r="I251" s="85" t="s">
        <v>868</v>
      </c>
      <c r="J251" s="86" t="s">
        <v>869</v>
      </c>
      <c r="K251" s="85">
        <v>1812</v>
      </c>
      <c r="L251" s="85" t="s">
        <v>206</v>
      </c>
      <c r="M251" s="86" t="s">
        <v>258</v>
      </c>
      <c r="N251" s="86"/>
      <c r="O251" s="87" t="s">
        <v>870</v>
      </c>
      <c r="P251" s="88" t="s">
        <v>83</v>
      </c>
    </row>
    <row r="252" spans="1:16" x14ac:dyDescent="0.2">
      <c r="A252" s="51" t="str">
        <f t="shared" si="18"/>
        <v> BBS 60 </v>
      </c>
      <c r="B252" s="16" t="str">
        <f t="shared" si="19"/>
        <v>I</v>
      </c>
      <c r="C252" s="51">
        <f t="shared" si="20"/>
        <v>45003.392999999996</v>
      </c>
      <c r="D252" t="str">
        <f t="shared" si="21"/>
        <v>vis</v>
      </c>
      <c r="E252">
        <f>VLOOKUP(C252,Active!C$21:E$969,3,FALSE)</f>
        <v>1812.99702498649</v>
      </c>
      <c r="F252" s="16" t="s">
        <v>161</v>
      </c>
      <c r="G252" t="str">
        <f t="shared" si="22"/>
        <v>45003.393</v>
      </c>
      <c r="H252" s="51">
        <f t="shared" si="23"/>
        <v>1813</v>
      </c>
      <c r="I252" s="85" t="s">
        <v>871</v>
      </c>
      <c r="J252" s="86" t="s">
        <v>872</v>
      </c>
      <c r="K252" s="85">
        <v>1813</v>
      </c>
      <c r="L252" s="85" t="s">
        <v>320</v>
      </c>
      <c r="M252" s="86" t="s">
        <v>258</v>
      </c>
      <c r="N252" s="86"/>
      <c r="O252" s="87" t="s">
        <v>873</v>
      </c>
      <c r="P252" s="87" t="s">
        <v>86</v>
      </c>
    </row>
    <row r="253" spans="1:16" x14ac:dyDescent="0.2">
      <c r="A253" s="51" t="str">
        <f t="shared" si="18"/>
        <v>BAVM 34 </v>
      </c>
      <c r="B253" s="16" t="str">
        <f t="shared" si="19"/>
        <v>I</v>
      </c>
      <c r="C253" s="51">
        <f t="shared" si="20"/>
        <v>45003.404699999999</v>
      </c>
      <c r="D253" t="str">
        <f t="shared" si="21"/>
        <v>vis</v>
      </c>
      <c r="E253">
        <f>VLOOKUP(C253,Active!C$21:E$969,3,FALSE)</f>
        <v>1813.002714809626</v>
      </c>
      <c r="F253" s="16" t="s">
        <v>161</v>
      </c>
      <c r="G253" t="str">
        <f t="shared" si="22"/>
        <v>45003.4047</v>
      </c>
      <c r="H253" s="51">
        <f t="shared" si="23"/>
        <v>1813</v>
      </c>
      <c r="I253" s="85" t="s">
        <v>874</v>
      </c>
      <c r="J253" s="86" t="s">
        <v>875</v>
      </c>
      <c r="K253" s="85">
        <v>1813</v>
      </c>
      <c r="L253" s="85" t="s">
        <v>876</v>
      </c>
      <c r="M253" s="86" t="s">
        <v>290</v>
      </c>
      <c r="N253" s="86" t="s">
        <v>587</v>
      </c>
      <c r="O253" s="87" t="s">
        <v>259</v>
      </c>
      <c r="P253" s="88" t="s">
        <v>83</v>
      </c>
    </row>
    <row r="254" spans="1:16" x14ac:dyDescent="0.2">
      <c r="A254" s="51" t="str">
        <f t="shared" si="18"/>
        <v>BAVM 36 </v>
      </c>
      <c r="B254" s="16" t="str">
        <f t="shared" si="19"/>
        <v>I</v>
      </c>
      <c r="C254" s="51">
        <f t="shared" si="20"/>
        <v>45038.362000000001</v>
      </c>
      <c r="D254" t="str">
        <f t="shared" si="21"/>
        <v>vis</v>
      </c>
      <c r="E254">
        <f>VLOOKUP(C254,Active!C$21:E$969,3,FALSE)</f>
        <v>1830.0027878236745</v>
      </c>
      <c r="F254" s="16" t="s">
        <v>161</v>
      </c>
      <c r="G254" t="str">
        <f t="shared" si="22"/>
        <v>45038.362</v>
      </c>
      <c r="H254" s="51">
        <f t="shared" si="23"/>
        <v>1830</v>
      </c>
      <c r="I254" s="85" t="s">
        <v>877</v>
      </c>
      <c r="J254" s="86" t="s">
        <v>878</v>
      </c>
      <c r="K254" s="85">
        <v>1830</v>
      </c>
      <c r="L254" s="85" t="s">
        <v>330</v>
      </c>
      <c r="M254" s="86" t="s">
        <v>758</v>
      </c>
      <c r="N254" s="86"/>
      <c r="O254" s="87" t="s">
        <v>858</v>
      </c>
      <c r="P254" s="88" t="s">
        <v>87</v>
      </c>
    </row>
    <row r="255" spans="1:16" x14ac:dyDescent="0.2">
      <c r="A255" s="51" t="str">
        <f t="shared" si="18"/>
        <v>BAVM 36 </v>
      </c>
      <c r="B255" s="16" t="str">
        <f t="shared" si="19"/>
        <v>I</v>
      </c>
      <c r="C255" s="51">
        <f t="shared" si="20"/>
        <v>45402.307999999997</v>
      </c>
      <c r="D255" t="str">
        <f t="shared" si="21"/>
        <v>vis</v>
      </c>
      <c r="E255">
        <f>VLOOKUP(C255,Active!C$21:E$969,3,FALSE)</f>
        <v>2006.9932468456946</v>
      </c>
      <c r="F255" s="16" t="s">
        <v>161</v>
      </c>
      <c r="G255" t="str">
        <f t="shared" si="22"/>
        <v>45402.308</v>
      </c>
      <c r="H255" s="51">
        <f t="shared" si="23"/>
        <v>2007</v>
      </c>
      <c r="I255" s="85" t="s">
        <v>879</v>
      </c>
      <c r="J255" s="86" t="s">
        <v>880</v>
      </c>
      <c r="K255" s="85">
        <v>2007</v>
      </c>
      <c r="L255" s="85" t="s">
        <v>279</v>
      </c>
      <c r="M255" s="86" t="s">
        <v>258</v>
      </c>
      <c r="N255" s="86"/>
      <c r="O255" s="87" t="s">
        <v>881</v>
      </c>
      <c r="P255" s="88" t="s">
        <v>87</v>
      </c>
    </row>
    <row r="256" spans="1:16" x14ac:dyDescent="0.2">
      <c r="A256" s="51" t="str">
        <f t="shared" si="18"/>
        <v>BAVM 36 </v>
      </c>
      <c r="B256" s="16" t="str">
        <f t="shared" si="19"/>
        <v>I</v>
      </c>
      <c r="C256" s="51">
        <f t="shared" si="20"/>
        <v>45402.315000000002</v>
      </c>
      <c r="D256" t="str">
        <f t="shared" si="21"/>
        <v>vis</v>
      </c>
      <c r="E256">
        <f>VLOOKUP(C256,Active!C$21:E$969,3,FALSE)</f>
        <v>2006.9966510133843</v>
      </c>
      <c r="F256" s="16" t="s">
        <v>161</v>
      </c>
      <c r="G256" t="str">
        <f t="shared" si="22"/>
        <v>45402.315</v>
      </c>
      <c r="H256" s="51">
        <f t="shared" si="23"/>
        <v>2007</v>
      </c>
      <c r="I256" s="85" t="s">
        <v>882</v>
      </c>
      <c r="J256" s="86" t="s">
        <v>883</v>
      </c>
      <c r="K256" s="85">
        <v>2007</v>
      </c>
      <c r="L256" s="85" t="s">
        <v>320</v>
      </c>
      <c r="M256" s="86" t="s">
        <v>258</v>
      </c>
      <c r="N256" s="86"/>
      <c r="O256" s="87" t="s">
        <v>884</v>
      </c>
      <c r="P256" s="88" t="s">
        <v>87</v>
      </c>
    </row>
    <row r="257" spans="1:16" x14ac:dyDescent="0.2">
      <c r="A257" s="51" t="str">
        <f t="shared" si="18"/>
        <v> BBS 69 </v>
      </c>
      <c r="B257" s="16" t="str">
        <f t="shared" si="19"/>
        <v>I</v>
      </c>
      <c r="C257" s="51">
        <f t="shared" si="20"/>
        <v>45593.574000000001</v>
      </c>
      <c r="D257" t="str">
        <f t="shared" si="21"/>
        <v>vis</v>
      </c>
      <c r="E257">
        <f>VLOOKUP(C257,Active!C$21:E$969,3,FALSE)</f>
        <v>2100.0077521165495</v>
      </c>
      <c r="F257" s="16" t="s">
        <v>161</v>
      </c>
      <c r="G257" t="str">
        <f t="shared" si="22"/>
        <v>45593.574</v>
      </c>
      <c r="H257" s="51">
        <f t="shared" si="23"/>
        <v>2100</v>
      </c>
      <c r="I257" s="85" t="s">
        <v>885</v>
      </c>
      <c r="J257" s="86" t="s">
        <v>886</v>
      </c>
      <c r="K257" s="85">
        <v>2100</v>
      </c>
      <c r="L257" s="85" t="s">
        <v>887</v>
      </c>
      <c r="M257" s="86" t="s">
        <v>258</v>
      </c>
      <c r="N257" s="86"/>
      <c r="O257" s="87" t="s">
        <v>888</v>
      </c>
      <c r="P257" s="87" t="s">
        <v>88</v>
      </c>
    </row>
    <row r="258" spans="1:16" x14ac:dyDescent="0.2">
      <c r="A258" s="51" t="str">
        <f t="shared" si="18"/>
        <v> BBS 72 </v>
      </c>
      <c r="B258" s="16" t="str">
        <f t="shared" si="19"/>
        <v>I</v>
      </c>
      <c r="C258" s="51">
        <f t="shared" si="20"/>
        <v>45698.432000000001</v>
      </c>
      <c r="D258" t="str">
        <f t="shared" si="21"/>
        <v>vis</v>
      </c>
      <c r="E258">
        <f>VLOOKUP(C258,Active!C$21:E$969,3,FALSE)</f>
        <v>2151.0012114542842</v>
      </c>
      <c r="F258" s="16" t="s">
        <v>161</v>
      </c>
      <c r="G258" t="str">
        <f t="shared" si="22"/>
        <v>45698.432</v>
      </c>
      <c r="H258" s="51">
        <f t="shared" si="23"/>
        <v>2151</v>
      </c>
      <c r="I258" s="85" t="s">
        <v>889</v>
      </c>
      <c r="J258" s="86" t="s">
        <v>890</v>
      </c>
      <c r="K258" s="85">
        <v>2151</v>
      </c>
      <c r="L258" s="85" t="s">
        <v>170</v>
      </c>
      <c r="M258" s="86" t="s">
        <v>258</v>
      </c>
      <c r="N258" s="86"/>
      <c r="O258" s="87" t="s">
        <v>873</v>
      </c>
      <c r="P258" s="87" t="s">
        <v>89</v>
      </c>
    </row>
    <row r="259" spans="1:16" x14ac:dyDescent="0.2">
      <c r="A259" s="51" t="str">
        <f t="shared" si="18"/>
        <v> ALGL 35 </v>
      </c>
      <c r="B259" s="16" t="str">
        <f t="shared" si="19"/>
        <v>I</v>
      </c>
      <c r="C259" s="51">
        <f t="shared" si="20"/>
        <v>45698.434000000001</v>
      </c>
      <c r="D259" t="str">
        <f t="shared" si="21"/>
        <v>vis</v>
      </c>
      <c r="E259">
        <f>VLOOKUP(C259,Active!C$21:E$969,3,FALSE)</f>
        <v>2151.002184073624</v>
      </c>
      <c r="F259" s="16" t="s">
        <v>161</v>
      </c>
      <c r="G259" t="str">
        <f t="shared" si="22"/>
        <v>45698.434</v>
      </c>
      <c r="H259" s="51">
        <f t="shared" si="23"/>
        <v>2151</v>
      </c>
      <c r="I259" s="85" t="s">
        <v>891</v>
      </c>
      <c r="J259" s="86" t="s">
        <v>892</v>
      </c>
      <c r="K259" s="85">
        <v>2151</v>
      </c>
      <c r="L259" s="85" t="s">
        <v>510</v>
      </c>
      <c r="M259" s="86" t="s">
        <v>258</v>
      </c>
      <c r="N259" s="86"/>
      <c r="O259" s="87" t="s">
        <v>893</v>
      </c>
      <c r="P259" s="87" t="s">
        <v>90</v>
      </c>
    </row>
    <row r="260" spans="1:16" x14ac:dyDescent="0.2">
      <c r="A260" s="51" t="str">
        <f t="shared" si="18"/>
        <v>BAVM 38 </v>
      </c>
      <c r="B260" s="16" t="str">
        <f t="shared" si="19"/>
        <v>I</v>
      </c>
      <c r="C260" s="51">
        <f t="shared" si="20"/>
        <v>45698.442000000003</v>
      </c>
      <c r="D260" t="str">
        <f t="shared" si="21"/>
        <v>vis</v>
      </c>
      <c r="E260">
        <f>VLOOKUP(C260,Active!C$21:E$969,3,FALSE)</f>
        <v>2151.0060745509818</v>
      </c>
      <c r="F260" s="16" t="s">
        <v>161</v>
      </c>
      <c r="G260" t="str">
        <f t="shared" si="22"/>
        <v>45698.442</v>
      </c>
      <c r="H260" s="51">
        <f t="shared" si="23"/>
        <v>2151</v>
      </c>
      <c r="I260" s="85" t="s">
        <v>894</v>
      </c>
      <c r="J260" s="86" t="s">
        <v>895</v>
      </c>
      <c r="K260" s="85">
        <v>2151</v>
      </c>
      <c r="L260" s="85" t="s">
        <v>617</v>
      </c>
      <c r="M260" s="86" t="s">
        <v>258</v>
      </c>
      <c r="N260" s="86"/>
      <c r="O260" s="87" t="s">
        <v>896</v>
      </c>
      <c r="P260" s="88" t="s">
        <v>91</v>
      </c>
    </row>
    <row r="261" spans="1:16" x14ac:dyDescent="0.2">
      <c r="A261" s="51" t="str">
        <f t="shared" si="18"/>
        <v>BAVM 38 </v>
      </c>
      <c r="B261" s="16" t="str">
        <f t="shared" si="19"/>
        <v>I</v>
      </c>
      <c r="C261" s="51">
        <f t="shared" si="20"/>
        <v>45729.273999999998</v>
      </c>
      <c r="D261" t="str">
        <f t="shared" si="21"/>
        <v>vis</v>
      </c>
      <c r="E261">
        <f>VLOOKUP(C261,Active!C$21:E$969,3,FALSE)</f>
        <v>2165.999974284915</v>
      </c>
      <c r="F261" s="16" t="s">
        <v>161</v>
      </c>
      <c r="G261" t="str">
        <f t="shared" si="22"/>
        <v>45729.274</v>
      </c>
      <c r="H261" s="51">
        <f t="shared" si="23"/>
        <v>2166</v>
      </c>
      <c r="I261" s="85" t="s">
        <v>897</v>
      </c>
      <c r="J261" s="86" t="s">
        <v>898</v>
      </c>
      <c r="K261" s="85">
        <v>2166</v>
      </c>
      <c r="L261" s="85" t="s">
        <v>371</v>
      </c>
      <c r="M261" s="86" t="s">
        <v>258</v>
      </c>
      <c r="N261" s="86"/>
      <c r="O261" s="87" t="s">
        <v>884</v>
      </c>
      <c r="P261" s="88" t="s">
        <v>91</v>
      </c>
    </row>
    <row r="262" spans="1:16" x14ac:dyDescent="0.2">
      <c r="A262" s="51" t="str">
        <f t="shared" si="18"/>
        <v> ALGL 36 </v>
      </c>
      <c r="B262" s="16" t="str">
        <f t="shared" si="19"/>
        <v>I</v>
      </c>
      <c r="C262" s="51">
        <f t="shared" si="20"/>
        <v>45735.453000000001</v>
      </c>
      <c r="D262" t="str">
        <f t="shared" si="21"/>
        <v>vis</v>
      </c>
      <c r="E262">
        <f>VLOOKUP(C262,Active!C$21:E$969,3,FALSE)</f>
        <v>2169.004881733541</v>
      </c>
      <c r="F262" s="16" t="s">
        <v>161</v>
      </c>
      <c r="G262" t="str">
        <f t="shared" si="22"/>
        <v>45735.453</v>
      </c>
      <c r="H262" s="51">
        <f t="shared" si="23"/>
        <v>2169</v>
      </c>
      <c r="I262" s="85" t="s">
        <v>899</v>
      </c>
      <c r="J262" s="86" t="s">
        <v>900</v>
      </c>
      <c r="K262" s="85">
        <v>2169</v>
      </c>
      <c r="L262" s="85" t="s">
        <v>446</v>
      </c>
      <c r="M262" s="86" t="s">
        <v>258</v>
      </c>
      <c r="N262" s="86"/>
      <c r="O262" s="87" t="s">
        <v>901</v>
      </c>
      <c r="P262" s="87" t="s">
        <v>73</v>
      </c>
    </row>
    <row r="263" spans="1:16" x14ac:dyDescent="0.2">
      <c r="A263" s="51" t="str">
        <f t="shared" si="18"/>
        <v>BAVM 39 </v>
      </c>
      <c r="B263" s="16" t="str">
        <f t="shared" si="19"/>
        <v>I</v>
      </c>
      <c r="C263" s="51">
        <f t="shared" si="20"/>
        <v>46031.557999999997</v>
      </c>
      <c r="D263" t="str">
        <f t="shared" si="21"/>
        <v>vis</v>
      </c>
      <c r="E263">
        <f>VLOOKUP(C263,Active!C$21:E$969,3,FALSE)</f>
        <v>2313.0036064584042</v>
      </c>
      <c r="F263" s="16" t="s">
        <v>161</v>
      </c>
      <c r="G263" t="str">
        <f t="shared" si="22"/>
        <v>46031.558</v>
      </c>
      <c r="H263" s="51">
        <f t="shared" si="23"/>
        <v>2313</v>
      </c>
      <c r="I263" s="85" t="s">
        <v>902</v>
      </c>
      <c r="J263" s="86" t="s">
        <v>903</v>
      </c>
      <c r="K263" s="85">
        <v>2313</v>
      </c>
      <c r="L263" s="85" t="s">
        <v>488</v>
      </c>
      <c r="M263" s="86" t="s">
        <v>258</v>
      </c>
      <c r="N263" s="86"/>
      <c r="O263" s="87" t="s">
        <v>904</v>
      </c>
      <c r="P263" s="88" t="s">
        <v>92</v>
      </c>
    </row>
    <row r="264" spans="1:16" x14ac:dyDescent="0.2">
      <c r="A264" s="51" t="str">
        <f t="shared" si="18"/>
        <v>VSB 47 </v>
      </c>
      <c r="B264" s="16" t="str">
        <f t="shared" si="19"/>
        <v>I</v>
      </c>
      <c r="C264" s="51">
        <f t="shared" si="20"/>
        <v>46087.067999999999</v>
      </c>
      <c r="D264" t="str">
        <f t="shared" si="21"/>
        <v>vis</v>
      </c>
      <c r="E264">
        <f>VLOOKUP(C264,Active!C$21:E$969,3,FALSE)</f>
        <v>2339.9986562193931</v>
      </c>
      <c r="F264" s="16" t="s">
        <v>161</v>
      </c>
      <c r="G264" t="str">
        <f t="shared" si="22"/>
        <v>46087.068</v>
      </c>
      <c r="H264" s="51">
        <f t="shared" si="23"/>
        <v>2340</v>
      </c>
      <c r="I264" s="85" t="s">
        <v>905</v>
      </c>
      <c r="J264" s="86" t="s">
        <v>906</v>
      </c>
      <c r="K264" s="85">
        <v>2340</v>
      </c>
      <c r="L264" s="85" t="s">
        <v>272</v>
      </c>
      <c r="M264" s="86" t="s">
        <v>258</v>
      </c>
      <c r="N264" s="86"/>
      <c r="O264" s="87" t="s">
        <v>907</v>
      </c>
      <c r="P264" s="88" t="s">
        <v>48</v>
      </c>
    </row>
    <row r="265" spans="1:16" x14ac:dyDescent="0.2">
      <c r="A265" s="51" t="str">
        <f t="shared" si="18"/>
        <v> VSSC 68.35 </v>
      </c>
      <c r="B265" s="16" t="str">
        <f t="shared" si="19"/>
        <v>I</v>
      </c>
      <c r="C265" s="51">
        <f t="shared" si="20"/>
        <v>46136.411999999997</v>
      </c>
      <c r="D265" t="str">
        <f t="shared" si="21"/>
        <v>vis</v>
      </c>
      <c r="E265">
        <f>VLOOKUP(C265,Active!C$21:E$969,3,FALSE)</f>
        <v>2363.9951205574603</v>
      </c>
      <c r="F265" s="16" t="s">
        <v>161</v>
      </c>
      <c r="G265" t="str">
        <f t="shared" si="22"/>
        <v>46136.412</v>
      </c>
      <c r="H265" s="51">
        <f t="shared" si="23"/>
        <v>2364</v>
      </c>
      <c r="I265" s="85" t="s">
        <v>908</v>
      </c>
      <c r="J265" s="86" t="s">
        <v>909</v>
      </c>
      <c r="K265" s="85">
        <v>2364</v>
      </c>
      <c r="L265" s="85" t="s">
        <v>317</v>
      </c>
      <c r="M265" s="86" t="s">
        <v>258</v>
      </c>
      <c r="N265" s="86"/>
      <c r="O265" s="87" t="s">
        <v>910</v>
      </c>
      <c r="P265" s="87" t="s">
        <v>93</v>
      </c>
    </row>
    <row r="266" spans="1:16" x14ac:dyDescent="0.2">
      <c r="A266" s="51" t="str">
        <f t="shared" si="18"/>
        <v> VSSC 68.35 </v>
      </c>
      <c r="B266" s="16" t="str">
        <f t="shared" si="19"/>
        <v>I</v>
      </c>
      <c r="C266" s="51">
        <f t="shared" si="20"/>
        <v>46136.4136</v>
      </c>
      <c r="D266" t="str">
        <f t="shared" si="21"/>
        <v>vis</v>
      </c>
      <c r="E266">
        <f>VLOOKUP(C266,Active!C$21:E$969,3,FALSE)</f>
        <v>2363.9958986529332</v>
      </c>
      <c r="F266" s="16" t="s">
        <v>161</v>
      </c>
      <c r="G266" t="str">
        <f t="shared" si="22"/>
        <v>46136.4136</v>
      </c>
      <c r="H266" s="51">
        <f t="shared" si="23"/>
        <v>2364</v>
      </c>
      <c r="I266" s="85" t="s">
        <v>911</v>
      </c>
      <c r="J266" s="86" t="s">
        <v>912</v>
      </c>
      <c r="K266" s="85">
        <v>2364</v>
      </c>
      <c r="L266" s="85" t="s">
        <v>913</v>
      </c>
      <c r="M266" s="86" t="s">
        <v>290</v>
      </c>
      <c r="N266" s="86" t="s">
        <v>291</v>
      </c>
      <c r="O266" s="87" t="s">
        <v>914</v>
      </c>
      <c r="P266" s="87" t="s">
        <v>93</v>
      </c>
    </row>
    <row r="267" spans="1:16" x14ac:dyDescent="0.2">
      <c r="A267" s="51" t="str">
        <f t="shared" ref="A267:A330" si="24">P267</f>
        <v> BBS 78 </v>
      </c>
      <c r="B267" s="16" t="str">
        <f t="shared" ref="B267:B330" si="25">IF(H267=INT(H267),"I","II")</f>
        <v>I</v>
      </c>
      <c r="C267" s="51">
        <f t="shared" ref="C267:C330" si="26">1*G267</f>
        <v>46321.478999999999</v>
      </c>
      <c r="D267" t="str">
        <f t="shared" ref="D267:D330" si="27">VLOOKUP(F267,I$1:J$5,2,FALSE)</f>
        <v>vis</v>
      </c>
      <c r="E267">
        <f>VLOOKUP(C267,Active!C$21:E$969,3,FALSE)</f>
        <v>2453.9949921862981</v>
      </c>
      <c r="F267" s="16" t="s">
        <v>161</v>
      </c>
      <c r="G267" t="str">
        <f t="shared" ref="G267:G330" si="28">MID(I267,3,LEN(I267)-3)</f>
        <v>46321.479</v>
      </c>
      <c r="H267" s="51">
        <f t="shared" ref="H267:H330" si="29">1*K267</f>
        <v>2454</v>
      </c>
      <c r="I267" s="85" t="s">
        <v>915</v>
      </c>
      <c r="J267" s="86" t="s">
        <v>916</v>
      </c>
      <c r="K267" s="85">
        <v>2454</v>
      </c>
      <c r="L267" s="85" t="s">
        <v>317</v>
      </c>
      <c r="M267" s="86" t="s">
        <v>258</v>
      </c>
      <c r="N267" s="86"/>
      <c r="O267" s="87" t="s">
        <v>917</v>
      </c>
      <c r="P267" s="87" t="s">
        <v>94</v>
      </c>
    </row>
    <row r="268" spans="1:16" x14ac:dyDescent="0.2">
      <c r="A268" s="51" t="str">
        <f t="shared" si="24"/>
        <v> MVS 11.19 </v>
      </c>
      <c r="B268" s="16" t="str">
        <f t="shared" si="25"/>
        <v>I</v>
      </c>
      <c r="C268" s="51">
        <f t="shared" si="26"/>
        <v>46422.254000000001</v>
      </c>
      <c r="D268" t="str">
        <f t="shared" si="27"/>
        <v>vis</v>
      </c>
      <c r="E268">
        <f>VLOOKUP(C268,Active!C$21:E$969,3,FALSE)</f>
        <v>2503.0028491429471</v>
      </c>
      <c r="F268" s="16" t="s">
        <v>161</v>
      </c>
      <c r="G268" t="str">
        <f t="shared" si="28"/>
        <v>46422.254</v>
      </c>
      <c r="H268" s="51">
        <f t="shared" si="29"/>
        <v>2503</v>
      </c>
      <c r="I268" s="85" t="s">
        <v>918</v>
      </c>
      <c r="J268" s="86" t="s">
        <v>919</v>
      </c>
      <c r="K268" s="85">
        <v>2503</v>
      </c>
      <c r="L268" s="85" t="s">
        <v>338</v>
      </c>
      <c r="M268" s="86" t="s">
        <v>258</v>
      </c>
      <c r="N268" s="86"/>
      <c r="O268" s="87" t="s">
        <v>833</v>
      </c>
      <c r="P268" s="87" t="s">
        <v>95</v>
      </c>
    </row>
    <row r="269" spans="1:16" x14ac:dyDescent="0.2">
      <c r="A269" s="51" t="str">
        <f t="shared" si="24"/>
        <v>BAVM 43 </v>
      </c>
      <c r="B269" s="16" t="str">
        <f t="shared" si="25"/>
        <v>I</v>
      </c>
      <c r="C269" s="51">
        <f t="shared" si="26"/>
        <v>46465.434999999998</v>
      </c>
      <c r="D269" t="str">
        <f t="shared" si="27"/>
        <v>vis</v>
      </c>
      <c r="E269">
        <f>VLOOKUP(C269,Active!C$21:E$969,3,FALSE)</f>
        <v>2524.0021869871034</v>
      </c>
      <c r="F269" s="16" t="s">
        <v>161</v>
      </c>
      <c r="G269" t="str">
        <f t="shared" si="28"/>
        <v>46465.435</v>
      </c>
      <c r="H269" s="51">
        <f t="shared" si="29"/>
        <v>2524</v>
      </c>
      <c r="I269" s="85" t="s">
        <v>920</v>
      </c>
      <c r="J269" s="86" t="s">
        <v>921</v>
      </c>
      <c r="K269" s="85">
        <v>2524</v>
      </c>
      <c r="L269" s="85" t="s">
        <v>391</v>
      </c>
      <c r="M269" s="86" t="s">
        <v>258</v>
      </c>
      <c r="N269" s="86"/>
      <c r="O269" s="87" t="s">
        <v>922</v>
      </c>
      <c r="P269" s="88" t="s">
        <v>96</v>
      </c>
    </row>
    <row r="270" spans="1:16" x14ac:dyDescent="0.2">
      <c r="A270" s="51" t="str">
        <f t="shared" si="24"/>
        <v>BAVM 43 </v>
      </c>
      <c r="B270" s="16" t="str">
        <f t="shared" si="25"/>
        <v>I</v>
      </c>
      <c r="C270" s="51">
        <f t="shared" si="26"/>
        <v>46500.372000000003</v>
      </c>
      <c r="D270" t="str">
        <f t="shared" si="27"/>
        <v>vis</v>
      </c>
      <c r="E270">
        <f>VLOOKUP(C270,Active!C$21:E$969,3,FALSE)</f>
        <v>2540.99238791486</v>
      </c>
      <c r="F270" s="16" t="s">
        <v>161</v>
      </c>
      <c r="G270" t="str">
        <f t="shared" si="28"/>
        <v>46500.372</v>
      </c>
      <c r="H270" s="51">
        <f t="shared" si="29"/>
        <v>2541</v>
      </c>
      <c r="I270" s="85" t="s">
        <v>923</v>
      </c>
      <c r="J270" s="86" t="s">
        <v>924</v>
      </c>
      <c r="K270" s="85">
        <v>2541</v>
      </c>
      <c r="L270" s="85" t="s">
        <v>279</v>
      </c>
      <c r="M270" s="86" t="s">
        <v>258</v>
      </c>
      <c r="N270" s="86"/>
      <c r="O270" s="87" t="s">
        <v>925</v>
      </c>
      <c r="P270" s="88" t="s">
        <v>96</v>
      </c>
    </row>
    <row r="271" spans="1:16" x14ac:dyDescent="0.2">
      <c r="A271" s="51" t="str">
        <f t="shared" si="24"/>
        <v> ALBO 1986 12 </v>
      </c>
      <c r="B271" s="16" t="str">
        <f t="shared" si="25"/>
        <v>I</v>
      </c>
      <c r="C271" s="51">
        <f t="shared" si="26"/>
        <v>46685.463000000003</v>
      </c>
      <c r="D271" t="str">
        <f t="shared" si="27"/>
        <v>vis</v>
      </c>
      <c r="E271">
        <f>VLOOKUP(C271,Active!C$21:E$969,3,FALSE)</f>
        <v>2631.0039309757676</v>
      </c>
      <c r="F271" s="16" t="s">
        <v>161</v>
      </c>
      <c r="G271" t="str">
        <f t="shared" si="28"/>
        <v>46685.463</v>
      </c>
      <c r="H271" s="51">
        <f t="shared" si="29"/>
        <v>2631</v>
      </c>
      <c r="I271" s="85" t="s">
        <v>926</v>
      </c>
      <c r="J271" s="86" t="s">
        <v>927</v>
      </c>
      <c r="K271" s="85">
        <v>2631</v>
      </c>
      <c r="L271" s="85" t="s">
        <v>446</v>
      </c>
      <c r="M271" s="86" t="s">
        <v>258</v>
      </c>
      <c r="N271" s="86"/>
      <c r="O271" s="87" t="s">
        <v>928</v>
      </c>
      <c r="P271" s="87" t="s">
        <v>97</v>
      </c>
    </row>
    <row r="272" spans="1:16" x14ac:dyDescent="0.2">
      <c r="A272" s="51" t="str">
        <f t="shared" si="24"/>
        <v> ALBO 1987 3 </v>
      </c>
      <c r="B272" s="16" t="str">
        <f t="shared" si="25"/>
        <v>I</v>
      </c>
      <c r="C272" s="51">
        <f t="shared" si="26"/>
        <v>46759.478999999999</v>
      </c>
      <c r="D272" t="str">
        <f t="shared" si="27"/>
        <v>vis</v>
      </c>
      <c r="E272">
        <f>VLOOKUP(C272,Active!C$21:E$969,3,FALSE)</f>
        <v>2666.9986274828684</v>
      </c>
      <c r="F272" s="16" t="s">
        <v>161</v>
      </c>
      <c r="G272" t="str">
        <f t="shared" si="28"/>
        <v>46759.479</v>
      </c>
      <c r="H272" s="51">
        <f t="shared" si="29"/>
        <v>2667</v>
      </c>
      <c r="I272" s="85" t="s">
        <v>929</v>
      </c>
      <c r="J272" s="86" t="s">
        <v>930</v>
      </c>
      <c r="K272" s="85">
        <v>2667</v>
      </c>
      <c r="L272" s="85" t="s">
        <v>307</v>
      </c>
      <c r="M272" s="86" t="s">
        <v>258</v>
      </c>
      <c r="N272" s="86"/>
      <c r="O272" s="87" t="s">
        <v>931</v>
      </c>
      <c r="P272" s="87" t="s">
        <v>98</v>
      </c>
    </row>
    <row r="273" spans="1:16" x14ac:dyDescent="0.2">
      <c r="A273" s="51" t="str">
        <f t="shared" si="24"/>
        <v> ALBO 1987 3 </v>
      </c>
      <c r="B273" s="16" t="str">
        <f t="shared" si="25"/>
        <v>I</v>
      </c>
      <c r="C273" s="51">
        <f t="shared" si="26"/>
        <v>46790.328000000001</v>
      </c>
      <c r="D273" t="str">
        <f t="shared" si="27"/>
        <v>vis</v>
      </c>
      <c r="E273">
        <f>VLOOKUP(C273,Active!C$21:E$969,3,FALSE)</f>
        <v>2682.0007944811887</v>
      </c>
      <c r="F273" s="16" t="s">
        <v>161</v>
      </c>
      <c r="G273" t="str">
        <f t="shared" si="28"/>
        <v>46790.328</v>
      </c>
      <c r="H273" s="51">
        <f t="shared" si="29"/>
        <v>2682</v>
      </c>
      <c r="I273" s="85" t="s">
        <v>932</v>
      </c>
      <c r="J273" s="86" t="s">
        <v>933</v>
      </c>
      <c r="K273" s="85">
        <v>2682</v>
      </c>
      <c r="L273" s="85" t="s">
        <v>507</v>
      </c>
      <c r="M273" s="86" t="s">
        <v>258</v>
      </c>
      <c r="N273" s="86"/>
      <c r="O273" s="87" t="s">
        <v>934</v>
      </c>
      <c r="P273" s="87" t="s">
        <v>98</v>
      </c>
    </row>
    <row r="274" spans="1:16" x14ac:dyDescent="0.2">
      <c r="A274" s="51" t="str">
        <f t="shared" si="24"/>
        <v> VSSC 60.22 </v>
      </c>
      <c r="B274" s="16" t="str">
        <f t="shared" si="25"/>
        <v>I</v>
      </c>
      <c r="C274" s="51">
        <f t="shared" si="26"/>
        <v>46798.563999999998</v>
      </c>
      <c r="D274" t="str">
        <f t="shared" si="27"/>
        <v>vis</v>
      </c>
      <c r="E274">
        <f>VLOOKUP(C274,Active!C$21:E$969,3,FALSE)</f>
        <v>2686.0060409202342</v>
      </c>
      <c r="F274" s="16" t="s">
        <v>161</v>
      </c>
      <c r="G274" t="str">
        <f t="shared" si="28"/>
        <v>46798.564</v>
      </c>
      <c r="H274" s="51">
        <f t="shared" si="29"/>
        <v>2686</v>
      </c>
      <c r="I274" s="85" t="s">
        <v>935</v>
      </c>
      <c r="J274" s="86" t="s">
        <v>936</v>
      </c>
      <c r="K274" s="85">
        <v>2686</v>
      </c>
      <c r="L274" s="85" t="s">
        <v>176</v>
      </c>
      <c r="M274" s="86" t="s">
        <v>258</v>
      </c>
      <c r="N274" s="86"/>
      <c r="O274" s="87" t="s">
        <v>937</v>
      </c>
      <c r="P274" s="87" t="s">
        <v>99</v>
      </c>
    </row>
    <row r="275" spans="1:16" x14ac:dyDescent="0.2">
      <c r="A275" s="51" t="str">
        <f t="shared" si="24"/>
        <v>BAVM 46 </v>
      </c>
      <c r="B275" s="16" t="str">
        <f t="shared" si="25"/>
        <v>I</v>
      </c>
      <c r="C275" s="51">
        <f t="shared" si="26"/>
        <v>46825.292999999998</v>
      </c>
      <c r="D275" t="str">
        <f t="shared" si="27"/>
        <v>vis</v>
      </c>
      <c r="E275">
        <f>VLOOKUP(C275,Active!C$21:E$969,3,FALSE)</f>
        <v>2699.0046120796906</v>
      </c>
      <c r="F275" s="16" t="s">
        <v>161</v>
      </c>
      <c r="G275" t="str">
        <f t="shared" si="28"/>
        <v>46825.293</v>
      </c>
      <c r="H275" s="51">
        <f t="shared" si="29"/>
        <v>2699</v>
      </c>
      <c r="I275" s="85" t="s">
        <v>938</v>
      </c>
      <c r="J275" s="86" t="s">
        <v>939</v>
      </c>
      <c r="K275" s="85">
        <v>2699</v>
      </c>
      <c r="L275" s="85" t="s">
        <v>513</v>
      </c>
      <c r="M275" s="86" t="s">
        <v>258</v>
      </c>
      <c r="N275" s="86"/>
      <c r="O275" s="87" t="s">
        <v>925</v>
      </c>
      <c r="P275" s="88" t="s">
        <v>100</v>
      </c>
    </row>
    <row r="276" spans="1:16" x14ac:dyDescent="0.2">
      <c r="A276" s="51" t="str">
        <f t="shared" si="24"/>
        <v>BAVM 46 </v>
      </c>
      <c r="B276" s="16" t="str">
        <f t="shared" si="25"/>
        <v>I</v>
      </c>
      <c r="C276" s="51">
        <f t="shared" si="26"/>
        <v>46827.336000000003</v>
      </c>
      <c r="D276" t="str">
        <f t="shared" si="27"/>
        <v>vis</v>
      </c>
      <c r="E276">
        <f>VLOOKUP(C276,Active!C$21:E$969,3,FALSE)</f>
        <v>2699.9981427347407</v>
      </c>
      <c r="F276" s="16" t="s">
        <v>161</v>
      </c>
      <c r="G276" t="str">
        <f t="shared" si="28"/>
        <v>46827.336</v>
      </c>
      <c r="H276" s="51">
        <f t="shared" si="29"/>
        <v>2700</v>
      </c>
      <c r="I276" s="85" t="s">
        <v>940</v>
      </c>
      <c r="J276" s="86" t="s">
        <v>941</v>
      </c>
      <c r="K276" s="85">
        <v>2700</v>
      </c>
      <c r="L276" s="85" t="s">
        <v>272</v>
      </c>
      <c r="M276" s="86" t="s">
        <v>258</v>
      </c>
      <c r="N276" s="86"/>
      <c r="O276" s="87" t="s">
        <v>942</v>
      </c>
      <c r="P276" s="88" t="s">
        <v>100</v>
      </c>
    </row>
    <row r="277" spans="1:16" x14ac:dyDescent="0.2">
      <c r="A277" s="51" t="str">
        <f t="shared" si="24"/>
        <v>BAVM 46 </v>
      </c>
      <c r="B277" s="16" t="str">
        <f t="shared" si="25"/>
        <v>I</v>
      </c>
      <c r="C277" s="51">
        <f t="shared" si="26"/>
        <v>46827.34</v>
      </c>
      <c r="D277" t="str">
        <f t="shared" si="27"/>
        <v>vis</v>
      </c>
      <c r="E277">
        <f>VLOOKUP(C277,Active!C$21:E$969,3,FALSE)</f>
        <v>2700.0000879734162</v>
      </c>
      <c r="F277" s="16" t="s">
        <v>161</v>
      </c>
      <c r="G277" t="str">
        <f t="shared" si="28"/>
        <v>46827.340</v>
      </c>
      <c r="H277" s="51">
        <f t="shared" si="29"/>
        <v>2700</v>
      </c>
      <c r="I277" s="85" t="s">
        <v>943</v>
      </c>
      <c r="J277" s="86" t="s">
        <v>944</v>
      </c>
      <c r="K277" s="85">
        <v>2700</v>
      </c>
      <c r="L277" s="85" t="s">
        <v>170</v>
      </c>
      <c r="M277" s="86" t="s">
        <v>258</v>
      </c>
      <c r="N277" s="86"/>
      <c r="O277" s="87" t="s">
        <v>922</v>
      </c>
      <c r="P277" s="88" t="s">
        <v>100</v>
      </c>
    </row>
    <row r="278" spans="1:16" x14ac:dyDescent="0.2">
      <c r="A278" s="51" t="str">
        <f t="shared" si="24"/>
        <v>BAVM 46 </v>
      </c>
      <c r="B278" s="16" t="str">
        <f t="shared" si="25"/>
        <v>I</v>
      </c>
      <c r="C278" s="51">
        <f t="shared" si="26"/>
        <v>46827.34</v>
      </c>
      <c r="D278" t="str">
        <f t="shared" si="27"/>
        <v>vis</v>
      </c>
      <c r="E278">
        <f>VLOOKUP(C278,Active!C$21:E$969,3,FALSE)</f>
        <v>2700.0000879734162</v>
      </c>
      <c r="F278" s="16" t="s">
        <v>161</v>
      </c>
      <c r="G278" t="str">
        <f t="shared" si="28"/>
        <v>46827.340</v>
      </c>
      <c r="H278" s="51">
        <f t="shared" si="29"/>
        <v>2700</v>
      </c>
      <c r="I278" s="85" t="s">
        <v>943</v>
      </c>
      <c r="J278" s="86" t="s">
        <v>944</v>
      </c>
      <c r="K278" s="85">
        <v>2700</v>
      </c>
      <c r="L278" s="85" t="s">
        <v>170</v>
      </c>
      <c r="M278" s="86" t="s">
        <v>258</v>
      </c>
      <c r="N278" s="86"/>
      <c r="O278" s="87" t="s">
        <v>945</v>
      </c>
      <c r="P278" s="88" t="s">
        <v>100</v>
      </c>
    </row>
    <row r="279" spans="1:16" x14ac:dyDescent="0.2">
      <c r="A279" s="51" t="str">
        <f t="shared" si="24"/>
        <v>BAVM 46 </v>
      </c>
      <c r="B279" s="16" t="str">
        <f t="shared" si="25"/>
        <v>I</v>
      </c>
      <c r="C279" s="51">
        <f t="shared" si="26"/>
        <v>46827.341999999997</v>
      </c>
      <c r="D279" t="str">
        <f t="shared" si="27"/>
        <v>vis</v>
      </c>
      <c r="E279">
        <f>VLOOKUP(C279,Active!C$21:E$969,3,FALSE)</f>
        <v>2700.0010605927555</v>
      </c>
      <c r="F279" s="16" t="s">
        <v>161</v>
      </c>
      <c r="G279" t="str">
        <f t="shared" si="28"/>
        <v>46827.342</v>
      </c>
      <c r="H279" s="51">
        <f t="shared" si="29"/>
        <v>2700</v>
      </c>
      <c r="I279" s="85" t="s">
        <v>946</v>
      </c>
      <c r="J279" s="86" t="s">
        <v>947</v>
      </c>
      <c r="K279" s="85">
        <v>2700</v>
      </c>
      <c r="L279" s="85" t="s">
        <v>510</v>
      </c>
      <c r="M279" s="86" t="s">
        <v>258</v>
      </c>
      <c r="N279" s="86"/>
      <c r="O279" s="87" t="s">
        <v>925</v>
      </c>
      <c r="P279" s="88" t="s">
        <v>100</v>
      </c>
    </row>
    <row r="280" spans="1:16" x14ac:dyDescent="0.2">
      <c r="A280" s="51" t="str">
        <f t="shared" si="24"/>
        <v> VSSC 60.22 </v>
      </c>
      <c r="B280" s="16" t="str">
        <f t="shared" si="25"/>
        <v>I</v>
      </c>
      <c r="C280" s="51">
        <f t="shared" si="26"/>
        <v>46827.349000000002</v>
      </c>
      <c r="D280" t="str">
        <f t="shared" si="27"/>
        <v>vis</v>
      </c>
      <c r="E280">
        <f>VLOOKUP(C280,Active!C$21:E$969,3,FALSE)</f>
        <v>2700.0044647604454</v>
      </c>
      <c r="F280" s="16" t="s">
        <v>161</v>
      </c>
      <c r="G280" t="str">
        <f t="shared" si="28"/>
        <v>46827.349</v>
      </c>
      <c r="H280" s="51">
        <f t="shared" si="29"/>
        <v>2700</v>
      </c>
      <c r="I280" s="85" t="s">
        <v>948</v>
      </c>
      <c r="J280" s="86" t="s">
        <v>949</v>
      </c>
      <c r="K280" s="85">
        <v>2700</v>
      </c>
      <c r="L280" s="85" t="s">
        <v>513</v>
      </c>
      <c r="M280" s="86" t="s">
        <v>258</v>
      </c>
      <c r="N280" s="86"/>
      <c r="O280" s="87" t="s">
        <v>937</v>
      </c>
      <c r="P280" s="87" t="s">
        <v>99</v>
      </c>
    </row>
    <row r="281" spans="1:16" x14ac:dyDescent="0.2">
      <c r="A281" s="51" t="str">
        <f t="shared" si="24"/>
        <v> BBS 83 </v>
      </c>
      <c r="B281" s="16" t="str">
        <f t="shared" si="25"/>
        <v>I</v>
      </c>
      <c r="C281" s="51">
        <f t="shared" si="26"/>
        <v>46862.302000000003</v>
      </c>
      <c r="D281" t="str">
        <f t="shared" si="27"/>
        <v>vis</v>
      </c>
      <c r="E281">
        <f>VLOOKUP(C281,Active!C$21:E$969,3,FALSE)</f>
        <v>2717.0024466429145</v>
      </c>
      <c r="F281" s="16" t="s">
        <v>161</v>
      </c>
      <c r="G281" t="str">
        <f t="shared" si="28"/>
        <v>46862.302</v>
      </c>
      <c r="H281" s="51">
        <f t="shared" si="29"/>
        <v>2717</v>
      </c>
      <c r="I281" s="85" t="s">
        <v>950</v>
      </c>
      <c r="J281" s="86" t="s">
        <v>951</v>
      </c>
      <c r="K281" s="85">
        <v>2717</v>
      </c>
      <c r="L281" s="85" t="s">
        <v>338</v>
      </c>
      <c r="M281" s="86" t="s">
        <v>258</v>
      </c>
      <c r="N281" s="86"/>
      <c r="O281" s="87" t="s">
        <v>437</v>
      </c>
      <c r="P281" s="87" t="s">
        <v>101</v>
      </c>
    </row>
    <row r="282" spans="1:16" x14ac:dyDescent="0.2">
      <c r="A282" s="51" t="str">
        <f t="shared" si="24"/>
        <v> BBS 83 </v>
      </c>
      <c r="B282" s="16" t="str">
        <f t="shared" si="25"/>
        <v>I</v>
      </c>
      <c r="C282" s="51">
        <f t="shared" si="26"/>
        <v>46864.33</v>
      </c>
      <c r="D282" t="str">
        <f t="shared" si="27"/>
        <v>vis</v>
      </c>
      <c r="E282">
        <f>VLOOKUP(C282,Active!C$21:E$969,3,FALSE)</f>
        <v>2717.9886826529169</v>
      </c>
      <c r="F282" s="16" t="s">
        <v>161</v>
      </c>
      <c r="G282" t="str">
        <f t="shared" si="28"/>
        <v>46864.330</v>
      </c>
      <c r="H282" s="51">
        <f t="shared" si="29"/>
        <v>2718</v>
      </c>
      <c r="I282" s="85" t="s">
        <v>952</v>
      </c>
      <c r="J282" s="86" t="s">
        <v>953</v>
      </c>
      <c r="K282" s="85">
        <v>2718</v>
      </c>
      <c r="L282" s="85" t="s">
        <v>727</v>
      </c>
      <c r="M282" s="86" t="s">
        <v>258</v>
      </c>
      <c r="N282" s="86"/>
      <c r="O282" s="87" t="s">
        <v>437</v>
      </c>
      <c r="P282" s="87" t="s">
        <v>101</v>
      </c>
    </row>
    <row r="283" spans="1:16" x14ac:dyDescent="0.2">
      <c r="A283" s="51" t="str">
        <f t="shared" si="24"/>
        <v> VSSC 72.27 </v>
      </c>
      <c r="B283" s="16" t="str">
        <f t="shared" si="25"/>
        <v>I</v>
      </c>
      <c r="C283" s="51">
        <f t="shared" si="26"/>
        <v>47197.474000000002</v>
      </c>
      <c r="D283" t="str">
        <f t="shared" si="27"/>
        <v>vis</v>
      </c>
      <c r="E283">
        <f>VLOOKUP(C283,Active!C$21:E$969,3,FALSE)</f>
        <v>2879.9998312310918</v>
      </c>
      <c r="F283" s="16" t="s">
        <v>161</v>
      </c>
      <c r="G283" t="str">
        <f t="shared" si="28"/>
        <v>47197.474</v>
      </c>
      <c r="H283" s="51">
        <f t="shared" si="29"/>
        <v>2880</v>
      </c>
      <c r="I283" s="85" t="s">
        <v>954</v>
      </c>
      <c r="J283" s="86" t="s">
        <v>955</v>
      </c>
      <c r="K283" s="85">
        <v>2880</v>
      </c>
      <c r="L283" s="85" t="s">
        <v>170</v>
      </c>
      <c r="M283" s="86" t="s">
        <v>258</v>
      </c>
      <c r="N283" s="86"/>
      <c r="O283" s="87" t="s">
        <v>762</v>
      </c>
      <c r="P283" s="87" t="s">
        <v>102</v>
      </c>
    </row>
    <row r="284" spans="1:16" x14ac:dyDescent="0.2">
      <c r="A284" s="51" t="str">
        <f t="shared" si="24"/>
        <v> BBS 91 </v>
      </c>
      <c r="B284" s="16" t="str">
        <f t="shared" si="25"/>
        <v>I</v>
      </c>
      <c r="C284" s="51">
        <f t="shared" si="26"/>
        <v>47419.550999999999</v>
      </c>
      <c r="D284" t="str">
        <f t="shared" si="27"/>
        <v>vis</v>
      </c>
      <c r="E284">
        <f>VLOOKUP(C284,Active!C$21:E$969,3,FALSE)</f>
        <v>2987.9980237328177</v>
      </c>
      <c r="F284" s="16" t="s">
        <v>161</v>
      </c>
      <c r="G284" t="str">
        <f t="shared" si="28"/>
        <v>47419.551</v>
      </c>
      <c r="H284" s="51">
        <f t="shared" si="29"/>
        <v>2988</v>
      </c>
      <c r="I284" s="85" t="s">
        <v>956</v>
      </c>
      <c r="J284" s="86" t="s">
        <v>957</v>
      </c>
      <c r="K284" s="85">
        <v>2988</v>
      </c>
      <c r="L284" s="85" t="s">
        <v>307</v>
      </c>
      <c r="M284" s="86" t="s">
        <v>258</v>
      </c>
      <c r="N284" s="86"/>
      <c r="O284" s="87" t="s">
        <v>958</v>
      </c>
      <c r="P284" s="87" t="s">
        <v>103</v>
      </c>
    </row>
    <row r="285" spans="1:16" x14ac:dyDescent="0.2">
      <c r="A285" s="51" t="str">
        <f t="shared" si="24"/>
        <v> ALBO 1989 2 </v>
      </c>
      <c r="B285" s="16" t="str">
        <f t="shared" si="25"/>
        <v>I</v>
      </c>
      <c r="C285" s="51">
        <f t="shared" si="26"/>
        <v>47452.423999999999</v>
      </c>
      <c r="D285" t="str">
        <f t="shared" si="27"/>
        <v>vis</v>
      </c>
      <c r="E285">
        <f>VLOOKUP(C285,Active!C$21:E$969,3,FALSE)</f>
        <v>3003.9844815024617</v>
      </c>
      <c r="F285" s="16" t="s">
        <v>161</v>
      </c>
      <c r="G285" t="str">
        <f t="shared" si="28"/>
        <v>47452.424</v>
      </c>
      <c r="H285" s="51">
        <f t="shared" si="29"/>
        <v>3004</v>
      </c>
      <c r="I285" s="85" t="s">
        <v>959</v>
      </c>
      <c r="J285" s="86" t="s">
        <v>960</v>
      </c>
      <c r="K285" s="85">
        <v>3004</v>
      </c>
      <c r="L285" s="85" t="s">
        <v>961</v>
      </c>
      <c r="M285" s="86" t="s">
        <v>258</v>
      </c>
      <c r="N285" s="86"/>
      <c r="O285" s="87" t="s">
        <v>928</v>
      </c>
      <c r="P285" s="87" t="s">
        <v>104</v>
      </c>
    </row>
    <row r="286" spans="1:16" x14ac:dyDescent="0.2">
      <c r="A286" s="51" t="str">
        <f t="shared" si="24"/>
        <v> VSSC 72.27 </v>
      </c>
      <c r="B286" s="16" t="str">
        <f t="shared" si="25"/>
        <v>I</v>
      </c>
      <c r="C286" s="51">
        <f t="shared" si="26"/>
        <v>47487.427000000003</v>
      </c>
      <c r="D286" t="str">
        <f t="shared" si="27"/>
        <v>vis</v>
      </c>
      <c r="E286">
        <f>VLOOKUP(C286,Active!C$21:E$969,3,FALSE)</f>
        <v>3021.0067788684132</v>
      </c>
      <c r="F286" s="16" t="s">
        <v>161</v>
      </c>
      <c r="G286" t="str">
        <f t="shared" si="28"/>
        <v>47487.427</v>
      </c>
      <c r="H286" s="51">
        <f t="shared" si="29"/>
        <v>3021</v>
      </c>
      <c r="I286" s="85" t="s">
        <v>962</v>
      </c>
      <c r="J286" s="86" t="s">
        <v>963</v>
      </c>
      <c r="K286" s="85">
        <v>3021</v>
      </c>
      <c r="L286" s="85" t="s">
        <v>574</v>
      </c>
      <c r="M286" s="86" t="s">
        <v>258</v>
      </c>
      <c r="N286" s="86"/>
      <c r="O286" s="87" t="s">
        <v>789</v>
      </c>
      <c r="P286" s="87" t="s">
        <v>102</v>
      </c>
    </row>
    <row r="287" spans="1:16" x14ac:dyDescent="0.2">
      <c r="A287" s="51" t="str">
        <f t="shared" si="24"/>
        <v> MVS 12.16 </v>
      </c>
      <c r="B287" s="16" t="str">
        <f t="shared" si="25"/>
        <v>I</v>
      </c>
      <c r="C287" s="51">
        <f t="shared" si="26"/>
        <v>47526.487000000001</v>
      </c>
      <c r="D287" t="str">
        <f t="shared" si="27"/>
        <v>vis</v>
      </c>
      <c r="E287">
        <f>VLOOKUP(C287,Active!C$21:E$969,3,FALSE)</f>
        <v>3040.0020345640378</v>
      </c>
      <c r="F287" s="16" t="s">
        <v>161</v>
      </c>
      <c r="G287" t="str">
        <f t="shared" si="28"/>
        <v>47526.487</v>
      </c>
      <c r="H287" s="51">
        <f t="shared" si="29"/>
        <v>3040</v>
      </c>
      <c r="I287" s="85" t="s">
        <v>964</v>
      </c>
      <c r="J287" s="86" t="s">
        <v>965</v>
      </c>
      <c r="K287" s="85">
        <v>3040</v>
      </c>
      <c r="L287" s="85" t="s">
        <v>338</v>
      </c>
      <c r="M287" s="86" t="s">
        <v>258</v>
      </c>
      <c r="N287" s="86"/>
      <c r="O287" s="87" t="s">
        <v>966</v>
      </c>
      <c r="P287" s="87" t="s">
        <v>105</v>
      </c>
    </row>
    <row r="288" spans="1:16" x14ac:dyDescent="0.2">
      <c r="A288" s="51" t="str">
        <f t="shared" si="24"/>
        <v> BBS 91 </v>
      </c>
      <c r="B288" s="16" t="str">
        <f t="shared" si="25"/>
        <v>I</v>
      </c>
      <c r="C288" s="51">
        <f t="shared" si="26"/>
        <v>47561.404000000002</v>
      </c>
      <c r="D288" t="str">
        <f t="shared" si="27"/>
        <v>vis</v>
      </c>
      <c r="E288">
        <f>VLOOKUP(C288,Active!C$21:E$969,3,FALSE)</f>
        <v>3056.9825092984001</v>
      </c>
      <c r="F288" s="16" t="s">
        <v>161</v>
      </c>
      <c r="G288" t="str">
        <f t="shared" si="28"/>
        <v>47561.404</v>
      </c>
      <c r="H288" s="51">
        <f t="shared" si="29"/>
        <v>3057</v>
      </c>
      <c r="I288" s="85" t="s">
        <v>967</v>
      </c>
      <c r="J288" s="86" t="s">
        <v>968</v>
      </c>
      <c r="K288" s="85">
        <v>3057</v>
      </c>
      <c r="L288" s="85" t="s">
        <v>969</v>
      </c>
      <c r="M288" s="86" t="s">
        <v>258</v>
      </c>
      <c r="N288" s="86"/>
      <c r="O288" s="87" t="s">
        <v>970</v>
      </c>
      <c r="P288" s="87" t="s">
        <v>103</v>
      </c>
    </row>
    <row r="289" spans="1:16" x14ac:dyDescent="0.2">
      <c r="A289" s="51" t="str">
        <f t="shared" si="24"/>
        <v> MVS 12.16 </v>
      </c>
      <c r="B289" s="16" t="str">
        <f t="shared" si="25"/>
        <v>I</v>
      </c>
      <c r="C289" s="51">
        <f t="shared" si="26"/>
        <v>47592.275000000001</v>
      </c>
      <c r="D289" t="str">
        <f t="shared" si="27"/>
        <v>vis</v>
      </c>
      <c r="E289">
        <f>VLOOKUP(C289,Active!C$21:E$969,3,FALSE)</f>
        <v>3071.9953751094508</v>
      </c>
      <c r="F289" s="16" t="s">
        <v>161</v>
      </c>
      <c r="G289" t="str">
        <f t="shared" si="28"/>
        <v>47592.275</v>
      </c>
      <c r="H289" s="51">
        <f t="shared" si="29"/>
        <v>3072</v>
      </c>
      <c r="I289" s="85" t="s">
        <v>971</v>
      </c>
      <c r="J289" s="86" t="s">
        <v>972</v>
      </c>
      <c r="K289" s="85">
        <v>3072</v>
      </c>
      <c r="L289" s="85" t="s">
        <v>314</v>
      </c>
      <c r="M289" s="86" t="s">
        <v>258</v>
      </c>
      <c r="N289" s="86"/>
      <c r="O289" s="87" t="s">
        <v>973</v>
      </c>
      <c r="P289" s="87" t="s">
        <v>105</v>
      </c>
    </row>
    <row r="290" spans="1:16" x14ac:dyDescent="0.2">
      <c r="A290" s="51" t="str">
        <f t="shared" si="24"/>
        <v> MVS 12.16 </v>
      </c>
      <c r="B290" s="16" t="str">
        <f t="shared" si="25"/>
        <v>I</v>
      </c>
      <c r="C290" s="51">
        <f t="shared" si="26"/>
        <v>47594.338000000003</v>
      </c>
      <c r="D290" t="str">
        <f t="shared" si="27"/>
        <v>vis</v>
      </c>
      <c r="E290">
        <f>VLOOKUP(C290,Active!C$21:E$969,3,FALSE)</f>
        <v>3072.998631957892</v>
      </c>
      <c r="F290" s="16" t="s">
        <v>161</v>
      </c>
      <c r="G290" t="str">
        <f t="shared" si="28"/>
        <v>47594.338</v>
      </c>
      <c r="H290" s="51">
        <f t="shared" si="29"/>
        <v>3073</v>
      </c>
      <c r="I290" s="85" t="s">
        <v>974</v>
      </c>
      <c r="J290" s="86" t="s">
        <v>975</v>
      </c>
      <c r="K290" s="85">
        <v>3073</v>
      </c>
      <c r="L290" s="85" t="s">
        <v>371</v>
      </c>
      <c r="M290" s="86" t="s">
        <v>258</v>
      </c>
      <c r="N290" s="86"/>
      <c r="O290" s="87" t="s">
        <v>966</v>
      </c>
      <c r="P290" s="87" t="s">
        <v>105</v>
      </c>
    </row>
    <row r="291" spans="1:16" x14ac:dyDescent="0.2">
      <c r="A291" s="51" t="str">
        <f t="shared" si="24"/>
        <v> MVS 12.16 </v>
      </c>
      <c r="B291" s="16" t="str">
        <f t="shared" si="25"/>
        <v>I</v>
      </c>
      <c r="C291" s="51">
        <f t="shared" si="26"/>
        <v>47596.392999999996</v>
      </c>
      <c r="D291" t="str">
        <f t="shared" si="27"/>
        <v>vis</v>
      </c>
      <c r="E291">
        <f>VLOOKUP(C291,Active!C$21:E$969,3,FALSE)</f>
        <v>3073.9979983289718</v>
      </c>
      <c r="F291" s="16" t="s">
        <v>161</v>
      </c>
      <c r="G291" t="str">
        <f t="shared" si="28"/>
        <v>47596.393</v>
      </c>
      <c r="H291" s="51">
        <f t="shared" si="29"/>
        <v>3074</v>
      </c>
      <c r="I291" s="85" t="s">
        <v>976</v>
      </c>
      <c r="J291" s="86" t="s">
        <v>977</v>
      </c>
      <c r="K291" s="85">
        <v>3074</v>
      </c>
      <c r="L291" s="85" t="s">
        <v>307</v>
      </c>
      <c r="M291" s="86" t="s">
        <v>258</v>
      </c>
      <c r="N291" s="86"/>
      <c r="O291" s="87" t="s">
        <v>973</v>
      </c>
      <c r="P291" s="87" t="s">
        <v>105</v>
      </c>
    </row>
    <row r="292" spans="1:16" x14ac:dyDescent="0.2">
      <c r="A292" s="51" t="str">
        <f t="shared" si="24"/>
        <v> ALBO 1990 2 </v>
      </c>
      <c r="B292" s="16" t="str">
        <f t="shared" si="25"/>
        <v>I</v>
      </c>
      <c r="C292" s="51">
        <f t="shared" si="26"/>
        <v>47849.313000000002</v>
      </c>
      <c r="D292" t="str">
        <f t="shared" si="27"/>
        <v>vis</v>
      </c>
      <c r="E292">
        <f>VLOOKUP(C292,Active!C$21:E$969,3,FALSE)</f>
        <v>3196.9954399710032</v>
      </c>
      <c r="F292" s="16" t="s">
        <v>161</v>
      </c>
      <c r="G292" t="str">
        <f t="shared" si="28"/>
        <v>47849.313</v>
      </c>
      <c r="H292" s="51">
        <f t="shared" si="29"/>
        <v>3197</v>
      </c>
      <c r="I292" s="85" t="s">
        <v>978</v>
      </c>
      <c r="J292" s="86" t="s">
        <v>979</v>
      </c>
      <c r="K292" s="85">
        <v>3197</v>
      </c>
      <c r="L292" s="85" t="s">
        <v>433</v>
      </c>
      <c r="M292" s="86" t="s">
        <v>258</v>
      </c>
      <c r="N292" s="86"/>
      <c r="O292" s="87" t="s">
        <v>928</v>
      </c>
      <c r="P292" s="87" t="s">
        <v>106</v>
      </c>
    </row>
    <row r="293" spans="1:16" x14ac:dyDescent="0.2">
      <c r="A293" s="51" t="str">
        <f t="shared" si="24"/>
        <v> MTEO 20.35 </v>
      </c>
      <c r="B293" s="16" t="str">
        <f t="shared" si="25"/>
        <v>I</v>
      </c>
      <c r="C293" s="51">
        <f t="shared" si="26"/>
        <v>47849.319000000003</v>
      </c>
      <c r="D293" t="str">
        <f t="shared" si="27"/>
        <v>vis</v>
      </c>
      <c r="E293">
        <f>VLOOKUP(C293,Active!C$21:E$969,3,FALSE)</f>
        <v>3196.9983578290216</v>
      </c>
      <c r="F293" s="16" t="s">
        <v>161</v>
      </c>
      <c r="G293" t="str">
        <f t="shared" si="28"/>
        <v>47849.319</v>
      </c>
      <c r="H293" s="51">
        <f t="shared" si="29"/>
        <v>3197</v>
      </c>
      <c r="I293" s="85" t="s">
        <v>980</v>
      </c>
      <c r="J293" s="86" t="s">
        <v>981</v>
      </c>
      <c r="K293" s="85">
        <v>3197</v>
      </c>
      <c r="L293" s="85" t="s">
        <v>371</v>
      </c>
      <c r="M293" s="86" t="s">
        <v>258</v>
      </c>
      <c r="N293" s="86"/>
      <c r="O293" s="87" t="s">
        <v>982</v>
      </c>
      <c r="P293" s="87" t="s">
        <v>107</v>
      </c>
    </row>
    <row r="294" spans="1:16" x14ac:dyDescent="0.2">
      <c r="A294" s="51" t="str">
        <f t="shared" si="24"/>
        <v> BBS 95 </v>
      </c>
      <c r="B294" s="16" t="str">
        <f t="shared" si="25"/>
        <v>I</v>
      </c>
      <c r="C294" s="51">
        <f t="shared" si="26"/>
        <v>47853.436000000002</v>
      </c>
      <c r="D294" t="str">
        <f t="shared" si="27"/>
        <v>vis</v>
      </c>
      <c r="E294">
        <f>VLOOKUP(C294,Active!C$21:E$969,3,FALSE)</f>
        <v>3199.0004947388747</v>
      </c>
      <c r="F294" s="16" t="s">
        <v>161</v>
      </c>
      <c r="G294" t="str">
        <f t="shared" si="28"/>
        <v>47853.436</v>
      </c>
      <c r="H294" s="51">
        <f t="shared" si="29"/>
        <v>3199</v>
      </c>
      <c r="I294" s="85" t="s">
        <v>983</v>
      </c>
      <c r="J294" s="86" t="s">
        <v>984</v>
      </c>
      <c r="K294" s="85">
        <v>3199</v>
      </c>
      <c r="L294" s="85" t="s">
        <v>510</v>
      </c>
      <c r="M294" s="86" t="s">
        <v>258</v>
      </c>
      <c r="N294" s="86"/>
      <c r="O294" s="87" t="s">
        <v>985</v>
      </c>
      <c r="P294" s="87" t="s">
        <v>108</v>
      </c>
    </row>
    <row r="295" spans="1:16" x14ac:dyDescent="0.2">
      <c r="A295" s="51" t="str">
        <f t="shared" si="24"/>
        <v> BBS 94 </v>
      </c>
      <c r="B295" s="16" t="str">
        <f t="shared" si="25"/>
        <v>I</v>
      </c>
      <c r="C295" s="51">
        <f t="shared" si="26"/>
        <v>47886.326999999997</v>
      </c>
      <c r="D295" t="str">
        <f t="shared" si="27"/>
        <v>vis</v>
      </c>
      <c r="E295">
        <f>VLOOKUP(C295,Active!C$21:E$969,3,FALSE)</f>
        <v>3214.99570608257</v>
      </c>
      <c r="F295" s="16" t="s">
        <v>161</v>
      </c>
      <c r="G295" t="str">
        <f t="shared" si="28"/>
        <v>47886.327</v>
      </c>
      <c r="H295" s="51">
        <f t="shared" si="29"/>
        <v>3215</v>
      </c>
      <c r="I295" s="85" t="s">
        <v>986</v>
      </c>
      <c r="J295" s="86" t="s">
        <v>987</v>
      </c>
      <c r="K295" s="85">
        <v>3215</v>
      </c>
      <c r="L295" s="85" t="s">
        <v>355</v>
      </c>
      <c r="M295" s="86" t="s">
        <v>258</v>
      </c>
      <c r="N295" s="86"/>
      <c r="O295" s="87" t="s">
        <v>988</v>
      </c>
      <c r="P295" s="87" t="s">
        <v>109</v>
      </c>
    </row>
    <row r="296" spans="1:16" x14ac:dyDescent="0.2">
      <c r="A296" s="51" t="str">
        <f t="shared" si="24"/>
        <v> ALBO 1990 2 </v>
      </c>
      <c r="B296" s="16" t="str">
        <f t="shared" si="25"/>
        <v>I</v>
      </c>
      <c r="C296" s="51">
        <f t="shared" si="26"/>
        <v>47886.336000000003</v>
      </c>
      <c r="D296" t="str">
        <f t="shared" si="27"/>
        <v>vis</v>
      </c>
      <c r="E296">
        <f>VLOOKUP(C296,Active!C$21:E$969,3,FALSE)</f>
        <v>3215.0000828695993</v>
      </c>
      <c r="F296" s="16" t="s">
        <v>161</v>
      </c>
      <c r="G296" t="str">
        <f t="shared" si="28"/>
        <v>47886.336</v>
      </c>
      <c r="H296" s="51">
        <f t="shared" si="29"/>
        <v>3215</v>
      </c>
      <c r="I296" s="85" t="s">
        <v>989</v>
      </c>
      <c r="J296" s="86" t="s">
        <v>990</v>
      </c>
      <c r="K296" s="85">
        <v>3215</v>
      </c>
      <c r="L296" s="85" t="s">
        <v>510</v>
      </c>
      <c r="M296" s="86" t="s">
        <v>258</v>
      </c>
      <c r="N296" s="86"/>
      <c r="O296" s="87" t="s">
        <v>928</v>
      </c>
      <c r="P296" s="87" t="s">
        <v>106</v>
      </c>
    </row>
    <row r="297" spans="1:16" x14ac:dyDescent="0.2">
      <c r="A297" s="51" t="str">
        <f t="shared" si="24"/>
        <v>BAVM 56 </v>
      </c>
      <c r="B297" s="16" t="str">
        <f t="shared" si="25"/>
        <v>I</v>
      </c>
      <c r="C297" s="51">
        <f t="shared" si="26"/>
        <v>47888.385999999999</v>
      </c>
      <c r="D297" t="str">
        <f t="shared" si="27"/>
        <v>vis</v>
      </c>
      <c r="E297">
        <f>VLOOKUP(C297,Active!C$21:E$969,3,FALSE)</f>
        <v>3215.9970176923325</v>
      </c>
      <c r="F297" s="16" t="s">
        <v>161</v>
      </c>
      <c r="G297" t="str">
        <f t="shared" si="28"/>
        <v>47888.386</v>
      </c>
      <c r="H297" s="51">
        <f t="shared" si="29"/>
        <v>3216</v>
      </c>
      <c r="I297" s="85" t="s">
        <v>991</v>
      </c>
      <c r="J297" s="86" t="s">
        <v>992</v>
      </c>
      <c r="K297" s="85">
        <v>3216</v>
      </c>
      <c r="L297" s="85" t="s">
        <v>358</v>
      </c>
      <c r="M297" s="86" t="s">
        <v>258</v>
      </c>
      <c r="N297" s="86"/>
      <c r="O297" s="87" t="s">
        <v>896</v>
      </c>
      <c r="P297" s="88" t="s">
        <v>110</v>
      </c>
    </row>
    <row r="298" spans="1:16" x14ac:dyDescent="0.2">
      <c r="A298" s="51" t="str">
        <f t="shared" si="24"/>
        <v> BBS 94 </v>
      </c>
      <c r="B298" s="16" t="str">
        <f t="shared" si="25"/>
        <v>I</v>
      </c>
      <c r="C298" s="51">
        <f t="shared" si="26"/>
        <v>47927.447999999997</v>
      </c>
      <c r="D298" t="str">
        <f t="shared" si="27"/>
        <v>vis</v>
      </c>
      <c r="E298">
        <f>VLOOKUP(C298,Active!C$21:E$969,3,FALSE)</f>
        <v>3234.9932460072964</v>
      </c>
      <c r="F298" s="16" t="s">
        <v>161</v>
      </c>
      <c r="G298" t="str">
        <f t="shared" si="28"/>
        <v>47927.448</v>
      </c>
      <c r="H298" s="51">
        <f t="shared" si="29"/>
        <v>3235</v>
      </c>
      <c r="I298" s="85" t="s">
        <v>993</v>
      </c>
      <c r="J298" s="86" t="s">
        <v>994</v>
      </c>
      <c r="K298" s="85">
        <v>3235</v>
      </c>
      <c r="L298" s="85" t="s">
        <v>295</v>
      </c>
      <c r="M298" s="86" t="s">
        <v>258</v>
      </c>
      <c r="N298" s="86"/>
      <c r="O298" s="87" t="s">
        <v>988</v>
      </c>
      <c r="P298" s="87" t="s">
        <v>109</v>
      </c>
    </row>
    <row r="299" spans="1:16" x14ac:dyDescent="0.2">
      <c r="A299" s="51" t="str">
        <f t="shared" si="24"/>
        <v>VSB 47 </v>
      </c>
      <c r="B299" s="16" t="str">
        <f t="shared" si="25"/>
        <v>I</v>
      </c>
      <c r="C299" s="51">
        <f t="shared" si="26"/>
        <v>48207.120999999999</v>
      </c>
      <c r="D299" t="str">
        <f t="shared" si="27"/>
        <v>vis</v>
      </c>
      <c r="E299">
        <f>VLOOKUP(C299,Active!C$21:E$969,3,FALSE)</f>
        <v>3371.0009302408539</v>
      </c>
      <c r="F299" s="16" t="s">
        <v>161</v>
      </c>
      <c r="G299" t="str">
        <f t="shared" si="28"/>
        <v>48207.121</v>
      </c>
      <c r="H299" s="51">
        <f t="shared" si="29"/>
        <v>3371</v>
      </c>
      <c r="I299" s="85" t="s">
        <v>995</v>
      </c>
      <c r="J299" s="86" t="s">
        <v>996</v>
      </c>
      <c r="K299" s="85">
        <v>3371</v>
      </c>
      <c r="L299" s="85" t="s">
        <v>391</v>
      </c>
      <c r="M299" s="86" t="s">
        <v>290</v>
      </c>
      <c r="N299" s="86" t="s">
        <v>161</v>
      </c>
      <c r="O299" s="87" t="s">
        <v>997</v>
      </c>
      <c r="P299" s="88" t="s">
        <v>48</v>
      </c>
    </row>
    <row r="300" spans="1:16" x14ac:dyDescent="0.2">
      <c r="A300" s="51" t="str">
        <f t="shared" si="24"/>
        <v> BRNO 31 </v>
      </c>
      <c r="B300" s="16" t="str">
        <f t="shared" si="25"/>
        <v>I</v>
      </c>
      <c r="C300" s="51">
        <f t="shared" si="26"/>
        <v>48250.298000000003</v>
      </c>
      <c r="D300" t="str">
        <f t="shared" si="27"/>
        <v>vis</v>
      </c>
      <c r="E300">
        <f>VLOOKUP(C300,Active!C$21:E$969,3,FALSE)</f>
        <v>3391.9983228463352</v>
      </c>
      <c r="F300" s="16" t="s">
        <v>161</v>
      </c>
      <c r="G300" t="str">
        <f t="shared" si="28"/>
        <v>48250.298</v>
      </c>
      <c r="H300" s="51">
        <f t="shared" si="29"/>
        <v>3392</v>
      </c>
      <c r="I300" s="85" t="s">
        <v>998</v>
      </c>
      <c r="J300" s="86" t="s">
        <v>999</v>
      </c>
      <c r="K300" s="85">
        <v>3392</v>
      </c>
      <c r="L300" s="85" t="s">
        <v>563</v>
      </c>
      <c r="M300" s="86" t="s">
        <v>258</v>
      </c>
      <c r="N300" s="86"/>
      <c r="O300" s="87" t="s">
        <v>1000</v>
      </c>
      <c r="P300" s="87" t="s">
        <v>111</v>
      </c>
    </row>
    <row r="301" spans="1:16" x14ac:dyDescent="0.2">
      <c r="A301" s="51" t="str">
        <f t="shared" si="24"/>
        <v> ALBO 1991 2 </v>
      </c>
      <c r="B301" s="16" t="str">
        <f t="shared" si="25"/>
        <v>I</v>
      </c>
      <c r="C301" s="51">
        <f t="shared" si="26"/>
        <v>48250.313000000002</v>
      </c>
      <c r="D301" t="str">
        <f t="shared" si="27"/>
        <v>vis</v>
      </c>
      <c r="E301">
        <f>VLOOKUP(C301,Active!C$21:E$969,3,FALSE)</f>
        <v>3392.0056174913793</v>
      </c>
      <c r="F301" s="16" t="s">
        <v>161</v>
      </c>
      <c r="G301" t="str">
        <f t="shared" si="28"/>
        <v>48250.313</v>
      </c>
      <c r="H301" s="51">
        <f t="shared" si="29"/>
        <v>3392</v>
      </c>
      <c r="I301" s="85" t="s">
        <v>1001</v>
      </c>
      <c r="J301" s="86" t="s">
        <v>1002</v>
      </c>
      <c r="K301" s="85">
        <v>3392</v>
      </c>
      <c r="L301" s="85" t="s">
        <v>887</v>
      </c>
      <c r="M301" s="86" t="s">
        <v>258</v>
      </c>
      <c r="N301" s="86"/>
      <c r="O301" s="87" t="s">
        <v>928</v>
      </c>
      <c r="P301" s="87" t="s">
        <v>112</v>
      </c>
    </row>
    <row r="302" spans="1:16" x14ac:dyDescent="0.2">
      <c r="A302" s="51" t="str">
        <f t="shared" si="24"/>
        <v> BRNO 31 </v>
      </c>
      <c r="B302" s="16" t="str">
        <f t="shared" si="25"/>
        <v>I</v>
      </c>
      <c r="C302" s="51">
        <f t="shared" si="26"/>
        <v>48258.544000000002</v>
      </c>
      <c r="D302" t="str">
        <f t="shared" si="27"/>
        <v>vis</v>
      </c>
      <c r="E302">
        <f>VLOOKUP(C302,Active!C$21:E$969,3,FALSE)</f>
        <v>3396.0084323820779</v>
      </c>
      <c r="F302" s="16" t="s">
        <v>161</v>
      </c>
      <c r="G302" t="str">
        <f t="shared" si="28"/>
        <v>48258.544</v>
      </c>
      <c r="H302" s="51">
        <f t="shared" si="29"/>
        <v>3396</v>
      </c>
      <c r="I302" s="85" t="s">
        <v>1003</v>
      </c>
      <c r="J302" s="86" t="s">
        <v>1004</v>
      </c>
      <c r="K302" s="85">
        <v>3396</v>
      </c>
      <c r="L302" s="85" t="s">
        <v>1005</v>
      </c>
      <c r="M302" s="86" t="s">
        <v>258</v>
      </c>
      <c r="N302" s="86"/>
      <c r="O302" s="87" t="s">
        <v>1000</v>
      </c>
      <c r="P302" s="87" t="s">
        <v>111</v>
      </c>
    </row>
    <row r="303" spans="1:16" x14ac:dyDescent="0.2">
      <c r="A303" s="51" t="str">
        <f t="shared" si="24"/>
        <v> ALBO 1991 4 </v>
      </c>
      <c r="B303" s="16" t="str">
        <f t="shared" si="25"/>
        <v>I</v>
      </c>
      <c r="C303" s="51">
        <f t="shared" si="26"/>
        <v>48287.32</v>
      </c>
      <c r="D303" t="str">
        <f t="shared" si="27"/>
        <v>vis</v>
      </c>
      <c r="E303">
        <f>VLOOKUP(C303,Active!C$21:E$969,3,FALSE)</f>
        <v>3410.0024794352598</v>
      </c>
      <c r="F303" s="16" t="s">
        <v>161</v>
      </c>
      <c r="G303" t="str">
        <f t="shared" si="28"/>
        <v>48287.320</v>
      </c>
      <c r="H303" s="51">
        <f t="shared" si="29"/>
        <v>3410</v>
      </c>
      <c r="I303" s="85" t="s">
        <v>1006</v>
      </c>
      <c r="J303" s="86" t="s">
        <v>1007</v>
      </c>
      <c r="K303" s="85">
        <v>3410</v>
      </c>
      <c r="L303" s="85" t="s">
        <v>555</v>
      </c>
      <c r="M303" s="86" t="s">
        <v>258</v>
      </c>
      <c r="N303" s="86"/>
      <c r="O303" s="87" t="s">
        <v>928</v>
      </c>
      <c r="P303" s="87" t="s">
        <v>113</v>
      </c>
    </row>
    <row r="304" spans="1:16" x14ac:dyDescent="0.2">
      <c r="A304" s="51" t="str">
        <f t="shared" si="24"/>
        <v> BRNO 31 </v>
      </c>
      <c r="B304" s="16" t="str">
        <f t="shared" si="25"/>
        <v>I</v>
      </c>
      <c r="C304" s="51">
        <f t="shared" si="26"/>
        <v>48289.366000000002</v>
      </c>
      <c r="D304" t="str">
        <f t="shared" si="27"/>
        <v>vis</v>
      </c>
      <c r="E304">
        <f>VLOOKUP(C304,Active!C$21:E$969,3,FALSE)</f>
        <v>3410.9974690193176</v>
      </c>
      <c r="F304" s="16" t="s">
        <v>161</v>
      </c>
      <c r="G304" t="str">
        <f t="shared" si="28"/>
        <v>48289.366</v>
      </c>
      <c r="H304" s="51">
        <f t="shared" si="29"/>
        <v>3411</v>
      </c>
      <c r="I304" s="85" t="s">
        <v>1008</v>
      </c>
      <c r="J304" s="86" t="s">
        <v>1009</v>
      </c>
      <c r="K304" s="85">
        <v>3411</v>
      </c>
      <c r="L304" s="85" t="s">
        <v>307</v>
      </c>
      <c r="M304" s="86" t="s">
        <v>258</v>
      </c>
      <c r="N304" s="86"/>
      <c r="O304" s="87" t="s">
        <v>1000</v>
      </c>
      <c r="P304" s="87" t="s">
        <v>111</v>
      </c>
    </row>
    <row r="305" spans="1:16" x14ac:dyDescent="0.2">
      <c r="A305" s="51" t="str">
        <f t="shared" si="24"/>
        <v> BBS 99 </v>
      </c>
      <c r="B305" s="16" t="str">
        <f t="shared" si="25"/>
        <v>I</v>
      </c>
      <c r="C305" s="51">
        <f t="shared" si="26"/>
        <v>48616.323900000003</v>
      </c>
      <c r="D305" t="str">
        <f t="shared" si="27"/>
        <v>vis</v>
      </c>
      <c r="E305">
        <f>VLOOKUP(C305,Active!C$21:E$969,3,FALSE)</f>
        <v>3570.0002573502143</v>
      </c>
      <c r="F305" s="16" t="s">
        <v>161</v>
      </c>
      <c r="G305" t="str">
        <f t="shared" si="28"/>
        <v>48616.3239</v>
      </c>
      <c r="H305" s="51">
        <f t="shared" si="29"/>
        <v>3570</v>
      </c>
      <c r="I305" s="85" t="s">
        <v>1010</v>
      </c>
      <c r="J305" s="86" t="s">
        <v>1011</v>
      </c>
      <c r="K305" s="85">
        <v>3570</v>
      </c>
      <c r="L305" s="85" t="s">
        <v>1012</v>
      </c>
      <c r="M305" s="86" t="s">
        <v>290</v>
      </c>
      <c r="N305" s="86" t="s">
        <v>291</v>
      </c>
      <c r="O305" s="87" t="s">
        <v>437</v>
      </c>
      <c r="P305" s="87" t="s">
        <v>115</v>
      </c>
    </row>
    <row r="306" spans="1:16" x14ac:dyDescent="0.2">
      <c r="A306" s="51" t="str">
        <f t="shared" si="24"/>
        <v>BAVM 62 </v>
      </c>
      <c r="B306" s="16" t="str">
        <f t="shared" si="25"/>
        <v>I</v>
      </c>
      <c r="C306" s="51">
        <f t="shared" si="26"/>
        <v>48982.343000000001</v>
      </c>
      <c r="D306" t="str">
        <f t="shared" si="27"/>
        <v>vis</v>
      </c>
      <c r="E306">
        <f>VLOOKUP(C306,Active!C$21:E$969,3,FALSE)</f>
        <v>3747.9988849483384</v>
      </c>
      <c r="F306" s="16" t="s">
        <v>161</v>
      </c>
      <c r="G306" t="str">
        <f t="shared" si="28"/>
        <v>48982.343</v>
      </c>
      <c r="H306" s="51">
        <f t="shared" si="29"/>
        <v>3748</v>
      </c>
      <c r="I306" s="85" t="s">
        <v>1013</v>
      </c>
      <c r="J306" s="86" t="s">
        <v>1014</v>
      </c>
      <c r="K306" s="85">
        <v>3748</v>
      </c>
      <c r="L306" s="85" t="s">
        <v>507</v>
      </c>
      <c r="M306" s="86" t="s">
        <v>258</v>
      </c>
      <c r="N306" s="86"/>
      <c r="O306" s="87" t="s">
        <v>1015</v>
      </c>
      <c r="P306" s="88" t="s">
        <v>116</v>
      </c>
    </row>
    <row r="307" spans="1:16" x14ac:dyDescent="0.2">
      <c r="A307" s="51" t="str">
        <f t="shared" si="24"/>
        <v> BBS 103 </v>
      </c>
      <c r="B307" s="16" t="str">
        <f t="shared" si="25"/>
        <v>I</v>
      </c>
      <c r="C307" s="51">
        <f t="shared" si="26"/>
        <v>48984.394</v>
      </c>
      <c r="D307" t="str">
        <f t="shared" si="27"/>
        <v>vis</v>
      </c>
      <c r="E307">
        <f>VLOOKUP(C307,Active!C$21:E$969,3,FALSE)</f>
        <v>3748.9963060807431</v>
      </c>
      <c r="F307" s="16" t="s">
        <v>161</v>
      </c>
      <c r="G307" t="str">
        <f t="shared" si="28"/>
        <v>48984.394</v>
      </c>
      <c r="H307" s="51">
        <f t="shared" si="29"/>
        <v>3749</v>
      </c>
      <c r="I307" s="85" t="s">
        <v>1016</v>
      </c>
      <c r="J307" s="86" t="s">
        <v>1017</v>
      </c>
      <c r="K307" s="85">
        <v>3749</v>
      </c>
      <c r="L307" s="85" t="s">
        <v>272</v>
      </c>
      <c r="M307" s="86" t="s">
        <v>258</v>
      </c>
      <c r="N307" s="86"/>
      <c r="O307" s="87" t="s">
        <v>1018</v>
      </c>
      <c r="P307" s="87" t="s">
        <v>117</v>
      </c>
    </row>
    <row r="308" spans="1:16" x14ac:dyDescent="0.2">
      <c r="A308" s="51" t="str">
        <f t="shared" si="24"/>
        <v>VSB 47 </v>
      </c>
      <c r="B308" s="16" t="str">
        <f t="shared" si="25"/>
        <v>I</v>
      </c>
      <c r="C308" s="51">
        <f t="shared" si="26"/>
        <v>49004.966</v>
      </c>
      <c r="D308" t="str">
        <f t="shared" si="27"/>
        <v>vis</v>
      </c>
      <c r="E308">
        <f>VLOOKUP(C308,Active!C$21:E$969,3,FALSE)</f>
        <v>3759.0006686043071</v>
      </c>
      <c r="F308" s="16" t="s">
        <v>161</v>
      </c>
      <c r="G308" t="str">
        <f t="shared" si="28"/>
        <v>49004.966</v>
      </c>
      <c r="H308" s="51">
        <f t="shared" si="29"/>
        <v>3759</v>
      </c>
      <c r="I308" s="85" t="s">
        <v>1019</v>
      </c>
      <c r="J308" s="86" t="s">
        <v>1020</v>
      </c>
      <c r="K308" s="85">
        <v>3759</v>
      </c>
      <c r="L308" s="85" t="s">
        <v>338</v>
      </c>
      <c r="M308" s="86" t="s">
        <v>290</v>
      </c>
      <c r="N308" s="86" t="s">
        <v>161</v>
      </c>
      <c r="O308" s="87" t="s">
        <v>997</v>
      </c>
      <c r="P308" s="88" t="s">
        <v>48</v>
      </c>
    </row>
    <row r="309" spans="1:16" x14ac:dyDescent="0.2">
      <c r="A309" s="51" t="str">
        <f t="shared" si="24"/>
        <v>BAVM 62 </v>
      </c>
      <c r="B309" s="16" t="str">
        <f t="shared" si="25"/>
        <v>I</v>
      </c>
      <c r="C309" s="51">
        <f t="shared" si="26"/>
        <v>49019.368999999999</v>
      </c>
      <c r="D309" t="str">
        <f t="shared" si="27"/>
        <v>vis</v>
      </c>
      <c r="E309">
        <f>VLOOKUP(C309,Active!C$21:E$969,3,FALSE)</f>
        <v>3766.0049867759421</v>
      </c>
      <c r="F309" s="16" t="s">
        <v>161</v>
      </c>
      <c r="G309" t="str">
        <f t="shared" si="28"/>
        <v>49019.369</v>
      </c>
      <c r="H309" s="51">
        <f t="shared" si="29"/>
        <v>3766</v>
      </c>
      <c r="I309" s="85" t="s">
        <v>1021</v>
      </c>
      <c r="J309" s="86" t="s">
        <v>1022</v>
      </c>
      <c r="K309" s="85">
        <v>3766</v>
      </c>
      <c r="L309" s="85" t="s">
        <v>403</v>
      </c>
      <c r="M309" s="86" t="s">
        <v>258</v>
      </c>
      <c r="N309" s="86"/>
      <c r="O309" s="87" t="s">
        <v>1023</v>
      </c>
      <c r="P309" s="88" t="s">
        <v>116</v>
      </c>
    </row>
    <row r="310" spans="1:16" x14ac:dyDescent="0.2">
      <c r="A310" s="51" t="str">
        <f t="shared" si="24"/>
        <v>BAVM 93 </v>
      </c>
      <c r="B310" s="16" t="str">
        <f t="shared" si="25"/>
        <v>I</v>
      </c>
      <c r="C310" s="51">
        <f t="shared" si="26"/>
        <v>50080.4</v>
      </c>
      <c r="D310" t="str">
        <f t="shared" si="27"/>
        <v>vis</v>
      </c>
      <c r="E310">
        <f>VLOOKUP(C310,Active!C$21:E$969,3,FALSE)</f>
        <v>4281.9946218498144</v>
      </c>
      <c r="F310" s="16" t="s">
        <v>161</v>
      </c>
      <c r="G310" t="str">
        <f t="shared" si="28"/>
        <v>50080.400</v>
      </c>
      <c r="H310" s="51">
        <f t="shared" si="29"/>
        <v>4282</v>
      </c>
      <c r="I310" s="85" t="s">
        <v>1024</v>
      </c>
      <c r="J310" s="86" t="s">
        <v>1025</v>
      </c>
      <c r="K310" s="85">
        <v>4282</v>
      </c>
      <c r="L310" s="85" t="s">
        <v>206</v>
      </c>
      <c r="M310" s="86" t="s">
        <v>258</v>
      </c>
      <c r="N310" s="86"/>
      <c r="O310" s="87" t="s">
        <v>1026</v>
      </c>
      <c r="P310" s="88" t="s">
        <v>120</v>
      </c>
    </row>
    <row r="311" spans="1:16" x14ac:dyDescent="0.2">
      <c r="A311" s="51" t="str">
        <f t="shared" si="24"/>
        <v>BAVM 101 </v>
      </c>
      <c r="B311" s="16" t="str">
        <f t="shared" si="25"/>
        <v>I</v>
      </c>
      <c r="C311" s="51">
        <f t="shared" si="26"/>
        <v>50442.313999999998</v>
      </c>
      <c r="D311" t="str">
        <f t="shared" si="27"/>
        <v>vis</v>
      </c>
      <c r="E311">
        <f>VLOOKUP(C311,Active!C$21:E$969,3,FALSE)</f>
        <v>4457.9968996231528</v>
      </c>
      <c r="F311" s="16" t="s">
        <v>161</v>
      </c>
      <c r="G311" t="str">
        <f t="shared" si="28"/>
        <v>50442.314</v>
      </c>
      <c r="H311" s="51">
        <f t="shared" si="29"/>
        <v>4458</v>
      </c>
      <c r="I311" s="85" t="s">
        <v>1027</v>
      </c>
      <c r="J311" s="86" t="s">
        <v>1028</v>
      </c>
      <c r="K311" s="85">
        <v>4458</v>
      </c>
      <c r="L311" s="85" t="s">
        <v>563</v>
      </c>
      <c r="M311" s="86" t="s">
        <v>258</v>
      </c>
      <c r="N311" s="86"/>
      <c r="O311" s="87" t="s">
        <v>1029</v>
      </c>
      <c r="P311" s="88" t="s">
        <v>121</v>
      </c>
    </row>
    <row r="312" spans="1:16" x14ac:dyDescent="0.2">
      <c r="A312" s="51" t="str">
        <f t="shared" si="24"/>
        <v>BAVM 101 </v>
      </c>
      <c r="B312" s="16" t="str">
        <f t="shared" si="25"/>
        <v>I</v>
      </c>
      <c r="C312" s="51">
        <f t="shared" si="26"/>
        <v>50446.446000000004</v>
      </c>
      <c r="D312" t="str">
        <f t="shared" si="27"/>
        <v>vis</v>
      </c>
      <c r="E312">
        <f>VLOOKUP(C312,Active!C$21:E$969,3,FALSE)</f>
        <v>4460.0063311780532</v>
      </c>
      <c r="F312" s="16" t="s">
        <v>161</v>
      </c>
      <c r="G312" t="str">
        <f t="shared" si="28"/>
        <v>50446.446</v>
      </c>
      <c r="H312" s="51">
        <f t="shared" si="29"/>
        <v>4460</v>
      </c>
      <c r="I312" s="85" t="s">
        <v>1030</v>
      </c>
      <c r="J312" s="86" t="s">
        <v>1031</v>
      </c>
      <c r="K312" s="85">
        <v>4460</v>
      </c>
      <c r="L312" s="85" t="s">
        <v>552</v>
      </c>
      <c r="M312" s="86" t="s">
        <v>258</v>
      </c>
      <c r="N312" s="86"/>
      <c r="O312" s="87" t="s">
        <v>1029</v>
      </c>
      <c r="P312" s="88" t="s">
        <v>121</v>
      </c>
    </row>
    <row r="313" spans="1:16" x14ac:dyDescent="0.2">
      <c r="A313" s="51" t="str">
        <f t="shared" si="24"/>
        <v> BBS 114 </v>
      </c>
      <c r="B313" s="16" t="str">
        <f t="shared" si="25"/>
        <v>I</v>
      </c>
      <c r="C313" s="51">
        <f t="shared" si="26"/>
        <v>50477.273000000001</v>
      </c>
      <c r="D313" t="str">
        <f t="shared" si="27"/>
        <v>vis</v>
      </c>
      <c r="E313">
        <f>VLOOKUP(C313,Active!C$21:E$969,3,FALSE)</f>
        <v>4474.9977993636403</v>
      </c>
      <c r="F313" s="16" t="s">
        <v>161</v>
      </c>
      <c r="G313" t="str">
        <f t="shared" si="28"/>
        <v>50477.273</v>
      </c>
      <c r="H313" s="51">
        <f t="shared" si="29"/>
        <v>4475</v>
      </c>
      <c r="I313" s="85" t="s">
        <v>1032</v>
      </c>
      <c r="J313" s="86" t="s">
        <v>1033</v>
      </c>
      <c r="K313" s="85">
        <v>4475</v>
      </c>
      <c r="L313" s="85" t="s">
        <v>507</v>
      </c>
      <c r="M313" s="86" t="s">
        <v>258</v>
      </c>
      <c r="N313" s="86"/>
      <c r="O313" s="87" t="s">
        <v>453</v>
      </c>
      <c r="P313" s="87" t="s">
        <v>122</v>
      </c>
    </row>
    <row r="314" spans="1:16" x14ac:dyDescent="0.2">
      <c r="A314" s="51" t="str">
        <f t="shared" si="24"/>
        <v>BAVM 131 </v>
      </c>
      <c r="B314" s="16" t="str">
        <f t="shared" si="25"/>
        <v>I</v>
      </c>
      <c r="C314" s="51">
        <f t="shared" si="26"/>
        <v>50481.383000000002</v>
      </c>
      <c r="D314" t="str">
        <f t="shared" si="27"/>
        <v>vis</v>
      </c>
      <c r="E314">
        <f>VLOOKUP(C314,Active!C$21:E$969,3,FALSE)</f>
        <v>4476.9965321058071</v>
      </c>
      <c r="F314" s="16" t="s">
        <v>161</v>
      </c>
      <c r="G314" t="str">
        <f t="shared" si="28"/>
        <v>50481.383</v>
      </c>
      <c r="H314" s="51">
        <f t="shared" si="29"/>
        <v>4477</v>
      </c>
      <c r="I314" s="85" t="s">
        <v>1034</v>
      </c>
      <c r="J314" s="86" t="s">
        <v>1035</v>
      </c>
      <c r="K314" s="85">
        <v>4477</v>
      </c>
      <c r="L314" s="85" t="s">
        <v>371</v>
      </c>
      <c r="M314" s="86" t="s">
        <v>258</v>
      </c>
      <c r="N314" s="86"/>
      <c r="O314" s="87" t="s">
        <v>1023</v>
      </c>
      <c r="P314" s="88" t="s">
        <v>123</v>
      </c>
    </row>
    <row r="315" spans="1:16" x14ac:dyDescent="0.2">
      <c r="A315" s="51" t="str">
        <f t="shared" si="24"/>
        <v> BBS 114 </v>
      </c>
      <c r="B315" s="16" t="str">
        <f t="shared" si="25"/>
        <v>I</v>
      </c>
      <c r="C315" s="51">
        <f t="shared" si="26"/>
        <v>50481.389000000003</v>
      </c>
      <c r="D315" t="str">
        <f t="shared" si="27"/>
        <v>vis</v>
      </c>
      <c r="E315">
        <f>VLOOKUP(C315,Active!C$21:E$969,3,FALSE)</f>
        <v>4476.9994499638251</v>
      </c>
      <c r="F315" s="16" t="s">
        <v>161</v>
      </c>
      <c r="G315" t="str">
        <f t="shared" si="28"/>
        <v>50481.389</v>
      </c>
      <c r="H315" s="51">
        <f t="shared" si="29"/>
        <v>4477</v>
      </c>
      <c r="I315" s="85" t="s">
        <v>1036</v>
      </c>
      <c r="J315" s="86" t="s">
        <v>1037</v>
      </c>
      <c r="K315" s="85">
        <v>4477</v>
      </c>
      <c r="L315" s="85" t="s">
        <v>391</v>
      </c>
      <c r="M315" s="86" t="s">
        <v>258</v>
      </c>
      <c r="N315" s="86"/>
      <c r="O315" s="87" t="s">
        <v>453</v>
      </c>
      <c r="P315" s="87" t="s">
        <v>122</v>
      </c>
    </row>
    <row r="316" spans="1:16" x14ac:dyDescent="0.2">
      <c r="A316" s="51" t="str">
        <f t="shared" si="24"/>
        <v>BAVM 113 </v>
      </c>
      <c r="B316" s="16" t="str">
        <f t="shared" si="25"/>
        <v>I</v>
      </c>
      <c r="C316" s="51">
        <f t="shared" si="26"/>
        <v>50709.665000000001</v>
      </c>
      <c r="D316" t="str">
        <f t="shared" si="27"/>
        <v>vis</v>
      </c>
      <c r="E316">
        <f>VLOOKUP(C316,Active!C$21:E$969,3,FALSE)</f>
        <v>4588.0122761075681</v>
      </c>
      <c r="F316" s="16" t="s">
        <v>161</v>
      </c>
      <c r="G316" t="str">
        <f t="shared" si="28"/>
        <v>50709.665</v>
      </c>
      <c r="H316" s="51">
        <f t="shared" si="29"/>
        <v>4588</v>
      </c>
      <c r="I316" s="85" t="s">
        <v>1038</v>
      </c>
      <c r="J316" s="86" t="s">
        <v>1039</v>
      </c>
      <c r="K316" s="85">
        <v>4588</v>
      </c>
      <c r="L316" s="85" t="s">
        <v>1040</v>
      </c>
      <c r="M316" s="86" t="s">
        <v>258</v>
      </c>
      <c r="N316" s="86"/>
      <c r="O316" s="87" t="s">
        <v>1029</v>
      </c>
      <c r="P316" s="88" t="s">
        <v>124</v>
      </c>
    </row>
    <row r="317" spans="1:16" x14ac:dyDescent="0.2">
      <c r="A317" s="51" t="str">
        <f t="shared" si="24"/>
        <v>BAVM 113 </v>
      </c>
      <c r="B317" s="16" t="str">
        <f t="shared" si="25"/>
        <v>I</v>
      </c>
      <c r="C317" s="51">
        <f t="shared" si="26"/>
        <v>50882.349000000002</v>
      </c>
      <c r="D317" t="str">
        <f t="shared" si="27"/>
        <v>vis</v>
      </c>
      <c r="E317">
        <f>VLOOKUP(C317,Active!C$21:E$969,3,FALSE)</f>
        <v>4671.9901750974159</v>
      </c>
      <c r="F317" s="16" t="s">
        <v>161</v>
      </c>
      <c r="G317" t="str">
        <f t="shared" si="28"/>
        <v>50882.349</v>
      </c>
      <c r="H317" s="51">
        <f t="shared" si="29"/>
        <v>4672</v>
      </c>
      <c r="I317" s="85" t="s">
        <v>1041</v>
      </c>
      <c r="J317" s="86" t="s">
        <v>1042</v>
      </c>
      <c r="K317" s="85">
        <v>4672</v>
      </c>
      <c r="L317" s="85" t="s">
        <v>368</v>
      </c>
      <c r="M317" s="86" t="s">
        <v>258</v>
      </c>
      <c r="N317" s="86"/>
      <c r="O317" s="87" t="s">
        <v>614</v>
      </c>
      <c r="P317" s="88" t="s">
        <v>124</v>
      </c>
    </row>
    <row r="318" spans="1:16" x14ac:dyDescent="0.2">
      <c r="A318" s="51" t="str">
        <f t="shared" si="24"/>
        <v>BAVM 122 </v>
      </c>
      <c r="B318" s="16" t="str">
        <f t="shared" si="25"/>
        <v>I</v>
      </c>
      <c r="C318" s="51">
        <f t="shared" si="26"/>
        <v>51176.41</v>
      </c>
      <c r="D318" t="str">
        <f t="shared" si="27"/>
        <v>vis</v>
      </c>
      <c r="E318">
        <f>VLOOKUP(C318,Active!C$21:E$969,3,FALSE)</f>
        <v>4814.9948828575643</v>
      </c>
      <c r="F318" s="16" t="s">
        <v>161</v>
      </c>
      <c r="G318" t="str">
        <f t="shared" si="28"/>
        <v>51176.410</v>
      </c>
      <c r="H318" s="51">
        <f t="shared" si="29"/>
        <v>4815</v>
      </c>
      <c r="I318" s="85" t="s">
        <v>1043</v>
      </c>
      <c r="J318" s="86" t="s">
        <v>1044</v>
      </c>
      <c r="K318" s="85">
        <v>4815</v>
      </c>
      <c r="L318" s="85" t="s">
        <v>272</v>
      </c>
      <c r="M318" s="86" t="s">
        <v>258</v>
      </c>
      <c r="N318" s="86"/>
      <c r="O318" s="87" t="s">
        <v>614</v>
      </c>
      <c r="P318" s="88" t="s">
        <v>125</v>
      </c>
    </row>
    <row r="319" spans="1:16" x14ac:dyDescent="0.2">
      <c r="A319" s="51" t="str">
        <f t="shared" si="24"/>
        <v> BBS 123 </v>
      </c>
      <c r="B319" s="16" t="str">
        <f t="shared" si="25"/>
        <v>I</v>
      </c>
      <c r="C319" s="51">
        <f t="shared" si="26"/>
        <v>51207.267</v>
      </c>
      <c r="D319" t="str">
        <f t="shared" si="27"/>
        <v>vis</v>
      </c>
      <c r="E319">
        <f>VLOOKUP(C319,Active!C$21:E$969,3,FALSE)</f>
        <v>4830.0009403332388</v>
      </c>
      <c r="F319" s="16" t="s">
        <v>161</v>
      </c>
      <c r="G319" t="str">
        <f t="shared" si="28"/>
        <v>51207.267</v>
      </c>
      <c r="H319" s="51">
        <f t="shared" si="29"/>
        <v>4830</v>
      </c>
      <c r="I319" s="85" t="s">
        <v>1045</v>
      </c>
      <c r="J319" s="86" t="s">
        <v>1046</v>
      </c>
      <c r="K319" s="85">
        <v>4830</v>
      </c>
      <c r="L319" s="85" t="s">
        <v>513</v>
      </c>
      <c r="M319" s="86" t="s">
        <v>258</v>
      </c>
      <c r="N319" s="86"/>
      <c r="O319" s="87" t="s">
        <v>1047</v>
      </c>
      <c r="P319" s="87" t="s">
        <v>126</v>
      </c>
    </row>
    <row r="320" spans="1:16" x14ac:dyDescent="0.2">
      <c r="A320" s="51" t="str">
        <f t="shared" si="24"/>
        <v> AOEB 11 </v>
      </c>
      <c r="B320" s="16" t="str">
        <f t="shared" si="25"/>
        <v>I</v>
      </c>
      <c r="C320" s="51">
        <f t="shared" si="26"/>
        <v>51867.343999999997</v>
      </c>
      <c r="D320" t="str">
        <f t="shared" si="27"/>
        <v>vis</v>
      </c>
      <c r="E320">
        <f>VLOOKUP(C320,Active!C$21:E$969,3,FALSE)</f>
        <v>5151.002768131535</v>
      </c>
      <c r="F320" s="16" t="s">
        <v>161</v>
      </c>
      <c r="G320" t="str">
        <f t="shared" si="28"/>
        <v>51867.344</v>
      </c>
      <c r="H320" s="51">
        <f t="shared" si="29"/>
        <v>5151</v>
      </c>
      <c r="I320" s="85" t="s">
        <v>1048</v>
      </c>
      <c r="J320" s="86" t="s">
        <v>1049</v>
      </c>
      <c r="K320" s="85">
        <v>5151</v>
      </c>
      <c r="L320" s="85" t="s">
        <v>403</v>
      </c>
      <c r="M320" s="86" t="s">
        <v>258</v>
      </c>
      <c r="N320" s="86"/>
      <c r="O320" s="87" t="s">
        <v>594</v>
      </c>
      <c r="P320" s="87" t="s">
        <v>128</v>
      </c>
    </row>
    <row r="321" spans="1:16" x14ac:dyDescent="0.2">
      <c r="A321" s="51" t="str">
        <f t="shared" si="24"/>
        <v> AOEB 11 </v>
      </c>
      <c r="B321" s="16" t="str">
        <f t="shared" si="25"/>
        <v>I</v>
      </c>
      <c r="C321" s="51">
        <f t="shared" si="26"/>
        <v>51902.288999999997</v>
      </c>
      <c r="D321" t="str">
        <f t="shared" si="27"/>
        <v>vis</v>
      </c>
      <c r="E321">
        <f>VLOOKUP(C321,Active!C$21:E$969,3,FALSE)</f>
        <v>5167.9968595366463</v>
      </c>
      <c r="F321" s="16" t="s">
        <v>161</v>
      </c>
      <c r="G321" t="str">
        <f t="shared" si="28"/>
        <v>51902.289</v>
      </c>
      <c r="H321" s="51">
        <f t="shared" si="29"/>
        <v>5168</v>
      </c>
      <c r="I321" s="85" t="s">
        <v>1050</v>
      </c>
      <c r="J321" s="86" t="s">
        <v>1051</v>
      </c>
      <c r="K321" s="85">
        <v>5168</v>
      </c>
      <c r="L321" s="85" t="s">
        <v>507</v>
      </c>
      <c r="M321" s="86" t="s">
        <v>258</v>
      </c>
      <c r="N321" s="86"/>
      <c r="O321" s="87" t="s">
        <v>594</v>
      </c>
      <c r="P321" s="87" t="s">
        <v>128</v>
      </c>
    </row>
    <row r="322" spans="1:16" x14ac:dyDescent="0.2">
      <c r="A322" s="51" t="str">
        <f t="shared" si="24"/>
        <v> AOEB 11 </v>
      </c>
      <c r="B322" s="16" t="str">
        <f t="shared" si="25"/>
        <v>I</v>
      </c>
      <c r="C322" s="51">
        <f t="shared" si="26"/>
        <v>51912.582000000002</v>
      </c>
      <c r="D322" t="str">
        <f t="shared" si="27"/>
        <v>vis</v>
      </c>
      <c r="E322">
        <f>VLOOKUP(C322,Active!C$21:E$969,3,FALSE)</f>
        <v>5173.0024449661178</v>
      </c>
      <c r="F322" s="16" t="s">
        <v>161</v>
      </c>
      <c r="G322" t="str">
        <f t="shared" si="28"/>
        <v>51912.582</v>
      </c>
      <c r="H322" s="51">
        <f t="shared" si="29"/>
        <v>5173</v>
      </c>
      <c r="I322" s="85" t="s">
        <v>1052</v>
      </c>
      <c r="J322" s="86" t="s">
        <v>1053</v>
      </c>
      <c r="K322" s="85">
        <v>5173</v>
      </c>
      <c r="L322" s="85" t="s">
        <v>403</v>
      </c>
      <c r="M322" s="86" t="s">
        <v>258</v>
      </c>
      <c r="N322" s="86"/>
      <c r="O322" s="87" t="s">
        <v>400</v>
      </c>
      <c r="P322" s="87" t="s">
        <v>128</v>
      </c>
    </row>
    <row r="323" spans="1:16" x14ac:dyDescent="0.2">
      <c r="A323" s="51" t="str">
        <f t="shared" si="24"/>
        <v> AOEB 11 </v>
      </c>
      <c r="B323" s="16" t="str">
        <f t="shared" si="25"/>
        <v>I</v>
      </c>
      <c r="C323" s="51">
        <f t="shared" si="26"/>
        <v>51951.633000000002</v>
      </c>
      <c r="D323" t="str">
        <f t="shared" si="27"/>
        <v>vis</v>
      </c>
      <c r="E323">
        <f>VLOOKUP(C323,Active!C$21:E$969,3,FALSE)</f>
        <v>5191.9933238747171</v>
      </c>
      <c r="F323" s="16" t="s">
        <v>161</v>
      </c>
      <c r="G323" t="str">
        <f t="shared" si="28"/>
        <v>51951.633</v>
      </c>
      <c r="H323" s="51">
        <f t="shared" si="29"/>
        <v>5192</v>
      </c>
      <c r="I323" s="85" t="s">
        <v>1054</v>
      </c>
      <c r="J323" s="86" t="s">
        <v>1055</v>
      </c>
      <c r="K323" s="85">
        <v>5192</v>
      </c>
      <c r="L323" s="85" t="s">
        <v>206</v>
      </c>
      <c r="M323" s="86" t="s">
        <v>258</v>
      </c>
      <c r="N323" s="86"/>
      <c r="O323" s="87" t="s">
        <v>400</v>
      </c>
      <c r="P323" s="87" t="s">
        <v>128</v>
      </c>
    </row>
    <row r="324" spans="1:16" x14ac:dyDescent="0.2">
      <c r="A324" s="51" t="str">
        <f t="shared" si="24"/>
        <v> AOEB 11 </v>
      </c>
      <c r="B324" s="16" t="str">
        <f t="shared" si="25"/>
        <v>I</v>
      </c>
      <c r="C324" s="51">
        <f t="shared" si="26"/>
        <v>52268.307000000001</v>
      </c>
      <c r="D324" t="str">
        <f t="shared" si="27"/>
        <v>vis</v>
      </c>
      <c r="E324">
        <f>VLOOKUP(C324,Active!C$21:E$969,3,FALSE)</f>
        <v>5345.9949521941371</v>
      </c>
      <c r="F324" s="16" t="s">
        <v>161</v>
      </c>
      <c r="G324" t="str">
        <f t="shared" si="28"/>
        <v>52268.307</v>
      </c>
      <c r="H324" s="51">
        <f t="shared" si="29"/>
        <v>5346</v>
      </c>
      <c r="I324" s="85" t="s">
        <v>1056</v>
      </c>
      <c r="J324" s="86" t="s">
        <v>1057</v>
      </c>
      <c r="K324" s="85">
        <v>5346</v>
      </c>
      <c r="L324" s="85" t="s">
        <v>371</v>
      </c>
      <c r="M324" s="86" t="s">
        <v>258</v>
      </c>
      <c r="N324" s="86"/>
      <c r="O324" s="87" t="s">
        <v>594</v>
      </c>
      <c r="P324" s="87" t="s">
        <v>128</v>
      </c>
    </row>
    <row r="325" spans="1:16" x14ac:dyDescent="0.2">
      <c r="A325" s="51" t="str">
        <f t="shared" si="24"/>
        <v> AOEB 11 </v>
      </c>
      <c r="B325" s="16" t="str">
        <f t="shared" si="25"/>
        <v>I</v>
      </c>
      <c r="C325" s="51">
        <f t="shared" si="26"/>
        <v>52609.656999999999</v>
      </c>
      <c r="D325" t="str">
        <f t="shared" si="27"/>
        <v>vis</v>
      </c>
      <c r="E325">
        <f>VLOOKUP(C325,Active!C$21:E$969,3,FALSE)</f>
        <v>5511.9967579212689</v>
      </c>
      <c r="F325" s="16" t="s">
        <v>161</v>
      </c>
      <c r="G325" t="str">
        <f t="shared" si="28"/>
        <v>52609.657</v>
      </c>
      <c r="H325" s="51">
        <f t="shared" si="29"/>
        <v>5512</v>
      </c>
      <c r="I325" s="85" t="s">
        <v>1058</v>
      </c>
      <c r="J325" s="86" t="s">
        <v>1059</v>
      </c>
      <c r="K325" s="85">
        <v>5512</v>
      </c>
      <c r="L325" s="85" t="s">
        <v>510</v>
      </c>
      <c r="M325" s="86" t="s">
        <v>258</v>
      </c>
      <c r="N325" s="86"/>
      <c r="O325" s="87" t="s">
        <v>400</v>
      </c>
      <c r="P325" s="87" t="s">
        <v>128</v>
      </c>
    </row>
    <row r="326" spans="1:16" x14ac:dyDescent="0.2">
      <c r="A326" s="51" t="str">
        <f t="shared" si="24"/>
        <v> AOEB 11 </v>
      </c>
      <c r="B326" s="16" t="str">
        <f t="shared" si="25"/>
        <v>I</v>
      </c>
      <c r="C326" s="51">
        <f t="shared" si="26"/>
        <v>52615.819000000003</v>
      </c>
      <c r="D326" t="str">
        <f t="shared" si="27"/>
        <v>vis</v>
      </c>
      <c r="E326">
        <f>VLOOKUP(C326,Active!C$21:E$969,3,FALSE)</f>
        <v>5514.9933981055119</v>
      </c>
      <c r="F326" s="16" t="s">
        <v>161</v>
      </c>
      <c r="G326" t="str">
        <f t="shared" si="28"/>
        <v>52615.819</v>
      </c>
      <c r="H326" s="51">
        <f t="shared" si="29"/>
        <v>5515</v>
      </c>
      <c r="I326" s="85" t="s">
        <v>1060</v>
      </c>
      <c r="J326" s="86" t="s">
        <v>1061</v>
      </c>
      <c r="K326" s="85">
        <v>5515</v>
      </c>
      <c r="L326" s="85" t="s">
        <v>358</v>
      </c>
      <c r="M326" s="86" t="s">
        <v>258</v>
      </c>
      <c r="N326" s="86"/>
      <c r="O326" s="87" t="s">
        <v>400</v>
      </c>
      <c r="P326" s="87" t="s">
        <v>128</v>
      </c>
    </row>
    <row r="327" spans="1:16" x14ac:dyDescent="0.2">
      <c r="A327" s="51" t="str">
        <f t="shared" si="24"/>
        <v> AOEB 11 </v>
      </c>
      <c r="B327" s="16" t="str">
        <f t="shared" si="25"/>
        <v>I</v>
      </c>
      <c r="C327" s="51">
        <f t="shared" si="26"/>
        <v>52975.678999999996</v>
      </c>
      <c r="D327" t="str">
        <f t="shared" si="27"/>
        <v>vis</v>
      </c>
      <c r="E327">
        <f>VLOOKUP(C327,Active!C$21:E$969,3,FALSE)</f>
        <v>5689.9967958174348</v>
      </c>
      <c r="F327" s="16" t="s">
        <v>161</v>
      </c>
      <c r="G327" t="str">
        <f t="shared" si="28"/>
        <v>52975.679</v>
      </c>
      <c r="H327" s="51">
        <f t="shared" si="29"/>
        <v>5690</v>
      </c>
      <c r="I327" s="85" t="s">
        <v>1062</v>
      </c>
      <c r="J327" s="86" t="s">
        <v>1063</v>
      </c>
      <c r="K327" s="85">
        <v>5690</v>
      </c>
      <c r="L327" s="85" t="s">
        <v>330</v>
      </c>
      <c r="M327" s="86" t="s">
        <v>258</v>
      </c>
      <c r="N327" s="86"/>
      <c r="O327" s="87" t="s">
        <v>400</v>
      </c>
      <c r="P327" s="87" t="s">
        <v>128</v>
      </c>
    </row>
    <row r="328" spans="1:16" x14ac:dyDescent="0.2">
      <c r="A328" s="51" t="str">
        <f t="shared" si="24"/>
        <v>BAVM 179 </v>
      </c>
      <c r="B328" s="16" t="str">
        <f t="shared" si="25"/>
        <v>I</v>
      </c>
      <c r="C328" s="51">
        <f t="shared" si="26"/>
        <v>53660.421000000002</v>
      </c>
      <c r="D328" t="str">
        <f t="shared" si="27"/>
        <v>vis</v>
      </c>
      <c r="E328">
        <f>VLOOKUP(C328,Active!C$21:E$969,3,FALSE)</f>
        <v>6022.9934516170824</v>
      </c>
      <c r="F328" s="16" t="s">
        <v>161</v>
      </c>
      <c r="G328" t="str">
        <f t="shared" si="28"/>
        <v>53660.421</v>
      </c>
      <c r="H328" s="51">
        <f t="shared" si="29"/>
        <v>6023</v>
      </c>
      <c r="I328" s="85" t="s">
        <v>1064</v>
      </c>
      <c r="J328" s="86" t="s">
        <v>1065</v>
      </c>
      <c r="K328" s="85" t="s">
        <v>1066</v>
      </c>
      <c r="L328" s="85" t="s">
        <v>307</v>
      </c>
      <c r="M328" s="86" t="s">
        <v>258</v>
      </c>
      <c r="N328" s="86"/>
      <c r="O328" s="87" t="s">
        <v>1029</v>
      </c>
      <c r="P328" s="88" t="s">
        <v>137</v>
      </c>
    </row>
    <row r="329" spans="1:16" x14ac:dyDescent="0.2">
      <c r="A329" s="51" t="str">
        <f t="shared" si="24"/>
        <v>BAVM 179 </v>
      </c>
      <c r="B329" s="16" t="str">
        <f t="shared" si="25"/>
        <v>I</v>
      </c>
      <c r="C329" s="51">
        <f t="shared" si="26"/>
        <v>53662.485000000001</v>
      </c>
      <c r="D329" t="str">
        <f t="shared" si="27"/>
        <v>vis</v>
      </c>
      <c r="E329">
        <f>VLOOKUP(C329,Active!C$21:E$969,3,FALSE)</f>
        <v>6023.997194775191</v>
      </c>
      <c r="F329" s="16" t="s">
        <v>161</v>
      </c>
      <c r="G329" t="str">
        <f t="shared" si="28"/>
        <v>53662.485</v>
      </c>
      <c r="H329" s="51">
        <f t="shared" si="29"/>
        <v>6024</v>
      </c>
      <c r="I329" s="85" t="s">
        <v>1067</v>
      </c>
      <c r="J329" s="86" t="s">
        <v>1068</v>
      </c>
      <c r="K329" s="85" t="s">
        <v>648</v>
      </c>
      <c r="L329" s="85" t="s">
        <v>338</v>
      </c>
      <c r="M329" s="86" t="s">
        <v>258</v>
      </c>
      <c r="N329" s="86"/>
      <c r="O329" s="87" t="s">
        <v>1029</v>
      </c>
      <c r="P329" s="88" t="s">
        <v>137</v>
      </c>
    </row>
    <row r="330" spans="1:16" x14ac:dyDescent="0.2">
      <c r="A330" s="51" t="str">
        <f t="shared" si="24"/>
        <v> AOEB 11 </v>
      </c>
      <c r="B330" s="16" t="str">
        <f t="shared" si="25"/>
        <v>I</v>
      </c>
      <c r="C330" s="51">
        <f t="shared" si="26"/>
        <v>53672.767999999996</v>
      </c>
      <c r="D330" t="str">
        <f t="shared" si="27"/>
        <v>vis</v>
      </c>
      <c r="E330">
        <f>VLOOKUP(C330,Active!C$21:E$969,3,FALSE)</f>
        <v>6028.9979171079622</v>
      </c>
      <c r="F330" s="16" t="s">
        <v>161</v>
      </c>
      <c r="G330" t="str">
        <f t="shared" si="28"/>
        <v>53672.768</v>
      </c>
      <c r="H330" s="51">
        <f t="shared" si="29"/>
        <v>6029</v>
      </c>
      <c r="I330" s="85" t="s">
        <v>1069</v>
      </c>
      <c r="J330" s="86" t="s">
        <v>1070</v>
      </c>
      <c r="K330" s="85" t="s">
        <v>1071</v>
      </c>
      <c r="L330" s="85" t="s">
        <v>488</v>
      </c>
      <c r="M330" s="86" t="s">
        <v>258</v>
      </c>
      <c r="N330" s="86"/>
      <c r="O330" s="87" t="s">
        <v>400</v>
      </c>
      <c r="P330" s="87" t="s">
        <v>128</v>
      </c>
    </row>
    <row r="331" spans="1:16" x14ac:dyDescent="0.2">
      <c r="A331" s="51" t="str">
        <f t="shared" ref="A331:A336" si="30">P331</f>
        <v>BAVM 179 </v>
      </c>
      <c r="B331" s="16" t="str">
        <f t="shared" ref="B331:B336" si="31">IF(H331=INT(H331),"I","II")</f>
        <v>I</v>
      </c>
      <c r="C331" s="51">
        <f t="shared" ref="C331:C336" si="32">1*G331</f>
        <v>53765.305</v>
      </c>
      <c r="D331" t="str">
        <f t="shared" ref="D331:D336" si="33">VLOOKUP(F331,I$1:J$5,2,FALSE)</f>
        <v>vis</v>
      </c>
      <c r="E331">
        <f>VLOOKUP(C331,Active!C$21:E$969,3,FALSE)</f>
        <v>6073.9995550062258</v>
      </c>
      <c r="F331" s="16" t="s">
        <v>161</v>
      </c>
      <c r="G331" t="str">
        <f t="shared" ref="G331:G336" si="34">MID(I331,3,LEN(I331)-3)</f>
        <v>53765.305</v>
      </c>
      <c r="H331" s="51">
        <f t="shared" ref="H331:H336" si="35">1*K331</f>
        <v>6074</v>
      </c>
      <c r="I331" s="85" t="s">
        <v>1072</v>
      </c>
      <c r="J331" s="86" t="s">
        <v>1073</v>
      </c>
      <c r="K331" s="85" t="s">
        <v>653</v>
      </c>
      <c r="L331" s="85" t="s">
        <v>617</v>
      </c>
      <c r="M331" s="86" t="s">
        <v>258</v>
      </c>
      <c r="N331" s="86"/>
      <c r="O331" s="87" t="s">
        <v>1074</v>
      </c>
      <c r="P331" s="88" t="s">
        <v>137</v>
      </c>
    </row>
    <row r="332" spans="1:16" x14ac:dyDescent="0.2">
      <c r="A332" s="51" t="str">
        <f t="shared" si="30"/>
        <v>VSB 45 </v>
      </c>
      <c r="B332" s="16" t="str">
        <f t="shared" si="31"/>
        <v>I</v>
      </c>
      <c r="C332" s="51">
        <f t="shared" si="32"/>
        <v>54049.08</v>
      </c>
      <c r="D332" t="str">
        <f t="shared" si="33"/>
        <v>vis</v>
      </c>
      <c r="E332">
        <f>VLOOKUP(C332,Active!C$21:E$969,3,FALSE)</f>
        <v>6212.0020815045928</v>
      </c>
      <c r="F332" s="16" t="s">
        <v>161</v>
      </c>
      <c r="G332" t="str">
        <f t="shared" si="34"/>
        <v>54049.080</v>
      </c>
      <c r="H332" s="51">
        <f t="shared" si="35"/>
        <v>6212</v>
      </c>
      <c r="I332" s="85" t="s">
        <v>1075</v>
      </c>
      <c r="J332" s="86" t="s">
        <v>1076</v>
      </c>
      <c r="K332" s="85" t="s">
        <v>1077</v>
      </c>
      <c r="L332" s="85" t="s">
        <v>574</v>
      </c>
      <c r="M332" s="86" t="s">
        <v>258</v>
      </c>
      <c r="N332" s="86"/>
      <c r="O332" s="87" t="s">
        <v>1078</v>
      </c>
      <c r="P332" s="88" t="s">
        <v>139</v>
      </c>
    </row>
    <row r="333" spans="1:16" x14ac:dyDescent="0.2">
      <c r="A333" s="51" t="str">
        <f t="shared" si="30"/>
        <v>OEJV 0137 </v>
      </c>
      <c r="B333" s="16" t="str">
        <f t="shared" si="31"/>
        <v>I</v>
      </c>
      <c r="C333" s="51">
        <f t="shared" si="32"/>
        <v>55519.308499999999</v>
      </c>
      <c r="D333" t="str">
        <f t="shared" si="33"/>
        <v>vis</v>
      </c>
      <c r="E333" t="e">
        <f>VLOOKUP(C333,Active!C$21:E$969,3,FALSE)</f>
        <v>#N/A</v>
      </c>
      <c r="F333" s="16" t="s">
        <v>161</v>
      </c>
      <c r="G333" t="str">
        <f t="shared" si="34"/>
        <v>55519.3085</v>
      </c>
      <c r="H333" s="51">
        <f t="shared" si="35"/>
        <v>6927</v>
      </c>
      <c r="I333" s="85" t="s">
        <v>1079</v>
      </c>
      <c r="J333" s="86" t="s">
        <v>1080</v>
      </c>
      <c r="K333" s="85" t="s">
        <v>1081</v>
      </c>
      <c r="L333" s="85" t="s">
        <v>1082</v>
      </c>
      <c r="M333" s="86" t="s">
        <v>258</v>
      </c>
      <c r="N333" s="86"/>
      <c r="O333" s="87" t="s">
        <v>1083</v>
      </c>
      <c r="P333" s="88" t="s">
        <v>1084</v>
      </c>
    </row>
    <row r="334" spans="1:16" x14ac:dyDescent="0.2">
      <c r="A334" s="51" t="str">
        <f t="shared" si="30"/>
        <v>VSB 56 </v>
      </c>
      <c r="B334" s="16" t="str">
        <f t="shared" si="31"/>
        <v>I</v>
      </c>
      <c r="C334" s="51">
        <f t="shared" si="32"/>
        <v>56637.975299999998</v>
      </c>
      <c r="D334" t="str">
        <f t="shared" si="33"/>
        <v>vis</v>
      </c>
      <c r="E334">
        <f>VLOOKUP(C334,Active!C$21:E$969,3,FALSE)</f>
        <v>7471.0068995461552</v>
      </c>
      <c r="F334" s="16" t="s">
        <v>161</v>
      </c>
      <c r="G334" t="str">
        <f t="shared" si="34"/>
        <v>56637.9753</v>
      </c>
      <c r="H334" s="51">
        <f t="shared" si="35"/>
        <v>7471</v>
      </c>
      <c r="I334" s="85" t="s">
        <v>1085</v>
      </c>
      <c r="J334" s="86" t="s">
        <v>1086</v>
      </c>
      <c r="K334" s="85" t="s">
        <v>1087</v>
      </c>
      <c r="L334" s="85" t="s">
        <v>1088</v>
      </c>
      <c r="M334" s="86" t="s">
        <v>586</v>
      </c>
      <c r="N334" s="86" t="s">
        <v>148</v>
      </c>
      <c r="O334" s="87" t="s">
        <v>1089</v>
      </c>
      <c r="P334" s="88" t="s">
        <v>145</v>
      </c>
    </row>
    <row r="335" spans="1:16" x14ac:dyDescent="0.2">
      <c r="A335" s="51" t="str">
        <f t="shared" si="30"/>
        <v>VSB 59 </v>
      </c>
      <c r="B335" s="16" t="str">
        <f t="shared" si="31"/>
        <v>I</v>
      </c>
      <c r="C335" s="51">
        <f t="shared" si="32"/>
        <v>56674.991800000003</v>
      </c>
      <c r="D335" t="str">
        <f t="shared" si="33"/>
        <v>vis</v>
      </c>
      <c r="E335" t="e">
        <f>VLOOKUP(C335,Active!C$21:E$969,3,FALSE)</f>
        <v>#N/A</v>
      </c>
      <c r="F335" s="16" t="s">
        <v>161</v>
      </c>
      <c r="G335" t="str">
        <f t="shared" si="34"/>
        <v>56674.9918</v>
      </c>
      <c r="H335" s="51">
        <f t="shared" si="35"/>
        <v>7489</v>
      </c>
      <c r="I335" s="85" t="s">
        <v>1090</v>
      </c>
      <c r="J335" s="86" t="s">
        <v>1091</v>
      </c>
      <c r="K335" s="85" t="s">
        <v>1092</v>
      </c>
      <c r="L335" s="85" t="s">
        <v>1093</v>
      </c>
      <c r="M335" s="86" t="s">
        <v>586</v>
      </c>
      <c r="N335" s="86" t="s">
        <v>148</v>
      </c>
      <c r="O335" s="87" t="s">
        <v>1089</v>
      </c>
      <c r="P335" s="88" t="s">
        <v>1094</v>
      </c>
    </row>
    <row r="336" spans="1:16" x14ac:dyDescent="0.2">
      <c r="A336" s="51" t="str">
        <f t="shared" si="30"/>
        <v>VSB 59 </v>
      </c>
      <c r="B336" s="16" t="str">
        <f t="shared" si="31"/>
        <v>I</v>
      </c>
      <c r="C336" s="51">
        <f t="shared" si="32"/>
        <v>56677.045700000002</v>
      </c>
      <c r="D336" t="str">
        <f t="shared" si="33"/>
        <v>vis</v>
      </c>
      <c r="E336" t="e">
        <f>VLOOKUP(C336,Active!C$21:E$969,3,FALSE)</f>
        <v>#N/A</v>
      </c>
      <c r="F336" s="16" t="s">
        <v>161</v>
      </c>
      <c r="G336" t="str">
        <f t="shared" si="34"/>
        <v>56677.0457</v>
      </c>
      <c r="H336" s="51">
        <f t="shared" si="35"/>
        <v>7490</v>
      </c>
      <c r="I336" s="85" t="s">
        <v>1095</v>
      </c>
      <c r="J336" s="86" t="s">
        <v>1096</v>
      </c>
      <c r="K336" s="85" t="s">
        <v>1097</v>
      </c>
      <c r="L336" s="85" t="s">
        <v>1098</v>
      </c>
      <c r="M336" s="86" t="s">
        <v>586</v>
      </c>
      <c r="N336" s="86" t="s">
        <v>148</v>
      </c>
      <c r="O336" s="87" t="s">
        <v>1089</v>
      </c>
      <c r="P336" s="88" t="s">
        <v>1094</v>
      </c>
    </row>
  </sheetData>
  <sheetProtection selectLockedCells="1" selectUnlockedCells="1"/>
  <hyperlinks>
    <hyperlink ref="P41" r:id="rId1"/>
    <hyperlink ref="P42" r:id="rId2"/>
    <hyperlink ref="P43" r:id="rId3"/>
    <hyperlink ref="P44" r:id="rId4"/>
    <hyperlink ref="P45" r:id="rId5"/>
    <hyperlink ref="P46" r:id="rId6"/>
    <hyperlink ref="P47" r:id="rId7"/>
    <hyperlink ref="P48" r:id="rId8"/>
    <hyperlink ref="P49" r:id="rId9"/>
    <hyperlink ref="P83" r:id="rId10"/>
    <hyperlink ref="P87" r:id="rId11"/>
    <hyperlink ref="P97" r:id="rId12"/>
    <hyperlink ref="P110" r:id="rId13"/>
    <hyperlink ref="P111" r:id="rId14"/>
    <hyperlink ref="P112" r:id="rId15"/>
    <hyperlink ref="P113" r:id="rId16"/>
    <hyperlink ref="P118" r:id="rId17"/>
    <hyperlink ref="P127" r:id="rId18"/>
    <hyperlink ref="P130" r:id="rId19"/>
    <hyperlink ref="P131" r:id="rId20"/>
    <hyperlink ref="P147" r:id="rId21"/>
    <hyperlink ref="P160" r:id="rId22"/>
    <hyperlink ref="P161" r:id="rId23"/>
    <hyperlink ref="P162" r:id="rId24"/>
    <hyperlink ref="P165" r:id="rId25"/>
    <hyperlink ref="P166" r:id="rId26"/>
    <hyperlink ref="P167" r:id="rId27"/>
    <hyperlink ref="P168" r:id="rId28"/>
    <hyperlink ref="P169" r:id="rId29"/>
    <hyperlink ref="P170" r:id="rId30"/>
    <hyperlink ref="P171" r:id="rId31"/>
    <hyperlink ref="P172" r:id="rId32"/>
    <hyperlink ref="P174" r:id="rId33"/>
    <hyperlink ref="P176" r:id="rId34"/>
    <hyperlink ref="P177" r:id="rId35"/>
    <hyperlink ref="P180" r:id="rId36"/>
    <hyperlink ref="P183" r:id="rId37"/>
    <hyperlink ref="P201" r:id="rId38"/>
    <hyperlink ref="P210" r:id="rId39"/>
    <hyperlink ref="P215" r:id="rId40"/>
    <hyperlink ref="P217" r:id="rId41"/>
    <hyperlink ref="P246" r:id="rId42"/>
    <hyperlink ref="P250" r:id="rId43"/>
    <hyperlink ref="P251" r:id="rId44"/>
    <hyperlink ref="P253" r:id="rId45"/>
    <hyperlink ref="P254" r:id="rId46"/>
    <hyperlink ref="P255" r:id="rId47"/>
    <hyperlink ref="P256" r:id="rId48"/>
    <hyperlink ref="P260" r:id="rId49"/>
    <hyperlink ref="P261" r:id="rId50"/>
    <hyperlink ref="P263" r:id="rId51"/>
    <hyperlink ref="P264" r:id="rId52"/>
    <hyperlink ref="P269" r:id="rId53"/>
    <hyperlink ref="P270" r:id="rId54"/>
    <hyperlink ref="P275" r:id="rId55"/>
    <hyperlink ref="P276" r:id="rId56"/>
    <hyperlink ref="P277" r:id="rId57"/>
    <hyperlink ref="P278" r:id="rId58"/>
    <hyperlink ref="P279" r:id="rId59"/>
    <hyperlink ref="P297" r:id="rId60"/>
    <hyperlink ref="P299" r:id="rId61"/>
    <hyperlink ref="P306" r:id="rId62"/>
    <hyperlink ref="P308" r:id="rId63"/>
    <hyperlink ref="P309" r:id="rId64"/>
    <hyperlink ref="P310" r:id="rId65"/>
    <hyperlink ref="P311" r:id="rId66"/>
    <hyperlink ref="P312" r:id="rId67"/>
    <hyperlink ref="P314" r:id="rId68"/>
    <hyperlink ref="P316" r:id="rId69"/>
    <hyperlink ref="P317" r:id="rId70"/>
    <hyperlink ref="P318" r:id="rId71"/>
    <hyperlink ref="P328" r:id="rId72"/>
    <hyperlink ref="P329" r:id="rId73"/>
    <hyperlink ref="P331" r:id="rId74"/>
    <hyperlink ref="P332" r:id="rId75"/>
    <hyperlink ref="P333" r:id="rId76"/>
    <hyperlink ref="P334" r:id="rId77"/>
    <hyperlink ref="P335" r:id="rId78"/>
    <hyperlink ref="P336" r:id="rId79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2024-03-07T04:58:13Z</dcterms:created>
  <dcterms:modified xsi:type="dcterms:W3CDTF">2024-03-07T04:58:13Z</dcterms:modified>
</cp:coreProperties>
</file>