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69474A-2033-4CC2-9D99-23AFB68F02F8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5" r:id="rId2"/>
    <sheet name="Graphs 2" sheetId="7" r:id="rId3"/>
    <sheet name="BAV" sheetId="6" r:id="rId4"/>
    <sheet name="B" sheetId="4" r:id="rId5"/>
  </sheets>
  <definedNames>
    <definedName name="solver_adj" localSheetId="1" hidden="1">'Active 2'!$AC$3:$AC$10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'Active 2'!$AC$11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G260" i="1" l="1"/>
  <c r="E251" i="5"/>
  <c r="F251" i="5"/>
  <c r="Q251" i="5"/>
  <c r="E252" i="5"/>
  <c r="F252" i="5"/>
  <c r="Z252" i="5"/>
  <c r="Q252" i="5"/>
  <c r="AU252" i="5"/>
  <c r="C8" i="5"/>
  <c r="E5" i="5"/>
  <c r="E6" i="5"/>
  <c r="Q261" i="1"/>
  <c r="C7" i="1"/>
  <c r="C8" i="1"/>
  <c r="E252" i="1"/>
  <c r="F252" i="1"/>
  <c r="G252" i="1"/>
  <c r="E251" i="1"/>
  <c r="F251" i="1"/>
  <c r="G251" i="1"/>
  <c r="E255" i="1"/>
  <c r="F255" i="1"/>
  <c r="G255" i="1"/>
  <c r="E261" i="1"/>
  <c r="F261" i="1"/>
  <c r="G261" i="1"/>
  <c r="K261" i="1"/>
  <c r="D9" i="1"/>
  <c r="C9" i="1"/>
  <c r="E244" i="1"/>
  <c r="F244" i="1"/>
  <c r="G244" i="1"/>
  <c r="E121" i="1"/>
  <c r="F121" i="1"/>
  <c r="G121" i="1"/>
  <c r="J121" i="1"/>
  <c r="E156" i="1"/>
  <c r="F156" i="1"/>
  <c r="G156" i="1"/>
  <c r="J156" i="1"/>
  <c r="E211" i="1"/>
  <c r="F211" i="1"/>
  <c r="G211" i="1"/>
  <c r="E213" i="1"/>
  <c r="F213" i="1"/>
  <c r="G213" i="1"/>
  <c r="E214" i="1"/>
  <c r="F214" i="1"/>
  <c r="G214" i="1"/>
  <c r="E216" i="1"/>
  <c r="F216" i="1"/>
  <c r="G216" i="1"/>
  <c r="E219" i="1"/>
  <c r="F219" i="1"/>
  <c r="G219" i="1"/>
  <c r="E221" i="1"/>
  <c r="F221" i="1"/>
  <c r="G221" i="1"/>
  <c r="E222" i="1"/>
  <c r="F222" i="1"/>
  <c r="G222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Q166" i="1"/>
  <c r="Q156" i="1"/>
  <c r="Q145" i="1"/>
  <c r="Q131" i="1"/>
  <c r="Q121" i="1"/>
  <c r="Q118" i="1"/>
  <c r="G97" i="6"/>
  <c r="C97" i="6"/>
  <c r="G96" i="6"/>
  <c r="C96" i="6"/>
  <c r="G95" i="6"/>
  <c r="C95" i="6"/>
  <c r="E95" i="6"/>
  <c r="G94" i="6"/>
  <c r="C94" i="6"/>
  <c r="G93" i="6"/>
  <c r="C93" i="6"/>
  <c r="G136" i="6"/>
  <c r="C136" i="6"/>
  <c r="E136" i="6"/>
  <c r="G135" i="6"/>
  <c r="C135" i="6"/>
  <c r="E135" i="6"/>
  <c r="G134" i="6"/>
  <c r="C134" i="6"/>
  <c r="E134" i="6"/>
  <c r="G133" i="6"/>
  <c r="C133" i="6"/>
  <c r="E133" i="6"/>
  <c r="G132" i="6"/>
  <c r="C132" i="6"/>
  <c r="E132" i="6"/>
  <c r="G131" i="6"/>
  <c r="C131" i="6"/>
  <c r="E131" i="6"/>
  <c r="G92" i="6"/>
  <c r="C92" i="6"/>
  <c r="E92" i="6"/>
  <c r="E187" i="1"/>
  <c r="G91" i="6"/>
  <c r="C91" i="6"/>
  <c r="E91" i="6"/>
  <c r="E186" i="1"/>
  <c r="G90" i="6"/>
  <c r="C90" i="6"/>
  <c r="E90" i="6"/>
  <c r="E185" i="1"/>
  <c r="G130" i="6"/>
  <c r="C130" i="6"/>
  <c r="E130" i="6"/>
  <c r="G89" i="6"/>
  <c r="C89" i="6"/>
  <c r="E89" i="6"/>
  <c r="E183" i="1"/>
  <c r="G129" i="6"/>
  <c r="C129" i="6"/>
  <c r="E129" i="6"/>
  <c r="G88" i="6"/>
  <c r="C88" i="6"/>
  <c r="E88" i="6"/>
  <c r="E181" i="1"/>
  <c r="G128" i="6"/>
  <c r="C128" i="6"/>
  <c r="E128" i="6"/>
  <c r="G127" i="6"/>
  <c r="C127" i="6"/>
  <c r="E127" i="6"/>
  <c r="G126" i="6"/>
  <c r="C126" i="6"/>
  <c r="E126" i="6"/>
  <c r="G87" i="6"/>
  <c r="C87" i="6"/>
  <c r="E87" i="6"/>
  <c r="E177" i="1"/>
  <c r="G86" i="6"/>
  <c r="C86" i="6"/>
  <c r="E86" i="6"/>
  <c r="E176" i="1"/>
  <c r="G85" i="6"/>
  <c r="C85" i="6"/>
  <c r="E85" i="6"/>
  <c r="E175" i="1"/>
  <c r="G125" i="6"/>
  <c r="C125" i="6"/>
  <c r="E125" i="6"/>
  <c r="G124" i="6"/>
  <c r="C124" i="6"/>
  <c r="E124" i="6"/>
  <c r="G84" i="6"/>
  <c r="C84" i="6"/>
  <c r="E84" i="6"/>
  <c r="E172" i="1"/>
  <c r="G83" i="6"/>
  <c r="C83" i="6"/>
  <c r="E171" i="1"/>
  <c r="E83" i="6"/>
  <c r="G82" i="6"/>
  <c r="C82" i="6"/>
  <c r="E82" i="6"/>
  <c r="E170" i="1"/>
  <c r="G81" i="6"/>
  <c r="C81" i="6"/>
  <c r="E169" i="1"/>
  <c r="E81" i="6"/>
  <c r="G80" i="6"/>
  <c r="C80" i="6"/>
  <c r="E80" i="6"/>
  <c r="E168" i="1"/>
  <c r="G123" i="6"/>
  <c r="C123" i="6"/>
  <c r="E123" i="6"/>
  <c r="G122" i="6"/>
  <c r="C122" i="6"/>
  <c r="G121" i="6"/>
  <c r="C121" i="6"/>
  <c r="E121" i="6"/>
  <c r="G120" i="6"/>
  <c r="C120" i="6"/>
  <c r="E120" i="6"/>
  <c r="G119" i="6"/>
  <c r="C119" i="6"/>
  <c r="E119" i="6"/>
  <c r="G118" i="6"/>
  <c r="C118" i="6"/>
  <c r="E118" i="6"/>
  <c r="G117" i="6"/>
  <c r="C117" i="6"/>
  <c r="E117" i="6"/>
  <c r="G116" i="6"/>
  <c r="C116" i="6"/>
  <c r="E116" i="6"/>
  <c r="G115" i="6"/>
  <c r="C115" i="6"/>
  <c r="E115" i="6"/>
  <c r="G114" i="6"/>
  <c r="C114" i="6"/>
  <c r="E114" i="6"/>
  <c r="G113" i="6"/>
  <c r="C113" i="6"/>
  <c r="E113" i="6"/>
  <c r="G79" i="6"/>
  <c r="C79" i="6"/>
  <c r="E79" i="6"/>
  <c r="E155" i="1"/>
  <c r="G78" i="6"/>
  <c r="C78" i="6"/>
  <c r="E78" i="6"/>
  <c r="E154" i="1"/>
  <c r="G77" i="6"/>
  <c r="C77" i="6"/>
  <c r="E153" i="1"/>
  <c r="G76" i="6"/>
  <c r="C76" i="6"/>
  <c r="E76" i="6"/>
  <c r="E152" i="1"/>
  <c r="G75" i="6"/>
  <c r="C75" i="6"/>
  <c r="E75" i="6"/>
  <c r="E151" i="1"/>
  <c r="G112" i="6"/>
  <c r="C112" i="6"/>
  <c r="E112" i="6"/>
  <c r="G111" i="6"/>
  <c r="C111" i="6"/>
  <c r="E111" i="6"/>
  <c r="G74" i="6"/>
  <c r="C74" i="6"/>
  <c r="E74" i="6"/>
  <c r="E148" i="1"/>
  <c r="G110" i="6"/>
  <c r="C110" i="6"/>
  <c r="E110" i="6"/>
  <c r="G73" i="6"/>
  <c r="C73" i="6"/>
  <c r="E73" i="6"/>
  <c r="E146" i="1"/>
  <c r="G109" i="6"/>
  <c r="C109" i="6"/>
  <c r="G72" i="6"/>
  <c r="C72" i="6"/>
  <c r="E72" i="6"/>
  <c r="E143" i="1"/>
  <c r="G71" i="6"/>
  <c r="C71" i="6"/>
  <c r="E71" i="6"/>
  <c r="E134" i="1"/>
  <c r="G108" i="6"/>
  <c r="C108" i="6"/>
  <c r="G70" i="6"/>
  <c r="C70" i="6"/>
  <c r="E70" i="6"/>
  <c r="E129" i="1"/>
  <c r="G69" i="6"/>
  <c r="C69" i="6"/>
  <c r="E124" i="1"/>
  <c r="E69" i="6"/>
  <c r="G68" i="6"/>
  <c r="C68" i="6"/>
  <c r="E68" i="6"/>
  <c r="E123" i="1"/>
  <c r="G107" i="6"/>
  <c r="C107" i="6"/>
  <c r="E107" i="6"/>
  <c r="G67" i="6"/>
  <c r="C67" i="6"/>
  <c r="E67" i="6"/>
  <c r="E120" i="1"/>
  <c r="G66" i="6"/>
  <c r="C66" i="6"/>
  <c r="E119" i="1"/>
  <c r="E66" i="6"/>
  <c r="G106" i="6"/>
  <c r="C106" i="6"/>
  <c r="G65" i="6"/>
  <c r="C65" i="6"/>
  <c r="E65" i="6"/>
  <c r="E116" i="1"/>
  <c r="G64" i="6"/>
  <c r="C64" i="6"/>
  <c r="E64" i="6"/>
  <c r="E115" i="1"/>
  <c r="G63" i="6"/>
  <c r="C63" i="6"/>
  <c r="E63" i="6"/>
  <c r="E109" i="1"/>
  <c r="G62" i="6"/>
  <c r="C62" i="6"/>
  <c r="E62" i="6"/>
  <c r="E108" i="1"/>
  <c r="G61" i="6"/>
  <c r="C61" i="6"/>
  <c r="E61" i="6"/>
  <c r="E106" i="1"/>
  <c r="G60" i="6"/>
  <c r="C60" i="6"/>
  <c r="E60" i="6"/>
  <c r="E105" i="1"/>
  <c r="G59" i="6"/>
  <c r="C59" i="6"/>
  <c r="E59" i="6"/>
  <c r="E104" i="1"/>
  <c r="G58" i="6"/>
  <c r="C58" i="6"/>
  <c r="E58" i="6"/>
  <c r="E103" i="1"/>
  <c r="G57" i="6"/>
  <c r="C57" i="6"/>
  <c r="E57" i="6"/>
  <c r="E102" i="1"/>
  <c r="G56" i="6"/>
  <c r="C56" i="6"/>
  <c r="E56" i="6"/>
  <c r="E100" i="1"/>
  <c r="G55" i="6"/>
  <c r="C55" i="6"/>
  <c r="E55" i="6"/>
  <c r="E99" i="1"/>
  <c r="G54" i="6"/>
  <c r="C54" i="6"/>
  <c r="E54" i="6"/>
  <c r="E98" i="1"/>
  <c r="G53" i="6"/>
  <c r="C53" i="6"/>
  <c r="E53" i="6"/>
  <c r="E97" i="1"/>
  <c r="G105" i="6"/>
  <c r="C105" i="6"/>
  <c r="E105" i="6"/>
  <c r="G104" i="6"/>
  <c r="C104" i="6"/>
  <c r="E104" i="6"/>
  <c r="G103" i="6"/>
  <c r="C103" i="6"/>
  <c r="E103" i="6"/>
  <c r="G102" i="6"/>
  <c r="C102" i="6"/>
  <c r="E102" i="6"/>
  <c r="G52" i="6"/>
  <c r="C52" i="6"/>
  <c r="E52" i="6"/>
  <c r="E91" i="1"/>
  <c r="G51" i="6"/>
  <c r="C51" i="6"/>
  <c r="E51" i="6"/>
  <c r="E90" i="1"/>
  <c r="G50" i="6"/>
  <c r="C50" i="6"/>
  <c r="E89" i="1"/>
  <c r="E50" i="6"/>
  <c r="G101" i="6"/>
  <c r="C101" i="6"/>
  <c r="E101" i="6"/>
  <c r="G100" i="6"/>
  <c r="C100" i="6"/>
  <c r="E100" i="6"/>
  <c r="G49" i="6"/>
  <c r="C49" i="6"/>
  <c r="E81" i="1"/>
  <c r="E49" i="6"/>
  <c r="G48" i="6"/>
  <c r="C48" i="6"/>
  <c r="E48" i="6"/>
  <c r="E80" i="1"/>
  <c r="G47" i="6"/>
  <c r="C47" i="6"/>
  <c r="E47" i="6"/>
  <c r="E79" i="1"/>
  <c r="G46" i="6"/>
  <c r="C46" i="6"/>
  <c r="E46" i="6"/>
  <c r="E78" i="1"/>
  <c r="G45" i="6"/>
  <c r="C45" i="6"/>
  <c r="E76" i="1"/>
  <c r="E45" i="6"/>
  <c r="G99" i="6"/>
  <c r="C99" i="6"/>
  <c r="E99" i="6"/>
  <c r="G98" i="6"/>
  <c r="C98" i="6"/>
  <c r="E98" i="6"/>
  <c r="G44" i="6"/>
  <c r="C44" i="6"/>
  <c r="E44" i="6"/>
  <c r="E74" i="1"/>
  <c r="G43" i="6"/>
  <c r="C43" i="6"/>
  <c r="E43" i="6"/>
  <c r="E73" i="1"/>
  <c r="G42" i="6"/>
  <c r="C42" i="6"/>
  <c r="E42" i="6"/>
  <c r="E72" i="1"/>
  <c r="G41" i="6"/>
  <c r="C41" i="6"/>
  <c r="E71" i="1"/>
  <c r="E41" i="6"/>
  <c r="G40" i="6"/>
  <c r="C40" i="6"/>
  <c r="E40" i="6"/>
  <c r="E65" i="1"/>
  <c r="G39" i="6"/>
  <c r="C39" i="6"/>
  <c r="E39" i="6"/>
  <c r="E63" i="1"/>
  <c r="G38" i="6"/>
  <c r="C38" i="6"/>
  <c r="E38" i="6"/>
  <c r="E62" i="1"/>
  <c r="G37" i="6"/>
  <c r="C37" i="6"/>
  <c r="E61" i="1"/>
  <c r="E37" i="6"/>
  <c r="G36" i="6"/>
  <c r="C36" i="6"/>
  <c r="E36" i="6"/>
  <c r="E60" i="1"/>
  <c r="G35" i="6"/>
  <c r="C35" i="6"/>
  <c r="E35" i="6"/>
  <c r="E59" i="1"/>
  <c r="G34" i="6"/>
  <c r="C34" i="6"/>
  <c r="E34" i="6"/>
  <c r="E58" i="1"/>
  <c r="G33" i="6"/>
  <c r="C33" i="6"/>
  <c r="E56" i="1"/>
  <c r="E33" i="6"/>
  <c r="G32" i="6"/>
  <c r="C32" i="6"/>
  <c r="E32" i="6"/>
  <c r="E55" i="1"/>
  <c r="G31" i="6"/>
  <c r="C31" i="6"/>
  <c r="E31" i="6"/>
  <c r="E54" i="1"/>
  <c r="G30" i="6"/>
  <c r="C30" i="6"/>
  <c r="E30" i="6"/>
  <c r="E53" i="1"/>
  <c r="G29" i="6"/>
  <c r="C29" i="6"/>
  <c r="E52" i="1"/>
  <c r="E29" i="6"/>
  <c r="G28" i="6"/>
  <c r="C28" i="6"/>
  <c r="E28" i="6"/>
  <c r="E51" i="1"/>
  <c r="G27" i="6"/>
  <c r="C27" i="6"/>
  <c r="E27" i="6"/>
  <c r="E48" i="1"/>
  <c r="G26" i="6"/>
  <c r="C26" i="6"/>
  <c r="E26" i="6"/>
  <c r="E46" i="1"/>
  <c r="G25" i="6"/>
  <c r="C25" i="6"/>
  <c r="E45" i="1"/>
  <c r="E25" i="6"/>
  <c r="G24" i="6"/>
  <c r="C24" i="6"/>
  <c r="E24" i="6"/>
  <c r="E44" i="1"/>
  <c r="G23" i="6"/>
  <c r="C23" i="6"/>
  <c r="E23" i="6"/>
  <c r="E43" i="1"/>
  <c r="G22" i="6"/>
  <c r="C22" i="6"/>
  <c r="E22" i="6"/>
  <c r="E42" i="1"/>
  <c r="G21" i="6"/>
  <c r="C21" i="6"/>
  <c r="E41" i="1"/>
  <c r="E21" i="6"/>
  <c r="G20" i="6"/>
  <c r="C20" i="6"/>
  <c r="E20" i="6"/>
  <c r="E40" i="1"/>
  <c r="G19" i="6"/>
  <c r="C19" i="6"/>
  <c r="E19" i="6"/>
  <c r="E39" i="1"/>
  <c r="G18" i="6"/>
  <c r="C18" i="6"/>
  <c r="E18" i="6"/>
  <c r="E38" i="1"/>
  <c r="G17" i="6"/>
  <c r="C17" i="6"/>
  <c r="E36" i="1"/>
  <c r="E17" i="6"/>
  <c r="G16" i="6"/>
  <c r="C16" i="6"/>
  <c r="E16" i="6"/>
  <c r="E35" i="1"/>
  <c r="G15" i="6"/>
  <c r="C15" i="6"/>
  <c r="E15" i="6"/>
  <c r="E34" i="1"/>
  <c r="G14" i="6"/>
  <c r="C14" i="6"/>
  <c r="E14" i="6"/>
  <c r="E29" i="1"/>
  <c r="G13" i="6"/>
  <c r="C13" i="6"/>
  <c r="E28" i="1"/>
  <c r="E13" i="6"/>
  <c r="G12" i="6"/>
  <c r="C12" i="6"/>
  <c r="E12" i="6"/>
  <c r="E22" i="1"/>
  <c r="G11" i="6"/>
  <c r="C11" i="6"/>
  <c r="E11" i="6"/>
  <c r="E21" i="1"/>
  <c r="H97" i="6"/>
  <c r="B97" i="6"/>
  <c r="D97" i="6"/>
  <c r="A97" i="6"/>
  <c r="H96" i="6"/>
  <c r="B96" i="6"/>
  <c r="D96" i="6"/>
  <c r="A96" i="6"/>
  <c r="H95" i="6"/>
  <c r="B95" i="6"/>
  <c r="D95" i="6"/>
  <c r="A95" i="6"/>
  <c r="H94" i="6"/>
  <c r="B94" i="6"/>
  <c r="D94" i="6"/>
  <c r="A94" i="6"/>
  <c r="H93" i="6"/>
  <c r="B93" i="6"/>
  <c r="D93" i="6"/>
  <c r="A93" i="6"/>
  <c r="H136" i="6"/>
  <c r="B136" i="6"/>
  <c r="D136" i="6"/>
  <c r="A136" i="6"/>
  <c r="H135" i="6"/>
  <c r="B135" i="6"/>
  <c r="D135" i="6"/>
  <c r="A135" i="6"/>
  <c r="H134" i="6"/>
  <c r="B134" i="6"/>
  <c r="D134" i="6"/>
  <c r="A134" i="6"/>
  <c r="H133" i="6"/>
  <c r="B133" i="6"/>
  <c r="D133" i="6"/>
  <c r="A133" i="6"/>
  <c r="H132" i="6"/>
  <c r="B132" i="6"/>
  <c r="D132" i="6"/>
  <c r="A132" i="6"/>
  <c r="H131" i="6"/>
  <c r="B131" i="6"/>
  <c r="D131" i="6"/>
  <c r="A131" i="6"/>
  <c r="H92" i="6"/>
  <c r="B92" i="6"/>
  <c r="D92" i="6"/>
  <c r="A92" i="6"/>
  <c r="H91" i="6"/>
  <c r="B91" i="6"/>
  <c r="D91" i="6"/>
  <c r="A91" i="6"/>
  <c r="H90" i="6"/>
  <c r="B90" i="6"/>
  <c r="D90" i="6"/>
  <c r="A90" i="6"/>
  <c r="H130" i="6"/>
  <c r="B130" i="6"/>
  <c r="D130" i="6"/>
  <c r="A130" i="6"/>
  <c r="H89" i="6"/>
  <c r="B89" i="6"/>
  <c r="D89" i="6"/>
  <c r="A89" i="6"/>
  <c r="H129" i="6"/>
  <c r="B129" i="6"/>
  <c r="D129" i="6"/>
  <c r="A129" i="6"/>
  <c r="H88" i="6"/>
  <c r="B88" i="6"/>
  <c r="D88" i="6"/>
  <c r="A88" i="6"/>
  <c r="H128" i="6"/>
  <c r="B128" i="6"/>
  <c r="D128" i="6"/>
  <c r="A128" i="6"/>
  <c r="H127" i="6"/>
  <c r="B127" i="6"/>
  <c r="D127" i="6"/>
  <c r="A127" i="6"/>
  <c r="H126" i="6"/>
  <c r="B126" i="6"/>
  <c r="D126" i="6"/>
  <c r="A126" i="6"/>
  <c r="H87" i="6"/>
  <c r="B87" i="6"/>
  <c r="D87" i="6"/>
  <c r="A87" i="6"/>
  <c r="H86" i="6"/>
  <c r="B86" i="6"/>
  <c r="D86" i="6"/>
  <c r="A86" i="6"/>
  <c r="H85" i="6"/>
  <c r="B85" i="6"/>
  <c r="D85" i="6"/>
  <c r="A85" i="6"/>
  <c r="H125" i="6"/>
  <c r="B125" i="6"/>
  <c r="D125" i="6"/>
  <c r="A125" i="6"/>
  <c r="H124" i="6"/>
  <c r="B124" i="6"/>
  <c r="D124" i="6"/>
  <c r="A124" i="6"/>
  <c r="H84" i="6"/>
  <c r="B84" i="6"/>
  <c r="D84" i="6"/>
  <c r="A84" i="6"/>
  <c r="H83" i="6"/>
  <c r="B83" i="6"/>
  <c r="D83" i="6"/>
  <c r="A83" i="6"/>
  <c r="H82" i="6"/>
  <c r="B82" i="6"/>
  <c r="D82" i="6"/>
  <c r="A82" i="6"/>
  <c r="H81" i="6"/>
  <c r="B81" i="6"/>
  <c r="D81" i="6"/>
  <c r="A81" i="6"/>
  <c r="H80" i="6"/>
  <c r="D80" i="6"/>
  <c r="B80" i="6"/>
  <c r="A80" i="6"/>
  <c r="H123" i="6"/>
  <c r="B123" i="6"/>
  <c r="D123" i="6"/>
  <c r="A123" i="6"/>
  <c r="H122" i="6"/>
  <c r="B122" i="6"/>
  <c r="D122" i="6"/>
  <c r="A122" i="6"/>
  <c r="H121" i="6"/>
  <c r="B121" i="6"/>
  <c r="D121" i="6"/>
  <c r="A121" i="6"/>
  <c r="H120" i="6"/>
  <c r="B120" i="6"/>
  <c r="D120" i="6"/>
  <c r="A120" i="6"/>
  <c r="H119" i="6"/>
  <c r="B119" i="6"/>
  <c r="D119" i="6"/>
  <c r="A119" i="6"/>
  <c r="H118" i="6"/>
  <c r="D118" i="6"/>
  <c r="B118" i="6"/>
  <c r="A118" i="6"/>
  <c r="H117" i="6"/>
  <c r="B117" i="6"/>
  <c r="D117" i="6"/>
  <c r="A117" i="6"/>
  <c r="H116" i="6"/>
  <c r="D116" i="6"/>
  <c r="B116" i="6"/>
  <c r="A116" i="6"/>
  <c r="H115" i="6"/>
  <c r="B115" i="6"/>
  <c r="D115" i="6"/>
  <c r="A115" i="6"/>
  <c r="H114" i="6"/>
  <c r="B114" i="6"/>
  <c r="D114" i="6"/>
  <c r="A114" i="6"/>
  <c r="H113" i="6"/>
  <c r="B113" i="6"/>
  <c r="D113" i="6"/>
  <c r="A113" i="6"/>
  <c r="H79" i="6"/>
  <c r="B79" i="6"/>
  <c r="D79" i="6"/>
  <c r="A79" i="6"/>
  <c r="H78" i="6"/>
  <c r="B78" i="6"/>
  <c r="D78" i="6"/>
  <c r="A78" i="6"/>
  <c r="H77" i="6"/>
  <c r="B77" i="6"/>
  <c r="D77" i="6"/>
  <c r="A77" i="6"/>
  <c r="H76" i="6"/>
  <c r="B76" i="6"/>
  <c r="D76" i="6"/>
  <c r="A76" i="6"/>
  <c r="H75" i="6"/>
  <c r="D75" i="6"/>
  <c r="B75" i="6"/>
  <c r="A75" i="6"/>
  <c r="H112" i="6"/>
  <c r="B112" i="6"/>
  <c r="D112" i="6"/>
  <c r="A112" i="6"/>
  <c r="H111" i="6"/>
  <c r="B111" i="6"/>
  <c r="D111" i="6"/>
  <c r="A111" i="6"/>
  <c r="H74" i="6"/>
  <c r="B74" i="6"/>
  <c r="D74" i="6"/>
  <c r="A74" i="6"/>
  <c r="H110" i="6"/>
  <c r="B110" i="6"/>
  <c r="D110" i="6"/>
  <c r="A110" i="6"/>
  <c r="H73" i="6"/>
  <c r="B73" i="6"/>
  <c r="D73" i="6"/>
  <c r="A73" i="6"/>
  <c r="H109" i="6"/>
  <c r="D109" i="6"/>
  <c r="B109" i="6"/>
  <c r="A109" i="6"/>
  <c r="H72" i="6"/>
  <c r="B72" i="6"/>
  <c r="D72" i="6"/>
  <c r="A72" i="6"/>
  <c r="H71" i="6"/>
  <c r="B71" i="6"/>
  <c r="F71" i="6"/>
  <c r="D71" i="6"/>
  <c r="A71" i="6"/>
  <c r="H108" i="6"/>
  <c r="F108" i="6"/>
  <c r="D108" i="6"/>
  <c r="B108" i="6"/>
  <c r="A108" i="6"/>
  <c r="H70" i="6"/>
  <c r="F70" i="6"/>
  <c r="D70" i="6"/>
  <c r="B70" i="6"/>
  <c r="A70" i="6"/>
  <c r="H69" i="6"/>
  <c r="B69" i="6"/>
  <c r="F69" i="6"/>
  <c r="D69" i="6"/>
  <c r="A69" i="6"/>
  <c r="H68" i="6"/>
  <c r="F68" i="6"/>
  <c r="D68" i="6"/>
  <c r="B68" i="6"/>
  <c r="A68" i="6"/>
  <c r="H107" i="6"/>
  <c r="B107" i="6"/>
  <c r="D107" i="6"/>
  <c r="A107" i="6"/>
  <c r="H67" i="6"/>
  <c r="B67" i="6"/>
  <c r="D67" i="6"/>
  <c r="A67" i="6"/>
  <c r="H66" i="6"/>
  <c r="B66" i="6"/>
  <c r="D66" i="6"/>
  <c r="A66" i="6"/>
  <c r="H106" i="6"/>
  <c r="B106" i="6"/>
  <c r="D106" i="6"/>
  <c r="A106" i="6"/>
  <c r="H65" i="6"/>
  <c r="B65" i="6"/>
  <c r="D65" i="6"/>
  <c r="A65" i="6"/>
  <c r="H64" i="6"/>
  <c r="D64" i="6"/>
  <c r="B64" i="6"/>
  <c r="A64" i="6"/>
  <c r="H63" i="6"/>
  <c r="B63" i="6"/>
  <c r="D63" i="6"/>
  <c r="A63" i="6"/>
  <c r="H62" i="6"/>
  <c r="D62" i="6"/>
  <c r="B62" i="6"/>
  <c r="A62" i="6"/>
  <c r="H61" i="6"/>
  <c r="B61" i="6"/>
  <c r="D61" i="6"/>
  <c r="A61" i="6"/>
  <c r="H60" i="6"/>
  <c r="B60" i="6"/>
  <c r="D60" i="6"/>
  <c r="A60" i="6"/>
  <c r="H59" i="6"/>
  <c r="B59" i="6"/>
  <c r="D59" i="6"/>
  <c r="A59" i="6"/>
  <c r="H58" i="6"/>
  <c r="B58" i="6"/>
  <c r="D58" i="6"/>
  <c r="A58" i="6"/>
  <c r="H57" i="6"/>
  <c r="B57" i="6"/>
  <c r="D57" i="6"/>
  <c r="A57" i="6"/>
  <c r="H56" i="6"/>
  <c r="B56" i="6"/>
  <c r="D56" i="6"/>
  <c r="A56" i="6"/>
  <c r="H55" i="6"/>
  <c r="B55" i="6"/>
  <c r="D55" i="6"/>
  <c r="A55" i="6"/>
  <c r="H54" i="6"/>
  <c r="D54" i="6"/>
  <c r="B54" i="6"/>
  <c r="A54" i="6"/>
  <c r="H53" i="6"/>
  <c r="B53" i="6"/>
  <c r="D53" i="6"/>
  <c r="A53" i="6"/>
  <c r="H105" i="6"/>
  <c r="B105" i="6"/>
  <c r="D105" i="6"/>
  <c r="A105" i="6"/>
  <c r="H104" i="6"/>
  <c r="B104" i="6"/>
  <c r="D104" i="6"/>
  <c r="A104" i="6"/>
  <c r="H103" i="6"/>
  <c r="B103" i="6"/>
  <c r="D103" i="6"/>
  <c r="A103" i="6"/>
  <c r="H102" i="6"/>
  <c r="B102" i="6"/>
  <c r="D102" i="6"/>
  <c r="A102" i="6"/>
  <c r="H52" i="6"/>
  <c r="D52" i="6"/>
  <c r="B52" i="6"/>
  <c r="A52" i="6"/>
  <c r="H51" i="6"/>
  <c r="B51" i="6"/>
  <c r="D51" i="6"/>
  <c r="A51" i="6"/>
  <c r="H50" i="6"/>
  <c r="D50" i="6"/>
  <c r="B50" i="6"/>
  <c r="A50" i="6"/>
  <c r="H101" i="6"/>
  <c r="B101" i="6"/>
  <c r="D101" i="6"/>
  <c r="A101" i="6"/>
  <c r="H100" i="6"/>
  <c r="B100" i="6"/>
  <c r="D100" i="6"/>
  <c r="A100" i="6"/>
  <c r="H49" i="6"/>
  <c r="B49" i="6"/>
  <c r="D49" i="6"/>
  <c r="A49" i="6"/>
  <c r="H48" i="6"/>
  <c r="B48" i="6"/>
  <c r="D48" i="6"/>
  <c r="A48" i="6"/>
  <c r="H47" i="6"/>
  <c r="B47" i="6"/>
  <c r="D47" i="6"/>
  <c r="A47" i="6"/>
  <c r="H46" i="6"/>
  <c r="B46" i="6"/>
  <c r="D46" i="6"/>
  <c r="A46" i="6"/>
  <c r="H45" i="6"/>
  <c r="B45" i="6"/>
  <c r="D45" i="6"/>
  <c r="A45" i="6"/>
  <c r="H99" i="6"/>
  <c r="D99" i="6"/>
  <c r="B99" i="6"/>
  <c r="A99" i="6"/>
  <c r="H98" i="6"/>
  <c r="B98" i="6"/>
  <c r="D98" i="6"/>
  <c r="A98" i="6"/>
  <c r="H44" i="6"/>
  <c r="B44" i="6"/>
  <c r="D44" i="6"/>
  <c r="A44" i="6"/>
  <c r="H43" i="6"/>
  <c r="B43" i="6"/>
  <c r="D43" i="6"/>
  <c r="A43" i="6"/>
  <c r="H42" i="6"/>
  <c r="B42" i="6"/>
  <c r="D42" i="6"/>
  <c r="A42" i="6"/>
  <c r="H41" i="6"/>
  <c r="B41" i="6"/>
  <c r="D41" i="6"/>
  <c r="A41" i="6"/>
  <c r="H40" i="6"/>
  <c r="D40" i="6"/>
  <c r="B40" i="6"/>
  <c r="A40" i="6"/>
  <c r="H39" i="6"/>
  <c r="B39" i="6"/>
  <c r="D39" i="6"/>
  <c r="A39" i="6"/>
  <c r="H38" i="6"/>
  <c r="D38" i="6"/>
  <c r="B38" i="6"/>
  <c r="A38" i="6"/>
  <c r="H37" i="6"/>
  <c r="B37" i="6"/>
  <c r="D37" i="6"/>
  <c r="A37" i="6"/>
  <c r="H36" i="6"/>
  <c r="D36" i="6"/>
  <c r="B36" i="6"/>
  <c r="A36" i="6"/>
  <c r="H35" i="6"/>
  <c r="B35" i="6"/>
  <c r="D35" i="6"/>
  <c r="A35" i="6"/>
  <c r="H34" i="6"/>
  <c r="D34" i="6"/>
  <c r="B34" i="6"/>
  <c r="A34" i="6"/>
  <c r="H33" i="6"/>
  <c r="B33" i="6"/>
  <c r="D33" i="6"/>
  <c r="A33" i="6"/>
  <c r="H32" i="6"/>
  <c r="D32" i="6"/>
  <c r="B32" i="6"/>
  <c r="A32" i="6"/>
  <c r="H31" i="6"/>
  <c r="B31" i="6"/>
  <c r="D31" i="6"/>
  <c r="A31" i="6"/>
  <c r="H30" i="6"/>
  <c r="D30" i="6"/>
  <c r="B30" i="6"/>
  <c r="A30" i="6"/>
  <c r="H29" i="6"/>
  <c r="B29" i="6"/>
  <c r="D29" i="6"/>
  <c r="A29" i="6"/>
  <c r="H28" i="6"/>
  <c r="D28" i="6"/>
  <c r="B28" i="6"/>
  <c r="A28" i="6"/>
  <c r="H27" i="6"/>
  <c r="B27" i="6"/>
  <c r="D27" i="6"/>
  <c r="A27" i="6"/>
  <c r="H26" i="6"/>
  <c r="D26" i="6"/>
  <c r="B26" i="6"/>
  <c r="A26" i="6"/>
  <c r="H25" i="6"/>
  <c r="B25" i="6"/>
  <c r="D25" i="6"/>
  <c r="A25" i="6"/>
  <c r="H24" i="6"/>
  <c r="D24" i="6"/>
  <c r="B24" i="6"/>
  <c r="A24" i="6"/>
  <c r="H23" i="6"/>
  <c r="B23" i="6"/>
  <c r="D23" i="6"/>
  <c r="A23" i="6"/>
  <c r="H22" i="6"/>
  <c r="D22" i="6"/>
  <c r="B22" i="6"/>
  <c r="A22" i="6"/>
  <c r="H21" i="6"/>
  <c r="B21" i="6"/>
  <c r="D21" i="6"/>
  <c r="A21" i="6"/>
  <c r="H20" i="6"/>
  <c r="D20" i="6"/>
  <c r="B20" i="6"/>
  <c r="A20" i="6"/>
  <c r="H19" i="6"/>
  <c r="B19" i="6"/>
  <c r="D19" i="6"/>
  <c r="A19" i="6"/>
  <c r="H18" i="6"/>
  <c r="D18" i="6"/>
  <c r="B18" i="6"/>
  <c r="A18" i="6"/>
  <c r="H17" i="6"/>
  <c r="B17" i="6"/>
  <c r="D17" i="6"/>
  <c r="A17" i="6"/>
  <c r="H16" i="6"/>
  <c r="D16" i="6"/>
  <c r="B16" i="6"/>
  <c r="A16" i="6"/>
  <c r="H15" i="6"/>
  <c r="B15" i="6"/>
  <c r="D15" i="6"/>
  <c r="A15" i="6"/>
  <c r="H14" i="6"/>
  <c r="D14" i="6"/>
  <c r="B14" i="6"/>
  <c r="A14" i="6"/>
  <c r="H13" i="6"/>
  <c r="B13" i="6"/>
  <c r="D13" i="6"/>
  <c r="A13" i="6"/>
  <c r="H12" i="6"/>
  <c r="D12" i="6"/>
  <c r="B12" i="6"/>
  <c r="A12" i="6"/>
  <c r="H11" i="6"/>
  <c r="B11" i="6"/>
  <c r="D11" i="6"/>
  <c r="A11" i="6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23" i="1"/>
  <c r="E37" i="4"/>
  <c r="E24" i="1"/>
  <c r="E38" i="4"/>
  <c r="E25" i="1"/>
  <c r="E39" i="4"/>
  <c r="E26" i="1"/>
  <c r="E40" i="4"/>
  <c r="E27" i="1"/>
  <c r="E41" i="4"/>
  <c r="E42" i="4"/>
  <c r="E43" i="4"/>
  <c r="E30" i="1"/>
  <c r="E45" i="4"/>
  <c r="E44" i="4"/>
  <c r="E32" i="1"/>
  <c r="E46" i="4"/>
  <c r="E33" i="1"/>
  <c r="E47" i="4"/>
  <c r="E48" i="4"/>
  <c r="E49" i="4"/>
  <c r="E50" i="4"/>
  <c r="E37" i="1"/>
  <c r="E51" i="4"/>
  <c r="E52" i="4"/>
  <c r="E53" i="4"/>
  <c r="E54" i="4"/>
  <c r="E55" i="4"/>
  <c r="E56" i="4"/>
  <c r="E57" i="4"/>
  <c r="E58" i="4"/>
  <c r="E59" i="4"/>
  <c r="E60" i="4"/>
  <c r="E47" i="1"/>
  <c r="E61" i="4"/>
  <c r="E62" i="4"/>
  <c r="E49" i="1"/>
  <c r="E63" i="4"/>
  <c r="E50" i="1"/>
  <c r="E64" i="4"/>
  <c r="E65" i="4"/>
  <c r="E66" i="4"/>
  <c r="E67" i="4"/>
  <c r="E68" i="4"/>
  <c r="E69" i="4"/>
  <c r="E70" i="4"/>
  <c r="E57" i="1"/>
  <c r="E71" i="4"/>
  <c r="E72" i="4"/>
  <c r="E73" i="4"/>
  <c r="E74" i="4"/>
  <c r="E75" i="4"/>
  <c r="E76" i="4"/>
  <c r="E77" i="4"/>
  <c r="E64" i="1"/>
  <c r="E78" i="4"/>
  <c r="E79" i="4"/>
  <c r="E66" i="1"/>
  <c r="E80" i="4"/>
  <c r="E67" i="1"/>
  <c r="E81" i="4"/>
  <c r="E68" i="1"/>
  <c r="E82" i="4"/>
  <c r="E69" i="1"/>
  <c r="E83" i="4"/>
  <c r="E70" i="1"/>
  <c r="E84" i="4"/>
  <c r="E85" i="4"/>
  <c r="E86" i="4"/>
  <c r="E87" i="4"/>
  <c r="E88" i="4"/>
  <c r="E89" i="4"/>
  <c r="E90" i="4"/>
  <c r="E77" i="1"/>
  <c r="E91" i="4"/>
  <c r="E92" i="4"/>
  <c r="E93" i="4"/>
  <c r="E94" i="4"/>
  <c r="E95" i="4"/>
  <c r="E82" i="1"/>
  <c r="E96" i="4"/>
  <c r="E83" i="1"/>
  <c r="E97" i="4"/>
  <c r="E84" i="1"/>
  <c r="E98" i="4"/>
  <c r="E99" i="4"/>
  <c r="E86" i="1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C7" i="5"/>
  <c r="AB2" i="5"/>
  <c r="AD2" i="5"/>
  <c r="AB18" i="5"/>
  <c r="AB7" i="5"/>
  <c r="AB9" i="5"/>
  <c r="AB12" i="5"/>
  <c r="AB6" i="5"/>
  <c r="AB11" i="5"/>
  <c r="AB8" i="5"/>
  <c r="AB10" i="5"/>
  <c r="AB3" i="5"/>
  <c r="AB4" i="5"/>
  <c r="AB5" i="5"/>
  <c r="AY5" i="5"/>
  <c r="Z6" i="5"/>
  <c r="Z7" i="5"/>
  <c r="Y8" i="5"/>
  <c r="Z8" i="5"/>
  <c r="AF8" i="5"/>
  <c r="Z9" i="5"/>
  <c r="AF9" i="5"/>
  <c r="AY9" i="5"/>
  <c r="Z10" i="5"/>
  <c r="F11" i="5"/>
  <c r="G11" i="5"/>
  <c r="E243" i="5"/>
  <c r="F243" i="5"/>
  <c r="G243" i="5"/>
  <c r="E244" i="5"/>
  <c r="F244" i="5"/>
  <c r="G244" i="5"/>
  <c r="E245" i="5"/>
  <c r="F245" i="5"/>
  <c r="G245" i="5"/>
  <c r="E246" i="5"/>
  <c r="F246" i="5"/>
  <c r="G246" i="5"/>
  <c r="E247" i="5"/>
  <c r="F247" i="5"/>
  <c r="G247" i="5"/>
  <c r="E248" i="5"/>
  <c r="F248" i="5"/>
  <c r="G248" i="5"/>
  <c r="E249" i="5"/>
  <c r="F249" i="5"/>
  <c r="G249" i="5"/>
  <c r="E250" i="5"/>
  <c r="F250" i="5"/>
  <c r="G250" i="5"/>
  <c r="E21" i="5"/>
  <c r="F21" i="5"/>
  <c r="E22" i="5"/>
  <c r="F22" i="5"/>
  <c r="E23" i="5"/>
  <c r="F23" i="5"/>
  <c r="E24" i="5"/>
  <c r="F24" i="5"/>
  <c r="G24" i="5"/>
  <c r="Z24" i="5"/>
  <c r="E25" i="5"/>
  <c r="F25" i="5"/>
  <c r="Z25" i="5"/>
  <c r="G25" i="5"/>
  <c r="E26" i="5"/>
  <c r="F26" i="5"/>
  <c r="Z26" i="5"/>
  <c r="G26" i="5"/>
  <c r="E27" i="5"/>
  <c r="F27" i="5"/>
  <c r="Z27" i="5"/>
  <c r="G27" i="5"/>
  <c r="E28" i="5"/>
  <c r="F28" i="5"/>
  <c r="E29" i="5"/>
  <c r="F29" i="5"/>
  <c r="E30" i="5"/>
  <c r="F30" i="5"/>
  <c r="E31" i="5"/>
  <c r="F31" i="5"/>
  <c r="G31" i="5"/>
  <c r="Z31" i="5"/>
  <c r="E32" i="5"/>
  <c r="F32" i="5"/>
  <c r="G32" i="5"/>
  <c r="E33" i="5"/>
  <c r="F33" i="5"/>
  <c r="E34" i="5"/>
  <c r="F34" i="5"/>
  <c r="Z34" i="5"/>
  <c r="G34" i="5"/>
  <c r="E35" i="5"/>
  <c r="F35" i="5"/>
  <c r="E36" i="5"/>
  <c r="F36" i="5"/>
  <c r="G36" i="5"/>
  <c r="Z36" i="5"/>
  <c r="E37" i="5"/>
  <c r="F37" i="5"/>
  <c r="Z37" i="5"/>
  <c r="G37" i="5"/>
  <c r="E38" i="5"/>
  <c r="F38" i="5"/>
  <c r="E39" i="5"/>
  <c r="F39" i="5"/>
  <c r="G39" i="5"/>
  <c r="Z39" i="5"/>
  <c r="E40" i="5"/>
  <c r="F40" i="5"/>
  <c r="G40" i="5"/>
  <c r="Z40" i="5"/>
  <c r="E41" i="5"/>
  <c r="F41" i="5"/>
  <c r="G41" i="5"/>
  <c r="Z41" i="5"/>
  <c r="E42" i="5"/>
  <c r="F42" i="5"/>
  <c r="G42" i="5"/>
  <c r="Z42" i="5"/>
  <c r="E43" i="5"/>
  <c r="F43" i="5"/>
  <c r="Z43" i="5"/>
  <c r="G43" i="5"/>
  <c r="E44" i="5"/>
  <c r="F44" i="5"/>
  <c r="E45" i="5"/>
  <c r="F45" i="5"/>
  <c r="G45" i="5"/>
  <c r="E46" i="5"/>
  <c r="F46" i="5"/>
  <c r="E47" i="5"/>
  <c r="F47" i="5"/>
  <c r="E48" i="5"/>
  <c r="F48" i="5"/>
  <c r="Z48" i="5"/>
  <c r="G48" i="5"/>
  <c r="E49" i="5"/>
  <c r="F49" i="5"/>
  <c r="Z49" i="5"/>
  <c r="G49" i="5"/>
  <c r="E50" i="5"/>
  <c r="F50" i="5"/>
  <c r="G50" i="5"/>
  <c r="Z50" i="5"/>
  <c r="E51" i="5"/>
  <c r="F51" i="5"/>
  <c r="E52" i="5"/>
  <c r="F52" i="5"/>
  <c r="G52" i="5"/>
  <c r="Z52" i="5"/>
  <c r="E53" i="5"/>
  <c r="F53" i="5"/>
  <c r="G53" i="5"/>
  <c r="E54" i="5"/>
  <c r="F54" i="5"/>
  <c r="E55" i="5"/>
  <c r="F55" i="5"/>
  <c r="Z55" i="5"/>
  <c r="G55" i="5"/>
  <c r="E56" i="5"/>
  <c r="F56" i="5"/>
  <c r="E57" i="5"/>
  <c r="F57" i="5"/>
  <c r="E58" i="5"/>
  <c r="F58" i="5"/>
  <c r="E59" i="5"/>
  <c r="F59" i="5"/>
  <c r="E60" i="5"/>
  <c r="F60" i="5"/>
  <c r="Z60" i="5"/>
  <c r="G60" i="5"/>
  <c r="E61" i="5"/>
  <c r="F61" i="5"/>
  <c r="G61" i="5"/>
  <c r="Z61" i="5"/>
  <c r="E62" i="5"/>
  <c r="F62" i="5"/>
  <c r="Z62" i="5"/>
  <c r="G62" i="5"/>
  <c r="E63" i="5"/>
  <c r="F63" i="5"/>
  <c r="Z63" i="5"/>
  <c r="G63" i="5"/>
  <c r="E64" i="5"/>
  <c r="F64" i="5"/>
  <c r="Z64" i="5"/>
  <c r="G64" i="5"/>
  <c r="E65" i="5"/>
  <c r="F65" i="5"/>
  <c r="E66" i="5"/>
  <c r="F66" i="5"/>
  <c r="G66" i="5"/>
  <c r="E67" i="5"/>
  <c r="F67" i="5"/>
  <c r="E68" i="5"/>
  <c r="F68" i="5"/>
  <c r="E69" i="5"/>
  <c r="F69" i="5"/>
  <c r="E70" i="5"/>
  <c r="F70" i="5"/>
  <c r="Z70" i="5"/>
  <c r="G70" i="5"/>
  <c r="E71" i="5"/>
  <c r="F71" i="5"/>
  <c r="Z71" i="5"/>
  <c r="E72" i="5"/>
  <c r="F72" i="5"/>
  <c r="E73" i="5"/>
  <c r="F73" i="5"/>
  <c r="Z73" i="5"/>
  <c r="E74" i="5"/>
  <c r="F74" i="5"/>
  <c r="G74" i="5"/>
  <c r="Z74" i="5"/>
  <c r="E75" i="5"/>
  <c r="F75" i="5"/>
  <c r="Z75" i="5"/>
  <c r="G75" i="5"/>
  <c r="E76" i="5"/>
  <c r="F76" i="5"/>
  <c r="G76" i="5"/>
  <c r="E77" i="5"/>
  <c r="F77" i="5"/>
  <c r="G77" i="5"/>
  <c r="Z77" i="5"/>
  <c r="E78" i="5"/>
  <c r="F78" i="5"/>
  <c r="Z78" i="5"/>
  <c r="G78" i="5"/>
  <c r="E79" i="5"/>
  <c r="F79" i="5"/>
  <c r="Z79" i="5"/>
  <c r="G79" i="5"/>
  <c r="E80" i="5"/>
  <c r="F80" i="5"/>
  <c r="G80" i="5"/>
  <c r="E81" i="5"/>
  <c r="F81" i="5"/>
  <c r="E82" i="5"/>
  <c r="F82" i="5"/>
  <c r="E83" i="5"/>
  <c r="F83" i="5"/>
  <c r="G83" i="5"/>
  <c r="Z83" i="5"/>
  <c r="E84" i="5"/>
  <c r="F84" i="5"/>
  <c r="Z84" i="5"/>
  <c r="E85" i="5"/>
  <c r="F85" i="5"/>
  <c r="G85" i="5"/>
  <c r="Z85" i="5"/>
  <c r="E86" i="5"/>
  <c r="F86" i="5"/>
  <c r="Z86" i="5"/>
  <c r="E87" i="5"/>
  <c r="F87" i="5"/>
  <c r="E88" i="5"/>
  <c r="F88" i="5"/>
  <c r="G88" i="5"/>
  <c r="Z88" i="5"/>
  <c r="E89" i="5"/>
  <c r="F89" i="5"/>
  <c r="Z89" i="5"/>
  <c r="G89" i="5"/>
  <c r="E90" i="5"/>
  <c r="F90" i="5"/>
  <c r="Z90" i="5"/>
  <c r="E91" i="5"/>
  <c r="F91" i="5"/>
  <c r="G91" i="5"/>
  <c r="Z91" i="5"/>
  <c r="E92" i="5"/>
  <c r="F92" i="5"/>
  <c r="Z92" i="5"/>
  <c r="G92" i="5"/>
  <c r="E93" i="5"/>
  <c r="F93" i="5"/>
  <c r="G93" i="5"/>
  <c r="Z93" i="5"/>
  <c r="E94" i="5"/>
  <c r="F94" i="5"/>
  <c r="Z94" i="5"/>
  <c r="G94" i="5"/>
  <c r="E95" i="5"/>
  <c r="F95" i="5"/>
  <c r="G95" i="5"/>
  <c r="E96" i="5"/>
  <c r="F96" i="5"/>
  <c r="Z96" i="5"/>
  <c r="G96" i="5"/>
  <c r="E97" i="5"/>
  <c r="F97" i="5"/>
  <c r="Z97" i="5"/>
  <c r="G97" i="5"/>
  <c r="E98" i="5"/>
  <c r="F98" i="5"/>
  <c r="G98" i="5"/>
  <c r="Z98" i="5"/>
  <c r="E99" i="5"/>
  <c r="F99" i="5"/>
  <c r="E100" i="5"/>
  <c r="F100" i="5"/>
  <c r="Z100" i="5"/>
  <c r="G100" i="5"/>
  <c r="E101" i="5"/>
  <c r="F101" i="5"/>
  <c r="G101" i="5"/>
  <c r="E102" i="5"/>
  <c r="F102" i="5"/>
  <c r="G102" i="5"/>
  <c r="E103" i="5"/>
  <c r="F103" i="5"/>
  <c r="E104" i="5"/>
  <c r="F104" i="5"/>
  <c r="G104" i="5"/>
  <c r="Z104" i="5"/>
  <c r="E105" i="5"/>
  <c r="F105" i="5"/>
  <c r="Z105" i="5"/>
  <c r="E106" i="5"/>
  <c r="F106" i="5"/>
  <c r="G106" i="5"/>
  <c r="Z106" i="5"/>
  <c r="E107" i="5"/>
  <c r="F107" i="5"/>
  <c r="Z107" i="5"/>
  <c r="E108" i="5"/>
  <c r="F108" i="5"/>
  <c r="Z108" i="5"/>
  <c r="G108" i="5"/>
  <c r="E109" i="5"/>
  <c r="F109" i="5"/>
  <c r="E110" i="5"/>
  <c r="F110" i="5"/>
  <c r="E111" i="5"/>
  <c r="F111" i="5"/>
  <c r="Z111" i="5"/>
  <c r="G111" i="5"/>
  <c r="E112" i="5"/>
  <c r="F112" i="5"/>
  <c r="E113" i="5"/>
  <c r="F113" i="5"/>
  <c r="G113" i="5"/>
  <c r="Z113" i="5"/>
  <c r="E114" i="5"/>
  <c r="F114" i="5"/>
  <c r="Z114" i="5"/>
  <c r="G114" i="5"/>
  <c r="E115" i="5"/>
  <c r="F115" i="5"/>
  <c r="E116" i="5"/>
  <c r="F116" i="5"/>
  <c r="Z116" i="5"/>
  <c r="G116" i="5"/>
  <c r="E117" i="5"/>
  <c r="F117" i="5"/>
  <c r="E118" i="5"/>
  <c r="F118" i="5"/>
  <c r="E119" i="5"/>
  <c r="F119" i="5"/>
  <c r="Z119" i="5"/>
  <c r="G119" i="5"/>
  <c r="E120" i="5"/>
  <c r="F120" i="5"/>
  <c r="G120" i="5"/>
  <c r="Z120" i="5"/>
  <c r="E121" i="5"/>
  <c r="F121" i="5"/>
  <c r="Z121" i="5"/>
  <c r="G121" i="5"/>
  <c r="E122" i="5"/>
  <c r="F122" i="5"/>
  <c r="G122" i="5"/>
  <c r="E123" i="5"/>
  <c r="F123" i="5"/>
  <c r="G123" i="5"/>
  <c r="E124" i="5"/>
  <c r="F124" i="5"/>
  <c r="E125" i="5"/>
  <c r="F125" i="5"/>
  <c r="E126" i="5"/>
  <c r="F126" i="5"/>
  <c r="E127" i="5"/>
  <c r="F127" i="5"/>
  <c r="Z127" i="5"/>
  <c r="G127" i="5"/>
  <c r="E128" i="5"/>
  <c r="F128" i="5"/>
  <c r="G128" i="5"/>
  <c r="Z128" i="5"/>
  <c r="E129" i="5"/>
  <c r="F129" i="5"/>
  <c r="Z129" i="5"/>
  <c r="G129" i="5"/>
  <c r="E130" i="5"/>
  <c r="F130" i="5"/>
  <c r="G130" i="5"/>
  <c r="E131" i="5"/>
  <c r="F131" i="5"/>
  <c r="Z131" i="5"/>
  <c r="G131" i="5"/>
  <c r="E132" i="5"/>
  <c r="F132" i="5"/>
  <c r="G132" i="5"/>
  <c r="Z132" i="5"/>
  <c r="E133" i="5"/>
  <c r="F133" i="5"/>
  <c r="Z133" i="5"/>
  <c r="E134" i="5"/>
  <c r="F134" i="5"/>
  <c r="E135" i="5"/>
  <c r="F135" i="5"/>
  <c r="Z135" i="5"/>
  <c r="G135" i="5"/>
  <c r="E136" i="5"/>
  <c r="F136" i="5"/>
  <c r="G136" i="5"/>
  <c r="Z136" i="5"/>
  <c r="E137" i="5"/>
  <c r="F137" i="5"/>
  <c r="Z137" i="5"/>
  <c r="E138" i="5"/>
  <c r="F138" i="5"/>
  <c r="E139" i="5"/>
  <c r="F139" i="5"/>
  <c r="E140" i="5"/>
  <c r="F140" i="5"/>
  <c r="G140" i="5"/>
  <c r="Z140" i="5"/>
  <c r="E141" i="5"/>
  <c r="F141" i="5"/>
  <c r="Z141" i="5"/>
  <c r="E142" i="5"/>
  <c r="F142" i="5"/>
  <c r="E143" i="5"/>
  <c r="F143" i="5"/>
  <c r="E144" i="5"/>
  <c r="F144" i="5"/>
  <c r="G144" i="5"/>
  <c r="E145" i="5"/>
  <c r="F145" i="5"/>
  <c r="E146" i="5"/>
  <c r="F146" i="5"/>
  <c r="E147" i="5"/>
  <c r="F147" i="5"/>
  <c r="Z147" i="5"/>
  <c r="G147" i="5"/>
  <c r="E148" i="5"/>
  <c r="F148" i="5"/>
  <c r="G148" i="5"/>
  <c r="E149" i="5"/>
  <c r="F149" i="5"/>
  <c r="Z149" i="5"/>
  <c r="E150" i="5"/>
  <c r="F150" i="5"/>
  <c r="G150" i="5"/>
  <c r="E151" i="5"/>
  <c r="F151" i="5"/>
  <c r="Z151" i="5"/>
  <c r="G151" i="5"/>
  <c r="E152" i="5"/>
  <c r="F152" i="5"/>
  <c r="G152" i="5"/>
  <c r="Z152" i="5"/>
  <c r="E153" i="5"/>
  <c r="F153" i="5"/>
  <c r="E154" i="5"/>
  <c r="F154" i="5"/>
  <c r="E155" i="5"/>
  <c r="F155" i="5"/>
  <c r="Z155" i="5"/>
  <c r="E156" i="5"/>
  <c r="F156" i="5"/>
  <c r="G156" i="5"/>
  <c r="Z156" i="5"/>
  <c r="E157" i="5"/>
  <c r="F157" i="5"/>
  <c r="G157" i="5"/>
  <c r="Z157" i="5"/>
  <c r="E158" i="5"/>
  <c r="F158" i="5"/>
  <c r="E159" i="5"/>
  <c r="F159" i="5"/>
  <c r="E160" i="5"/>
  <c r="F160" i="5"/>
  <c r="Z160" i="5"/>
  <c r="E161" i="5"/>
  <c r="F161" i="5"/>
  <c r="G161" i="5"/>
  <c r="E162" i="5"/>
  <c r="F162" i="5"/>
  <c r="Z162" i="5"/>
  <c r="E163" i="5"/>
  <c r="F163" i="5"/>
  <c r="Z163" i="5"/>
  <c r="G163" i="5"/>
  <c r="E164" i="5"/>
  <c r="F164" i="5"/>
  <c r="E165" i="5"/>
  <c r="F165" i="5"/>
  <c r="Z165" i="5"/>
  <c r="E166" i="5"/>
  <c r="F166" i="5"/>
  <c r="Z166" i="5"/>
  <c r="G166" i="5"/>
  <c r="E167" i="5"/>
  <c r="F167" i="5"/>
  <c r="Z167" i="5"/>
  <c r="G167" i="5"/>
  <c r="E168" i="5"/>
  <c r="F168" i="5"/>
  <c r="G168" i="5"/>
  <c r="Z168" i="5"/>
  <c r="E169" i="5"/>
  <c r="F169" i="5"/>
  <c r="E170" i="5"/>
  <c r="F170" i="5"/>
  <c r="E171" i="5"/>
  <c r="F171" i="5"/>
  <c r="E172" i="5"/>
  <c r="F172" i="5"/>
  <c r="E173" i="5"/>
  <c r="F173" i="5"/>
  <c r="E174" i="5"/>
  <c r="F174" i="5"/>
  <c r="E175" i="5"/>
  <c r="F175" i="5"/>
  <c r="E176" i="5"/>
  <c r="F176" i="5"/>
  <c r="G176" i="5"/>
  <c r="E177" i="5"/>
  <c r="F177" i="5"/>
  <c r="E178" i="5"/>
  <c r="F178" i="5"/>
  <c r="Z178" i="5"/>
  <c r="E179" i="5"/>
  <c r="F179" i="5"/>
  <c r="E180" i="5"/>
  <c r="F180" i="5"/>
  <c r="E181" i="5"/>
  <c r="F181" i="5"/>
  <c r="E182" i="5"/>
  <c r="F182" i="5"/>
  <c r="Z182" i="5"/>
  <c r="E183" i="5"/>
  <c r="F183" i="5"/>
  <c r="E184" i="5"/>
  <c r="F184" i="5"/>
  <c r="Z184" i="5"/>
  <c r="G184" i="5"/>
  <c r="E185" i="5"/>
  <c r="F185" i="5"/>
  <c r="G185" i="5"/>
  <c r="Z185" i="5"/>
  <c r="E186" i="5"/>
  <c r="F186" i="5"/>
  <c r="Z186" i="5"/>
  <c r="E187" i="5"/>
  <c r="F187" i="5"/>
  <c r="G187" i="5"/>
  <c r="E188" i="5"/>
  <c r="F188" i="5"/>
  <c r="G188" i="5"/>
  <c r="E189" i="5"/>
  <c r="F189" i="5"/>
  <c r="E190" i="5"/>
  <c r="F190" i="5"/>
  <c r="Z190" i="5"/>
  <c r="E191" i="5"/>
  <c r="F191" i="5"/>
  <c r="E192" i="5"/>
  <c r="F192" i="5"/>
  <c r="Z192" i="5"/>
  <c r="E193" i="5"/>
  <c r="F193" i="5"/>
  <c r="G193" i="5"/>
  <c r="E194" i="5"/>
  <c r="F194" i="5"/>
  <c r="Z194" i="5"/>
  <c r="G194" i="5"/>
  <c r="E195" i="5"/>
  <c r="F195" i="5"/>
  <c r="E196" i="5"/>
  <c r="F196" i="5"/>
  <c r="G196" i="5"/>
  <c r="E197" i="5"/>
  <c r="F197" i="5"/>
  <c r="G197" i="5"/>
  <c r="E198" i="5"/>
  <c r="F198" i="5"/>
  <c r="Z198" i="5"/>
  <c r="E199" i="5"/>
  <c r="F199" i="5"/>
  <c r="G199" i="5"/>
  <c r="E200" i="5"/>
  <c r="F200" i="5"/>
  <c r="Z200" i="5"/>
  <c r="E201" i="5"/>
  <c r="F201" i="5"/>
  <c r="G201" i="5"/>
  <c r="E202" i="5"/>
  <c r="F202" i="5"/>
  <c r="E203" i="5"/>
  <c r="F203" i="5"/>
  <c r="Z203" i="5"/>
  <c r="E204" i="5"/>
  <c r="F204" i="5"/>
  <c r="Z204" i="5"/>
  <c r="G204" i="5"/>
  <c r="E205" i="5"/>
  <c r="F205" i="5"/>
  <c r="G205" i="5"/>
  <c r="Z205" i="5"/>
  <c r="E206" i="5"/>
  <c r="F206" i="5"/>
  <c r="G206" i="5"/>
  <c r="E207" i="5"/>
  <c r="F207" i="5"/>
  <c r="E208" i="5"/>
  <c r="F208" i="5"/>
  <c r="Z208" i="5"/>
  <c r="G208" i="5"/>
  <c r="E209" i="5"/>
  <c r="F209" i="5"/>
  <c r="G209" i="5"/>
  <c r="Z209" i="5"/>
  <c r="E210" i="5"/>
  <c r="F210" i="5"/>
  <c r="E211" i="5"/>
  <c r="F211" i="5"/>
  <c r="G211" i="5"/>
  <c r="E212" i="5"/>
  <c r="F212" i="5"/>
  <c r="E213" i="5"/>
  <c r="F213" i="5"/>
  <c r="G213" i="5"/>
  <c r="E214" i="5"/>
  <c r="F214" i="5"/>
  <c r="Z214" i="5"/>
  <c r="E215" i="5"/>
  <c r="F215" i="5"/>
  <c r="E216" i="5"/>
  <c r="F216" i="5"/>
  <c r="Z216" i="5"/>
  <c r="G216" i="5"/>
  <c r="E217" i="5"/>
  <c r="F217" i="5"/>
  <c r="E218" i="5"/>
  <c r="F218" i="5"/>
  <c r="Z218" i="5"/>
  <c r="E219" i="5"/>
  <c r="F219" i="5"/>
  <c r="Z219" i="5"/>
  <c r="G219" i="5"/>
  <c r="E220" i="5"/>
  <c r="F220" i="5"/>
  <c r="E221" i="5"/>
  <c r="F221" i="5"/>
  <c r="Z221" i="5"/>
  <c r="G221" i="5"/>
  <c r="E222" i="5"/>
  <c r="F222" i="5"/>
  <c r="G222" i="5"/>
  <c r="E223" i="5"/>
  <c r="F223" i="5"/>
  <c r="E224" i="5"/>
  <c r="F224" i="5"/>
  <c r="E225" i="5"/>
  <c r="F225" i="5"/>
  <c r="E226" i="5"/>
  <c r="F226" i="5"/>
  <c r="Z226" i="5"/>
  <c r="E227" i="5"/>
  <c r="F227" i="5"/>
  <c r="Z227" i="5"/>
  <c r="G227" i="5"/>
  <c r="E228" i="5"/>
  <c r="F228" i="5"/>
  <c r="Z228" i="5"/>
  <c r="G228" i="5"/>
  <c r="E229" i="5"/>
  <c r="F229" i="5"/>
  <c r="Z229" i="5"/>
  <c r="G229" i="5"/>
  <c r="E230" i="5"/>
  <c r="F230" i="5"/>
  <c r="G230" i="5"/>
  <c r="E231" i="5"/>
  <c r="F231" i="5"/>
  <c r="G231" i="5"/>
  <c r="E232" i="5"/>
  <c r="F232" i="5"/>
  <c r="E233" i="5"/>
  <c r="F233" i="5"/>
  <c r="E234" i="5"/>
  <c r="F234" i="5"/>
  <c r="E235" i="5"/>
  <c r="F235" i="5"/>
  <c r="Z235" i="5"/>
  <c r="G235" i="5"/>
  <c r="E236" i="5"/>
  <c r="F236" i="5"/>
  <c r="Z236" i="5"/>
  <c r="G236" i="5"/>
  <c r="E237" i="5"/>
  <c r="F237" i="5"/>
  <c r="Z237" i="5"/>
  <c r="G237" i="5"/>
  <c r="E238" i="5"/>
  <c r="F238" i="5"/>
  <c r="G238" i="5"/>
  <c r="E239" i="5"/>
  <c r="F239" i="5"/>
  <c r="E240" i="5"/>
  <c r="F240" i="5"/>
  <c r="E241" i="5"/>
  <c r="F241" i="5"/>
  <c r="G241" i="5"/>
  <c r="E242" i="5"/>
  <c r="F242" i="5"/>
  <c r="Z243" i="5"/>
  <c r="Z244" i="5"/>
  <c r="Z245" i="5"/>
  <c r="Z246" i="5"/>
  <c r="Z247" i="5"/>
  <c r="Z248" i="5"/>
  <c r="Z249" i="5"/>
  <c r="Z250" i="5"/>
  <c r="AY11" i="5"/>
  <c r="AY12" i="5"/>
  <c r="AB13" i="5"/>
  <c r="AD13" i="5"/>
  <c r="AB17" i="5"/>
  <c r="AY13" i="5"/>
  <c r="E14" i="5"/>
  <c r="E15" i="5" s="1"/>
  <c r="AB14" i="5"/>
  <c r="AY14" i="5"/>
  <c r="AY15" i="5"/>
  <c r="AB16" i="5"/>
  <c r="AY16" i="5"/>
  <c r="C17" i="5"/>
  <c r="AY17" i="5"/>
  <c r="AY18" i="5"/>
  <c r="AY19" i="5"/>
  <c r="AY20" i="5"/>
  <c r="Q21" i="5"/>
  <c r="AY21" i="5"/>
  <c r="Q22" i="5"/>
  <c r="AY22" i="5"/>
  <c r="Q23" i="5"/>
  <c r="AY23" i="5"/>
  <c r="J24" i="5"/>
  <c r="Q24" i="5"/>
  <c r="AF24" i="5"/>
  <c r="AY24" i="5"/>
  <c r="J25" i="5"/>
  <c r="Q25" i="5"/>
  <c r="AF25" i="5"/>
  <c r="AY25" i="5"/>
  <c r="J26" i="5"/>
  <c r="Q26" i="5"/>
  <c r="AF26" i="5"/>
  <c r="AY26" i="5"/>
  <c r="J27" i="5"/>
  <c r="Q27" i="5"/>
  <c r="AF27" i="5"/>
  <c r="AY27" i="5"/>
  <c r="Q28" i="5"/>
  <c r="AY28" i="5"/>
  <c r="Q29" i="5"/>
  <c r="AY29" i="5"/>
  <c r="Q30" i="5"/>
  <c r="AY30" i="5"/>
  <c r="J31" i="5"/>
  <c r="Q31" i="5"/>
  <c r="AF31" i="5"/>
  <c r="AY31" i="5"/>
  <c r="J32" i="5"/>
  <c r="Q32" i="5"/>
  <c r="AF32" i="5"/>
  <c r="AY32" i="5"/>
  <c r="Q33" i="5"/>
  <c r="AY33" i="5"/>
  <c r="J34" i="5"/>
  <c r="Q34" i="5"/>
  <c r="AF34" i="5"/>
  <c r="AY34" i="5"/>
  <c r="Q35" i="5"/>
  <c r="AY35" i="5"/>
  <c r="J36" i="5"/>
  <c r="Q36" i="5"/>
  <c r="AF36" i="5"/>
  <c r="AY36" i="5"/>
  <c r="J37" i="5"/>
  <c r="Q37" i="5"/>
  <c r="AF37" i="5"/>
  <c r="AY37" i="5"/>
  <c r="Q38" i="5"/>
  <c r="AY38" i="5"/>
  <c r="J39" i="5"/>
  <c r="Q39" i="5"/>
  <c r="AF39" i="5"/>
  <c r="AY39" i="5"/>
  <c r="J40" i="5"/>
  <c r="Q40" i="5"/>
  <c r="AF40" i="5"/>
  <c r="AY40" i="5"/>
  <c r="J41" i="5"/>
  <c r="Q41" i="5"/>
  <c r="AF41" i="5"/>
  <c r="AY41" i="5"/>
  <c r="J42" i="5"/>
  <c r="Q42" i="5"/>
  <c r="AF42" i="5"/>
  <c r="AY42" i="5"/>
  <c r="J43" i="5"/>
  <c r="Q43" i="5"/>
  <c r="AF43" i="5"/>
  <c r="AY43" i="5"/>
  <c r="Q44" i="5"/>
  <c r="AY44" i="5"/>
  <c r="J45" i="5"/>
  <c r="Q45" i="5"/>
  <c r="AF45" i="5"/>
  <c r="AY45" i="5"/>
  <c r="Q46" i="5"/>
  <c r="AY46" i="5"/>
  <c r="Q47" i="5"/>
  <c r="AY47" i="5"/>
  <c r="J48" i="5"/>
  <c r="Q48" i="5"/>
  <c r="AF48" i="5"/>
  <c r="AY48" i="5"/>
  <c r="J49" i="5"/>
  <c r="Q49" i="5"/>
  <c r="AF49" i="5"/>
  <c r="AY49" i="5"/>
  <c r="J50" i="5"/>
  <c r="Q50" i="5"/>
  <c r="AF50" i="5"/>
  <c r="AY50" i="5"/>
  <c r="Q51" i="5"/>
  <c r="AY51" i="5"/>
  <c r="J52" i="5"/>
  <c r="Q52" i="5"/>
  <c r="AF52" i="5"/>
  <c r="AY52" i="5"/>
  <c r="J53" i="5"/>
  <c r="Q53" i="5"/>
  <c r="AF53" i="5"/>
  <c r="AY53" i="5"/>
  <c r="Q54" i="5"/>
  <c r="AY54" i="5"/>
  <c r="J55" i="5"/>
  <c r="Q55" i="5"/>
  <c r="AF55" i="5"/>
  <c r="AY55" i="5"/>
  <c r="Q56" i="5"/>
  <c r="AY56" i="5"/>
  <c r="Q57" i="5"/>
  <c r="AY57" i="5"/>
  <c r="Q58" i="5"/>
  <c r="AY58" i="5"/>
  <c r="Q59" i="5"/>
  <c r="AY59" i="5"/>
  <c r="J60" i="5"/>
  <c r="Q60" i="5"/>
  <c r="AF60" i="5"/>
  <c r="AY60" i="5"/>
  <c r="J61" i="5"/>
  <c r="Q61" i="5"/>
  <c r="AF61" i="5"/>
  <c r="AY61" i="5"/>
  <c r="J62" i="5"/>
  <c r="Q62" i="5"/>
  <c r="AF62" i="5"/>
  <c r="AY62" i="5"/>
  <c r="J63" i="5"/>
  <c r="Q63" i="5"/>
  <c r="AF63" i="5"/>
  <c r="J64" i="5"/>
  <c r="Q64" i="5"/>
  <c r="AF64" i="5"/>
  <c r="Q65" i="5"/>
  <c r="J66" i="5"/>
  <c r="Q66" i="5"/>
  <c r="AF66" i="5"/>
  <c r="Q67" i="5"/>
  <c r="Q68" i="5"/>
  <c r="Q69" i="5"/>
  <c r="J70" i="5"/>
  <c r="Q70" i="5"/>
  <c r="AF70" i="5"/>
  <c r="Q71" i="5"/>
  <c r="AF71" i="5"/>
  <c r="Q72" i="5"/>
  <c r="Q73" i="5"/>
  <c r="J74" i="5"/>
  <c r="Q74" i="5"/>
  <c r="AF74" i="5"/>
  <c r="J75" i="5"/>
  <c r="Q75" i="5"/>
  <c r="AF75" i="5"/>
  <c r="J76" i="5"/>
  <c r="Q76" i="5"/>
  <c r="AF76" i="5"/>
  <c r="J77" i="5"/>
  <c r="Q77" i="5"/>
  <c r="AF77" i="5"/>
  <c r="J78" i="5"/>
  <c r="Q78" i="5"/>
  <c r="AF78" i="5"/>
  <c r="J79" i="5"/>
  <c r="Q79" i="5"/>
  <c r="AF79" i="5"/>
  <c r="J80" i="5"/>
  <c r="Q80" i="5"/>
  <c r="AF80" i="5"/>
  <c r="Q81" i="5"/>
  <c r="Q82" i="5"/>
  <c r="J83" i="5"/>
  <c r="Q83" i="5"/>
  <c r="AF83" i="5"/>
  <c r="Q84" i="5"/>
  <c r="J85" i="5"/>
  <c r="Q85" i="5"/>
  <c r="AF85" i="5"/>
  <c r="Q86" i="5"/>
  <c r="Q87" i="5"/>
  <c r="J88" i="5"/>
  <c r="Q88" i="5"/>
  <c r="AF88" i="5"/>
  <c r="J89" i="5"/>
  <c r="Q89" i="5"/>
  <c r="AF89" i="5"/>
  <c r="Q90" i="5"/>
  <c r="AF90" i="5"/>
  <c r="J91" i="5"/>
  <c r="Q91" i="5"/>
  <c r="AF91" i="5"/>
  <c r="J92" i="5"/>
  <c r="Q92" i="5"/>
  <c r="AF92" i="5"/>
  <c r="J93" i="5"/>
  <c r="Q93" i="5"/>
  <c r="AF93" i="5"/>
  <c r="J94" i="5"/>
  <c r="Q94" i="5"/>
  <c r="AF94" i="5"/>
  <c r="J95" i="5"/>
  <c r="Q95" i="5"/>
  <c r="AF95" i="5"/>
  <c r="J96" i="5"/>
  <c r="Q96" i="5"/>
  <c r="AF96" i="5"/>
  <c r="J97" i="5"/>
  <c r="Q97" i="5"/>
  <c r="AF97" i="5"/>
  <c r="J98" i="5"/>
  <c r="Q98" i="5"/>
  <c r="AF98" i="5"/>
  <c r="Q99" i="5"/>
  <c r="J100" i="5"/>
  <c r="Q100" i="5"/>
  <c r="AF100" i="5"/>
  <c r="J101" i="5"/>
  <c r="Q101" i="5"/>
  <c r="AF101" i="5"/>
  <c r="J102" i="5"/>
  <c r="Q102" i="5"/>
  <c r="AF102" i="5"/>
  <c r="Q103" i="5"/>
  <c r="J104" i="5"/>
  <c r="Q104" i="5"/>
  <c r="AF104" i="5"/>
  <c r="Q105" i="5"/>
  <c r="J106" i="5"/>
  <c r="Q106" i="5"/>
  <c r="AF106" i="5"/>
  <c r="Q107" i="5"/>
  <c r="J108" i="5"/>
  <c r="Q108" i="5"/>
  <c r="AF108" i="5"/>
  <c r="Q109" i="5"/>
  <c r="Q110" i="5"/>
  <c r="J111" i="5"/>
  <c r="Q111" i="5"/>
  <c r="AF111" i="5"/>
  <c r="Q112" i="5"/>
  <c r="J113" i="5"/>
  <c r="Q113" i="5"/>
  <c r="AF113" i="5"/>
  <c r="J114" i="5"/>
  <c r="Q114" i="5"/>
  <c r="AF114" i="5"/>
  <c r="Q115" i="5"/>
  <c r="J116" i="5"/>
  <c r="Q116" i="5"/>
  <c r="AF116" i="5"/>
  <c r="Q117" i="5"/>
  <c r="Q118" i="5"/>
  <c r="J119" i="5"/>
  <c r="Q119" i="5"/>
  <c r="AF119" i="5"/>
  <c r="J120" i="5"/>
  <c r="Q120" i="5"/>
  <c r="AF120" i="5"/>
  <c r="J121" i="5"/>
  <c r="Q121" i="5"/>
  <c r="AF121" i="5"/>
  <c r="J122" i="5"/>
  <c r="Q122" i="5"/>
  <c r="AF122" i="5"/>
  <c r="J123" i="5"/>
  <c r="Q123" i="5"/>
  <c r="AF123" i="5"/>
  <c r="Q124" i="5"/>
  <c r="Q125" i="5"/>
  <c r="Q126" i="5"/>
  <c r="J127" i="5"/>
  <c r="Q127" i="5"/>
  <c r="AF127" i="5"/>
  <c r="J128" i="5"/>
  <c r="Q128" i="5"/>
  <c r="AF128" i="5"/>
  <c r="J129" i="5"/>
  <c r="Q129" i="5"/>
  <c r="AF129" i="5"/>
  <c r="J130" i="5"/>
  <c r="Q130" i="5"/>
  <c r="AF130" i="5"/>
  <c r="J131" i="5"/>
  <c r="Q131" i="5"/>
  <c r="AF131" i="5"/>
  <c r="J132" i="5"/>
  <c r="Q132" i="5"/>
  <c r="AF132" i="5"/>
  <c r="Q133" i="5"/>
  <c r="Q134" i="5"/>
  <c r="J135" i="5"/>
  <c r="Q135" i="5"/>
  <c r="AF135" i="5"/>
  <c r="J136" i="5"/>
  <c r="Q136" i="5"/>
  <c r="AF136" i="5"/>
  <c r="Q137" i="5"/>
  <c r="Q138" i="5"/>
  <c r="Q139" i="5"/>
  <c r="J140" i="5"/>
  <c r="Q140" i="5"/>
  <c r="AF140" i="5"/>
  <c r="Q141" i="5"/>
  <c r="Q142" i="5"/>
  <c r="Q143" i="5"/>
  <c r="J144" i="5"/>
  <c r="Q144" i="5"/>
  <c r="AF144" i="5"/>
  <c r="Q145" i="5"/>
  <c r="Q146" i="5"/>
  <c r="J147" i="5"/>
  <c r="Q147" i="5"/>
  <c r="AF147" i="5"/>
  <c r="J148" i="5"/>
  <c r="Q148" i="5"/>
  <c r="AF148" i="5"/>
  <c r="Q149" i="5"/>
  <c r="J150" i="5"/>
  <c r="Q150" i="5"/>
  <c r="AF150" i="5"/>
  <c r="J151" i="5"/>
  <c r="Q151" i="5"/>
  <c r="AF151" i="5"/>
  <c r="H152" i="5"/>
  <c r="Q152" i="5"/>
  <c r="AF152" i="5"/>
  <c r="Q153" i="5"/>
  <c r="Q154" i="5"/>
  <c r="Q155" i="5"/>
  <c r="J156" i="5"/>
  <c r="Q156" i="5"/>
  <c r="AF156" i="5"/>
  <c r="J157" i="5"/>
  <c r="Q157" i="5"/>
  <c r="AF157" i="5"/>
  <c r="Q158" i="5"/>
  <c r="Q159" i="5"/>
  <c r="Q160" i="5"/>
  <c r="J161" i="5"/>
  <c r="Q161" i="5"/>
  <c r="AF161" i="5"/>
  <c r="Q162" i="5"/>
  <c r="J163" i="5"/>
  <c r="Q163" i="5"/>
  <c r="AF163" i="5"/>
  <c r="Q164" i="5"/>
  <c r="Q165" i="5"/>
  <c r="J166" i="5"/>
  <c r="Q166" i="5"/>
  <c r="AF166" i="5"/>
  <c r="J167" i="5"/>
  <c r="Q167" i="5"/>
  <c r="AF167" i="5"/>
  <c r="J168" i="5"/>
  <c r="Q168" i="5"/>
  <c r="AF168" i="5"/>
  <c r="Q169" i="5"/>
  <c r="Q170" i="5"/>
  <c r="Q171" i="5"/>
  <c r="Q172" i="5"/>
  <c r="Q173" i="5"/>
  <c r="AF173" i="5"/>
  <c r="Q174" i="5"/>
  <c r="Q175" i="5"/>
  <c r="J176" i="5"/>
  <c r="Q176" i="5"/>
  <c r="AF176" i="5"/>
  <c r="Q177" i="5"/>
  <c r="Q178" i="5"/>
  <c r="Q179" i="5"/>
  <c r="Q180" i="5"/>
  <c r="Q181" i="5"/>
  <c r="Q182" i="5"/>
  <c r="Q183" i="5"/>
  <c r="J184" i="5"/>
  <c r="Q184" i="5"/>
  <c r="AF184" i="5"/>
  <c r="J185" i="5"/>
  <c r="Q185" i="5"/>
  <c r="AF185" i="5"/>
  <c r="Q186" i="5"/>
  <c r="J187" i="5"/>
  <c r="Q187" i="5"/>
  <c r="AF187" i="5"/>
  <c r="J188" i="5"/>
  <c r="Q188" i="5"/>
  <c r="AF188" i="5"/>
  <c r="Q189" i="5"/>
  <c r="Q190" i="5"/>
  <c r="Q191" i="5"/>
  <c r="Q192" i="5"/>
  <c r="J193" i="5"/>
  <c r="Q193" i="5"/>
  <c r="AF193" i="5"/>
  <c r="J194" i="5"/>
  <c r="Q194" i="5"/>
  <c r="AF194" i="5"/>
  <c r="Q195" i="5"/>
  <c r="J196" i="5"/>
  <c r="Q196" i="5"/>
  <c r="AF196" i="5"/>
  <c r="J197" i="5"/>
  <c r="Q197" i="5"/>
  <c r="AF197" i="5"/>
  <c r="Q198" i="5"/>
  <c r="J199" i="5"/>
  <c r="Q199" i="5"/>
  <c r="AF199" i="5"/>
  <c r="Q200" i="5"/>
  <c r="J201" i="5"/>
  <c r="Q201" i="5"/>
  <c r="AF201" i="5"/>
  <c r="Q202" i="5"/>
  <c r="Q203" i="5"/>
  <c r="J204" i="5"/>
  <c r="Q204" i="5"/>
  <c r="AF204" i="5"/>
  <c r="J205" i="5"/>
  <c r="Q205" i="5"/>
  <c r="AF205" i="5"/>
  <c r="Q206" i="5"/>
  <c r="Q207" i="5"/>
  <c r="J208" i="5"/>
  <c r="Q208" i="5"/>
  <c r="AF208" i="5"/>
  <c r="J209" i="5"/>
  <c r="Q209" i="5"/>
  <c r="AF209" i="5"/>
  <c r="Q210" i="5"/>
  <c r="J211" i="5"/>
  <c r="Q211" i="5"/>
  <c r="AF211" i="5"/>
  <c r="Q212" i="5"/>
  <c r="J213" i="5"/>
  <c r="Q213" i="5"/>
  <c r="AF213" i="5"/>
  <c r="Q214" i="5"/>
  <c r="Q215" i="5"/>
  <c r="J216" i="5"/>
  <c r="Q216" i="5"/>
  <c r="AF216" i="5"/>
  <c r="Q217" i="5"/>
  <c r="Q218" i="5"/>
  <c r="J219" i="5"/>
  <c r="Q219" i="5"/>
  <c r="AF219" i="5"/>
  <c r="Q220" i="5"/>
  <c r="J221" i="5"/>
  <c r="Q221" i="5"/>
  <c r="AF221" i="5"/>
  <c r="J222" i="5"/>
  <c r="Q222" i="5"/>
  <c r="AF222" i="5"/>
  <c r="Q223" i="5"/>
  <c r="Q224" i="5"/>
  <c r="Q225" i="5"/>
  <c r="Q226" i="5"/>
  <c r="J227" i="5"/>
  <c r="Q227" i="5"/>
  <c r="AF227" i="5"/>
  <c r="J228" i="5"/>
  <c r="Q228" i="5"/>
  <c r="AF228" i="5"/>
  <c r="J229" i="5"/>
  <c r="Q229" i="5"/>
  <c r="AF229" i="5"/>
  <c r="J230" i="5"/>
  <c r="Q230" i="5"/>
  <c r="AF230" i="5"/>
  <c r="J231" i="5"/>
  <c r="Q231" i="5"/>
  <c r="AF231" i="5"/>
  <c r="Q232" i="5"/>
  <c r="Q233" i="5"/>
  <c r="Q234" i="5"/>
  <c r="J235" i="5"/>
  <c r="Q235" i="5"/>
  <c r="AF235" i="5"/>
  <c r="J236" i="5"/>
  <c r="Q236" i="5"/>
  <c r="AF236" i="5"/>
  <c r="J237" i="5"/>
  <c r="Q237" i="5"/>
  <c r="AF237" i="5"/>
  <c r="J238" i="5"/>
  <c r="Q238" i="5"/>
  <c r="AF238" i="5"/>
  <c r="Q239" i="5"/>
  <c r="Q240" i="5"/>
  <c r="J241" i="5"/>
  <c r="Q241" i="5"/>
  <c r="AF241" i="5"/>
  <c r="Q242" i="5"/>
  <c r="J243" i="5"/>
  <c r="Q243" i="5"/>
  <c r="AF243" i="5"/>
  <c r="K244" i="5"/>
  <c r="Q244" i="5"/>
  <c r="AF244" i="5"/>
  <c r="K245" i="5"/>
  <c r="Q245" i="5"/>
  <c r="AF245" i="5"/>
  <c r="J246" i="5"/>
  <c r="Q246" i="5"/>
  <c r="AF246" i="5"/>
  <c r="J247" i="5"/>
  <c r="Q247" i="5"/>
  <c r="AF247" i="5"/>
  <c r="J248" i="5"/>
  <c r="Q248" i="5"/>
  <c r="AF248" i="5"/>
  <c r="J249" i="5"/>
  <c r="Q249" i="5"/>
  <c r="AF249" i="5"/>
  <c r="J250" i="5"/>
  <c r="Q250" i="5"/>
  <c r="AF250" i="5"/>
  <c r="F16" i="1"/>
  <c r="F17" i="1" s="1"/>
  <c r="F21" i="1"/>
  <c r="F22" i="1"/>
  <c r="F23" i="1"/>
  <c r="F24" i="1"/>
  <c r="F25" i="1"/>
  <c r="G25" i="1"/>
  <c r="J25" i="1"/>
  <c r="F26" i="1"/>
  <c r="F27" i="1"/>
  <c r="G27" i="1"/>
  <c r="F28" i="1"/>
  <c r="F29" i="1"/>
  <c r="F30" i="1"/>
  <c r="E31" i="1"/>
  <c r="F31" i="1"/>
  <c r="G31" i="1"/>
  <c r="J31" i="1"/>
  <c r="F32" i="1"/>
  <c r="G32" i="1"/>
  <c r="F33" i="1"/>
  <c r="F34" i="1"/>
  <c r="G34" i="1"/>
  <c r="J34" i="1"/>
  <c r="F35" i="1"/>
  <c r="F36" i="1"/>
  <c r="F37" i="1"/>
  <c r="F38" i="1"/>
  <c r="F39" i="1"/>
  <c r="F40" i="1"/>
  <c r="G40" i="1"/>
  <c r="F41" i="1"/>
  <c r="F42" i="1"/>
  <c r="G42" i="1"/>
  <c r="J42" i="1"/>
  <c r="F43" i="1"/>
  <c r="F44" i="1"/>
  <c r="F45" i="1"/>
  <c r="F46" i="1"/>
  <c r="F47" i="1"/>
  <c r="F48" i="1"/>
  <c r="G48" i="1"/>
  <c r="F49" i="1"/>
  <c r="F50" i="1"/>
  <c r="G50" i="1"/>
  <c r="J50" i="1"/>
  <c r="F51" i="1"/>
  <c r="F52" i="1"/>
  <c r="F53" i="1"/>
  <c r="F54" i="1"/>
  <c r="F55" i="1"/>
  <c r="F56" i="1"/>
  <c r="G56" i="1"/>
  <c r="F57" i="1"/>
  <c r="F58" i="1"/>
  <c r="G58" i="1"/>
  <c r="J58" i="1"/>
  <c r="F59" i="1"/>
  <c r="F60" i="1"/>
  <c r="F61" i="1"/>
  <c r="F62" i="1"/>
  <c r="F63" i="1"/>
  <c r="F64" i="1"/>
  <c r="G64" i="1"/>
  <c r="F65" i="1"/>
  <c r="F66" i="1"/>
  <c r="G66" i="1"/>
  <c r="J66" i="1"/>
  <c r="F67" i="1"/>
  <c r="F68" i="1"/>
  <c r="F69" i="1"/>
  <c r="F70" i="1"/>
  <c r="F71" i="1"/>
  <c r="F72" i="1"/>
  <c r="F73" i="1"/>
  <c r="F74" i="1"/>
  <c r="G74" i="1"/>
  <c r="J74" i="1"/>
  <c r="E75" i="1"/>
  <c r="F75" i="1"/>
  <c r="G75" i="1"/>
  <c r="F76" i="1"/>
  <c r="F77" i="1"/>
  <c r="F78" i="1"/>
  <c r="F79" i="1"/>
  <c r="G79" i="1"/>
  <c r="F80" i="1"/>
  <c r="F81" i="1"/>
  <c r="G81" i="1"/>
  <c r="J81" i="1"/>
  <c r="F82" i="1"/>
  <c r="F83" i="1"/>
  <c r="F84" i="1"/>
  <c r="E85" i="1"/>
  <c r="F85" i="1"/>
  <c r="F86" i="1"/>
  <c r="G86" i="1"/>
  <c r="J86" i="1"/>
  <c r="E87" i="1"/>
  <c r="F87" i="1"/>
  <c r="E88" i="1"/>
  <c r="F88" i="1"/>
  <c r="G88" i="1"/>
  <c r="F89" i="1"/>
  <c r="F90" i="1"/>
  <c r="F91" i="1"/>
  <c r="E92" i="1"/>
  <c r="F92" i="1"/>
  <c r="G92" i="1"/>
  <c r="J92" i="1"/>
  <c r="E93" i="1"/>
  <c r="F93" i="1"/>
  <c r="G93" i="1"/>
  <c r="E94" i="1"/>
  <c r="F94" i="1"/>
  <c r="G94" i="1"/>
  <c r="J94" i="1"/>
  <c r="E95" i="1"/>
  <c r="F95" i="1"/>
  <c r="G95" i="1"/>
  <c r="E96" i="1"/>
  <c r="F96" i="1"/>
  <c r="F97" i="1"/>
  <c r="G97" i="1"/>
  <c r="F98" i="1"/>
  <c r="F99" i="1"/>
  <c r="F100" i="1"/>
  <c r="E101" i="1"/>
  <c r="F101" i="1"/>
  <c r="G101" i="1"/>
  <c r="F102" i="1"/>
  <c r="F103" i="1"/>
  <c r="F104" i="1"/>
  <c r="G104" i="1"/>
  <c r="J104" i="1"/>
  <c r="F105" i="1"/>
  <c r="F106" i="1"/>
  <c r="E107" i="1"/>
  <c r="F107" i="1"/>
  <c r="F108" i="1"/>
  <c r="F109" i="1"/>
  <c r="G109" i="1"/>
  <c r="E110" i="1"/>
  <c r="F110" i="1"/>
  <c r="E111" i="1"/>
  <c r="F111" i="1"/>
  <c r="G111" i="1"/>
  <c r="E112" i="1"/>
  <c r="F112" i="1"/>
  <c r="E113" i="1"/>
  <c r="F113" i="1"/>
  <c r="G113" i="1"/>
  <c r="E114" i="1"/>
  <c r="F114" i="1"/>
  <c r="F115" i="1"/>
  <c r="F116" i="1"/>
  <c r="E117" i="1"/>
  <c r="F117" i="1"/>
  <c r="F119" i="1"/>
  <c r="F120" i="1"/>
  <c r="G120" i="1"/>
  <c r="E122" i="1"/>
  <c r="F122" i="1"/>
  <c r="F123" i="1"/>
  <c r="F124" i="1"/>
  <c r="E125" i="1"/>
  <c r="F125" i="1"/>
  <c r="E126" i="1"/>
  <c r="F126" i="1"/>
  <c r="E127" i="1"/>
  <c r="F127" i="1"/>
  <c r="G127" i="1"/>
  <c r="E128" i="1"/>
  <c r="F128" i="1"/>
  <c r="G128" i="1"/>
  <c r="J128" i="1"/>
  <c r="F129" i="1"/>
  <c r="E130" i="1"/>
  <c r="F130" i="1"/>
  <c r="E132" i="1"/>
  <c r="F132" i="1"/>
  <c r="G132" i="1"/>
  <c r="E133" i="1"/>
  <c r="F133" i="1"/>
  <c r="F134" i="1"/>
  <c r="E135" i="1"/>
  <c r="F135" i="1"/>
  <c r="E136" i="1"/>
  <c r="F136" i="1"/>
  <c r="G136" i="1"/>
  <c r="E137" i="1"/>
  <c r="F137" i="1"/>
  <c r="E138" i="1"/>
  <c r="F138" i="1"/>
  <c r="G138" i="1"/>
  <c r="E139" i="1"/>
  <c r="F139" i="1"/>
  <c r="E140" i="1"/>
  <c r="F140" i="1"/>
  <c r="G140" i="1"/>
  <c r="J140" i="1"/>
  <c r="E141" i="1"/>
  <c r="F141" i="1"/>
  <c r="E142" i="1"/>
  <c r="F142" i="1"/>
  <c r="G142" i="1"/>
  <c r="F143" i="1"/>
  <c r="E144" i="1"/>
  <c r="F144" i="1"/>
  <c r="G144" i="1"/>
  <c r="F146" i="1"/>
  <c r="E147" i="1"/>
  <c r="F147" i="1"/>
  <c r="G147" i="1"/>
  <c r="F148" i="1"/>
  <c r="E149" i="1"/>
  <c r="F149" i="1"/>
  <c r="G149" i="1"/>
  <c r="E150" i="1"/>
  <c r="F150" i="1"/>
  <c r="F151" i="1"/>
  <c r="G151" i="1"/>
  <c r="F152" i="1"/>
  <c r="F153" i="1"/>
  <c r="G153" i="1"/>
  <c r="J153" i="1"/>
  <c r="F154" i="1"/>
  <c r="F155" i="1"/>
  <c r="E157" i="1"/>
  <c r="F157" i="1"/>
  <c r="E158" i="1"/>
  <c r="F158" i="1"/>
  <c r="E159" i="1"/>
  <c r="F159" i="1"/>
  <c r="G159" i="1"/>
  <c r="J159" i="1"/>
  <c r="E160" i="1"/>
  <c r="F160" i="1"/>
  <c r="G160" i="1"/>
  <c r="E161" i="1"/>
  <c r="F161" i="1"/>
  <c r="E162" i="1"/>
  <c r="F162" i="1"/>
  <c r="E163" i="1"/>
  <c r="F163" i="1"/>
  <c r="E164" i="1"/>
  <c r="F164" i="1"/>
  <c r="G164" i="1"/>
  <c r="J164" i="1"/>
  <c r="E165" i="1"/>
  <c r="F165" i="1"/>
  <c r="E167" i="1"/>
  <c r="F167" i="1"/>
  <c r="F168" i="1"/>
  <c r="F169" i="1"/>
  <c r="G169" i="1"/>
  <c r="F170" i="1"/>
  <c r="F171" i="1"/>
  <c r="F172" i="1"/>
  <c r="E173" i="1"/>
  <c r="F173" i="1"/>
  <c r="G173" i="1"/>
  <c r="J173" i="1"/>
  <c r="E174" i="1"/>
  <c r="F174" i="1"/>
  <c r="F175" i="1"/>
  <c r="F176" i="1"/>
  <c r="F177" i="1"/>
  <c r="E178" i="1"/>
  <c r="F178" i="1"/>
  <c r="E179" i="1"/>
  <c r="F179" i="1"/>
  <c r="U179" i="1"/>
  <c r="E180" i="1"/>
  <c r="F180" i="1"/>
  <c r="G180" i="1"/>
  <c r="F181" i="1"/>
  <c r="E182" i="1"/>
  <c r="F182" i="1"/>
  <c r="F183" i="1"/>
  <c r="E184" i="1"/>
  <c r="F184" i="1"/>
  <c r="G184" i="1"/>
  <c r="F185" i="1"/>
  <c r="F186" i="1"/>
  <c r="F187" i="1"/>
  <c r="E188" i="1"/>
  <c r="F188" i="1"/>
  <c r="G188" i="1"/>
  <c r="J188" i="1"/>
  <c r="E189" i="1"/>
  <c r="F189" i="1"/>
  <c r="E190" i="1"/>
  <c r="F190" i="1"/>
  <c r="E191" i="1"/>
  <c r="F191" i="1"/>
  <c r="G191" i="1"/>
  <c r="J191" i="1"/>
  <c r="E192" i="1"/>
  <c r="F192" i="1"/>
  <c r="G192" i="1"/>
  <c r="E193" i="1"/>
  <c r="F193" i="1"/>
  <c r="G193" i="1"/>
  <c r="J193" i="1"/>
  <c r="E194" i="1"/>
  <c r="F194" i="1"/>
  <c r="E195" i="1"/>
  <c r="F195" i="1"/>
  <c r="E196" i="1"/>
  <c r="F196" i="1"/>
  <c r="G196" i="1"/>
  <c r="J196" i="1"/>
  <c r="E197" i="1"/>
  <c r="F197" i="1"/>
  <c r="E198" i="1"/>
  <c r="F198" i="1"/>
  <c r="E199" i="1"/>
  <c r="F199" i="1"/>
  <c r="G199" i="1"/>
  <c r="J199" i="1"/>
  <c r="E200" i="1"/>
  <c r="F200" i="1"/>
  <c r="G200" i="1"/>
  <c r="E201" i="1"/>
  <c r="F201" i="1"/>
  <c r="G201" i="1"/>
  <c r="J201" i="1"/>
  <c r="E202" i="1"/>
  <c r="F202" i="1"/>
  <c r="E203" i="1"/>
  <c r="F203" i="1"/>
  <c r="E204" i="1"/>
  <c r="F204" i="1"/>
  <c r="G204" i="1"/>
  <c r="J204" i="1"/>
  <c r="E205" i="1"/>
  <c r="F205" i="1"/>
  <c r="E206" i="1"/>
  <c r="F206" i="1"/>
  <c r="E207" i="1"/>
  <c r="F207" i="1"/>
  <c r="G207" i="1"/>
  <c r="J207" i="1"/>
  <c r="E208" i="1"/>
  <c r="F208" i="1"/>
  <c r="G208" i="1"/>
  <c r="E209" i="1"/>
  <c r="F209" i="1"/>
  <c r="G209" i="1"/>
  <c r="J209" i="1"/>
  <c r="C17" i="1"/>
  <c r="G21" i="1"/>
  <c r="G22" i="1"/>
  <c r="G23" i="1"/>
  <c r="J23" i="1"/>
  <c r="G24" i="1"/>
  <c r="G26" i="1"/>
  <c r="G28" i="1"/>
  <c r="G29" i="1"/>
  <c r="J29" i="1"/>
  <c r="G30" i="1"/>
  <c r="G33" i="1"/>
  <c r="G35" i="1"/>
  <c r="G36" i="1"/>
  <c r="G37" i="1"/>
  <c r="J37" i="1"/>
  <c r="G38" i="1"/>
  <c r="G39" i="1"/>
  <c r="G41" i="1"/>
  <c r="G43" i="1"/>
  <c r="G44" i="1"/>
  <c r="G45" i="1"/>
  <c r="J45" i="1"/>
  <c r="G46" i="1"/>
  <c r="G47" i="1"/>
  <c r="G49" i="1"/>
  <c r="G51" i="1"/>
  <c r="G52" i="1"/>
  <c r="G53" i="1"/>
  <c r="J53" i="1"/>
  <c r="G54" i="1"/>
  <c r="G55" i="1"/>
  <c r="J55" i="1"/>
  <c r="G57" i="1"/>
  <c r="G59" i="1"/>
  <c r="G60" i="1"/>
  <c r="G61" i="1"/>
  <c r="J61" i="1"/>
  <c r="G62" i="1"/>
  <c r="G63" i="1"/>
  <c r="G65" i="1"/>
  <c r="G67" i="1"/>
  <c r="G68" i="1"/>
  <c r="G69" i="1"/>
  <c r="J69" i="1"/>
  <c r="G70" i="1"/>
  <c r="G72" i="1"/>
  <c r="J72" i="1"/>
  <c r="G73" i="1"/>
  <c r="G76" i="1"/>
  <c r="G77" i="1"/>
  <c r="G78" i="1"/>
  <c r="J78" i="1"/>
  <c r="G80" i="1"/>
  <c r="Q21" i="1"/>
  <c r="J22" i="1"/>
  <c r="Q22" i="1"/>
  <c r="Q23" i="1"/>
  <c r="J24" i="1"/>
  <c r="Q24" i="1"/>
  <c r="Q25" i="1"/>
  <c r="J26" i="1"/>
  <c r="Q26" i="1"/>
  <c r="J27" i="1"/>
  <c r="Q27" i="1"/>
  <c r="J28" i="1"/>
  <c r="Q28" i="1"/>
  <c r="Q29" i="1"/>
  <c r="J30" i="1"/>
  <c r="Q30" i="1"/>
  <c r="Q31" i="1"/>
  <c r="J32" i="1"/>
  <c r="Q32" i="1"/>
  <c r="J33" i="1"/>
  <c r="Q33" i="1"/>
  <c r="Q34" i="1"/>
  <c r="J35" i="1"/>
  <c r="Q35" i="1"/>
  <c r="J36" i="1"/>
  <c r="Q36" i="1"/>
  <c r="Q37" i="1"/>
  <c r="J38" i="1"/>
  <c r="Q38" i="1"/>
  <c r="J39" i="1"/>
  <c r="Q39" i="1"/>
  <c r="J40" i="1"/>
  <c r="Q40" i="1"/>
  <c r="J41" i="1"/>
  <c r="Q41" i="1"/>
  <c r="Q42" i="1"/>
  <c r="J43" i="1"/>
  <c r="Q43" i="1"/>
  <c r="J44" i="1"/>
  <c r="Q44" i="1"/>
  <c r="Q45" i="1"/>
  <c r="J46" i="1"/>
  <c r="Q46" i="1"/>
  <c r="J47" i="1"/>
  <c r="Q47" i="1"/>
  <c r="J48" i="1"/>
  <c r="Q48" i="1"/>
  <c r="J49" i="1"/>
  <c r="Q49" i="1"/>
  <c r="Q50" i="1"/>
  <c r="J51" i="1"/>
  <c r="Q51" i="1"/>
  <c r="J52" i="1"/>
  <c r="Q52" i="1"/>
  <c r="Q53" i="1"/>
  <c r="J54" i="1"/>
  <c r="Q54" i="1"/>
  <c r="Q55" i="1"/>
  <c r="J56" i="1"/>
  <c r="Q56" i="1"/>
  <c r="J57" i="1"/>
  <c r="Q57" i="1"/>
  <c r="Q58" i="1"/>
  <c r="J59" i="1"/>
  <c r="Q59" i="1"/>
  <c r="J60" i="1"/>
  <c r="Q60" i="1"/>
  <c r="Q61" i="1"/>
  <c r="J62" i="1"/>
  <c r="Q62" i="1"/>
  <c r="J63" i="1"/>
  <c r="Q63" i="1"/>
  <c r="J64" i="1"/>
  <c r="Q64" i="1"/>
  <c r="J65" i="1"/>
  <c r="Q65" i="1"/>
  <c r="Q66" i="1"/>
  <c r="J67" i="1"/>
  <c r="Q67" i="1"/>
  <c r="J68" i="1"/>
  <c r="Q68" i="1"/>
  <c r="Q69" i="1"/>
  <c r="J70" i="1"/>
  <c r="Q70" i="1"/>
  <c r="Q71" i="1"/>
  <c r="U71" i="1"/>
  <c r="Q72" i="1"/>
  <c r="J73" i="1"/>
  <c r="Q73" i="1"/>
  <c r="Q74" i="1"/>
  <c r="J75" i="1"/>
  <c r="Q75" i="1"/>
  <c r="J76" i="1"/>
  <c r="Q76" i="1"/>
  <c r="J77" i="1"/>
  <c r="Q77" i="1"/>
  <c r="Q78" i="1"/>
  <c r="J79" i="1"/>
  <c r="Q79" i="1"/>
  <c r="J80" i="1"/>
  <c r="Q80" i="1"/>
  <c r="Q81" i="1"/>
  <c r="G82" i="1"/>
  <c r="J82" i="1"/>
  <c r="Q82" i="1"/>
  <c r="G83" i="1"/>
  <c r="J83" i="1"/>
  <c r="Q83" i="1"/>
  <c r="G84" i="1"/>
  <c r="J84" i="1"/>
  <c r="Q84" i="1"/>
  <c r="G85" i="1"/>
  <c r="J85" i="1"/>
  <c r="Q85" i="1"/>
  <c r="Q86" i="1"/>
  <c r="G87" i="1"/>
  <c r="J87" i="1"/>
  <c r="Q87" i="1"/>
  <c r="J88" i="1"/>
  <c r="Q88" i="1"/>
  <c r="G89" i="1"/>
  <c r="J89" i="1"/>
  <c r="Q89" i="1"/>
  <c r="Q90" i="1"/>
  <c r="U90" i="1"/>
  <c r="G91" i="1"/>
  <c r="J91" i="1"/>
  <c r="Q91" i="1"/>
  <c r="Q92" i="1"/>
  <c r="J93" i="1"/>
  <c r="Q93" i="1"/>
  <c r="Q94" i="1"/>
  <c r="J95" i="1"/>
  <c r="Q95" i="1"/>
  <c r="G96" i="1"/>
  <c r="J96" i="1"/>
  <c r="Q96" i="1"/>
  <c r="J97" i="1"/>
  <c r="Q97" i="1"/>
  <c r="G98" i="1"/>
  <c r="J98" i="1"/>
  <c r="Q98" i="1"/>
  <c r="G99" i="1"/>
  <c r="J99" i="1"/>
  <c r="Q99" i="1"/>
  <c r="G100" i="1"/>
  <c r="J100" i="1"/>
  <c r="Q100" i="1"/>
  <c r="J101" i="1"/>
  <c r="Q101" i="1"/>
  <c r="G102" i="1"/>
  <c r="J102" i="1"/>
  <c r="Q102" i="1"/>
  <c r="G103" i="1"/>
  <c r="J103" i="1"/>
  <c r="Q103" i="1"/>
  <c r="Q104" i="1"/>
  <c r="G105" i="1"/>
  <c r="J105" i="1"/>
  <c r="Q105" i="1"/>
  <c r="G106" i="1"/>
  <c r="J106" i="1"/>
  <c r="Q106" i="1"/>
  <c r="G107" i="1"/>
  <c r="J107" i="1"/>
  <c r="Q107" i="1"/>
  <c r="G108" i="1"/>
  <c r="J108" i="1"/>
  <c r="Q108" i="1"/>
  <c r="J109" i="1"/>
  <c r="Q109" i="1"/>
  <c r="G110" i="1"/>
  <c r="J110" i="1"/>
  <c r="Q110" i="1"/>
  <c r="J111" i="1"/>
  <c r="Q111" i="1"/>
  <c r="G112" i="1"/>
  <c r="J112" i="1"/>
  <c r="Q112" i="1"/>
  <c r="J113" i="1"/>
  <c r="Q113" i="1"/>
  <c r="G114" i="1"/>
  <c r="J114" i="1"/>
  <c r="Q114" i="1"/>
  <c r="G115" i="1"/>
  <c r="J115" i="1"/>
  <c r="Q115" i="1"/>
  <c r="G116" i="1"/>
  <c r="J116" i="1"/>
  <c r="Q116" i="1"/>
  <c r="G117" i="1"/>
  <c r="J117" i="1"/>
  <c r="Q117" i="1"/>
  <c r="G119" i="1"/>
  <c r="J119" i="1"/>
  <c r="Q119" i="1"/>
  <c r="J120" i="1"/>
  <c r="Q120" i="1"/>
  <c r="G122" i="1"/>
  <c r="J122" i="1"/>
  <c r="Q122" i="1"/>
  <c r="G123" i="1"/>
  <c r="J123" i="1"/>
  <c r="Q123" i="1"/>
  <c r="G124" i="1"/>
  <c r="J124" i="1"/>
  <c r="Q124" i="1"/>
  <c r="G125" i="1"/>
  <c r="J125" i="1"/>
  <c r="Q125" i="1"/>
  <c r="G126" i="1"/>
  <c r="J126" i="1"/>
  <c r="Q126" i="1"/>
  <c r="J127" i="1"/>
  <c r="Q127" i="1"/>
  <c r="Q128" i="1"/>
  <c r="G129" i="1"/>
  <c r="J129" i="1"/>
  <c r="Q129" i="1"/>
  <c r="G130" i="1"/>
  <c r="J130" i="1"/>
  <c r="Q130" i="1"/>
  <c r="J132" i="1"/>
  <c r="Q132" i="1"/>
  <c r="G133" i="1"/>
  <c r="J133" i="1"/>
  <c r="Q133" i="1"/>
  <c r="G134" i="1"/>
  <c r="J134" i="1"/>
  <c r="Q134" i="1"/>
  <c r="G135" i="1"/>
  <c r="J135" i="1"/>
  <c r="Q135" i="1"/>
  <c r="J136" i="1"/>
  <c r="Q136" i="1"/>
  <c r="G137" i="1"/>
  <c r="J137" i="1"/>
  <c r="Q137" i="1"/>
  <c r="J138" i="1"/>
  <c r="Q138" i="1"/>
  <c r="G139" i="1"/>
  <c r="J139" i="1"/>
  <c r="Q139" i="1"/>
  <c r="Q140" i="1"/>
  <c r="G141" i="1"/>
  <c r="J141" i="1"/>
  <c r="Q141" i="1"/>
  <c r="J142" i="1"/>
  <c r="Q142" i="1"/>
  <c r="G143" i="1"/>
  <c r="J143" i="1"/>
  <c r="Q143" i="1"/>
  <c r="J144" i="1"/>
  <c r="Q144" i="1"/>
  <c r="G146" i="1"/>
  <c r="J146" i="1"/>
  <c r="Q146" i="1"/>
  <c r="J147" i="1"/>
  <c r="Q147" i="1"/>
  <c r="G148" i="1"/>
  <c r="J148" i="1"/>
  <c r="Q148" i="1"/>
  <c r="J149" i="1"/>
  <c r="Q149" i="1"/>
  <c r="G150" i="1"/>
  <c r="J150" i="1"/>
  <c r="Q150" i="1"/>
  <c r="J151" i="1"/>
  <c r="Q151" i="1"/>
  <c r="G152" i="1"/>
  <c r="J152" i="1"/>
  <c r="Q152" i="1"/>
  <c r="Q153" i="1"/>
  <c r="G154" i="1"/>
  <c r="J154" i="1"/>
  <c r="Q154" i="1"/>
  <c r="G155" i="1"/>
  <c r="J155" i="1"/>
  <c r="Q155" i="1"/>
  <c r="G157" i="1"/>
  <c r="H157" i="1"/>
  <c r="Q157" i="1"/>
  <c r="G158" i="1"/>
  <c r="J158" i="1"/>
  <c r="Q158" i="1"/>
  <c r="Q159" i="1"/>
  <c r="J160" i="1"/>
  <c r="Q160" i="1"/>
  <c r="G161" i="1"/>
  <c r="J161" i="1"/>
  <c r="Q161" i="1"/>
  <c r="G162" i="1"/>
  <c r="J162" i="1"/>
  <c r="Q162" i="1"/>
  <c r="G163" i="1"/>
  <c r="J163" i="1"/>
  <c r="Q163" i="1"/>
  <c r="Q164" i="1"/>
  <c r="G165" i="1"/>
  <c r="J165" i="1"/>
  <c r="Q165" i="1"/>
  <c r="G167" i="1"/>
  <c r="J167" i="1"/>
  <c r="Q167" i="1"/>
  <c r="G168" i="1"/>
  <c r="J168" i="1"/>
  <c r="Q168" i="1"/>
  <c r="J169" i="1"/>
  <c r="Q169" i="1"/>
  <c r="G170" i="1"/>
  <c r="J170" i="1"/>
  <c r="Q170" i="1"/>
  <c r="G171" i="1"/>
  <c r="J171" i="1"/>
  <c r="Q171" i="1"/>
  <c r="G172" i="1"/>
  <c r="J172" i="1"/>
  <c r="Q172" i="1"/>
  <c r="Q173" i="1"/>
  <c r="G174" i="1"/>
  <c r="J174" i="1"/>
  <c r="Q174" i="1"/>
  <c r="G175" i="1"/>
  <c r="J175" i="1"/>
  <c r="Q175" i="1"/>
  <c r="G176" i="1"/>
  <c r="J176" i="1"/>
  <c r="Q176" i="1"/>
  <c r="G177" i="1"/>
  <c r="J177" i="1"/>
  <c r="Q177" i="1"/>
  <c r="G178" i="1"/>
  <c r="J178" i="1"/>
  <c r="Q178" i="1"/>
  <c r="Q179" i="1"/>
  <c r="J180" i="1"/>
  <c r="Q180" i="1"/>
  <c r="G181" i="1"/>
  <c r="J181" i="1"/>
  <c r="Q181" i="1"/>
  <c r="G182" i="1"/>
  <c r="J182" i="1"/>
  <c r="Q182" i="1"/>
  <c r="G183" i="1"/>
  <c r="J183" i="1"/>
  <c r="Q183" i="1"/>
  <c r="J184" i="1"/>
  <c r="Q184" i="1"/>
  <c r="G185" i="1"/>
  <c r="J185" i="1"/>
  <c r="Q185" i="1"/>
  <c r="G186" i="1"/>
  <c r="J186" i="1"/>
  <c r="Q186" i="1"/>
  <c r="G187" i="1"/>
  <c r="J187" i="1"/>
  <c r="Q187" i="1"/>
  <c r="Q188" i="1"/>
  <c r="G189" i="1"/>
  <c r="J189" i="1"/>
  <c r="Q189" i="1"/>
  <c r="G190" i="1"/>
  <c r="J190" i="1"/>
  <c r="Q190" i="1"/>
  <c r="Q191" i="1"/>
  <c r="J192" i="1"/>
  <c r="Q192" i="1"/>
  <c r="Q193" i="1"/>
  <c r="G194" i="1"/>
  <c r="J194" i="1"/>
  <c r="Q194" i="1"/>
  <c r="G195" i="1"/>
  <c r="J195" i="1"/>
  <c r="Q195" i="1"/>
  <c r="Q196" i="1"/>
  <c r="G197" i="1"/>
  <c r="J197" i="1"/>
  <c r="Q197" i="1"/>
  <c r="G198" i="1"/>
  <c r="J198" i="1"/>
  <c r="Q198" i="1"/>
  <c r="Q199" i="1"/>
  <c r="J200" i="1"/>
  <c r="Q200" i="1"/>
  <c r="Q201" i="1"/>
  <c r="G202" i="1"/>
  <c r="J202" i="1"/>
  <c r="Q202" i="1"/>
  <c r="G203" i="1"/>
  <c r="J203" i="1"/>
  <c r="Q203" i="1"/>
  <c r="Q204" i="1"/>
  <c r="G205" i="1"/>
  <c r="J205" i="1"/>
  <c r="Q205" i="1"/>
  <c r="G206" i="1"/>
  <c r="J206" i="1"/>
  <c r="Q206" i="1"/>
  <c r="Q207" i="1"/>
  <c r="J208" i="1"/>
  <c r="Q208" i="1"/>
  <c r="Q209" i="1"/>
  <c r="Q210" i="1"/>
  <c r="J211" i="1"/>
  <c r="Q211" i="1"/>
  <c r="Q212" i="1"/>
  <c r="J213" i="1"/>
  <c r="Q213" i="1"/>
  <c r="J214" i="1"/>
  <c r="Q214" i="1"/>
  <c r="Q215" i="1"/>
  <c r="J216" i="1"/>
  <c r="Q216" i="1"/>
  <c r="Q217" i="1"/>
  <c r="Q218" i="1"/>
  <c r="J219" i="1"/>
  <c r="Q219" i="1"/>
  <c r="Q220" i="1"/>
  <c r="J221" i="1"/>
  <c r="Q221" i="1"/>
  <c r="J222" i="1"/>
  <c r="Q222" i="1"/>
  <c r="Q223" i="1"/>
  <c r="J224" i="1"/>
  <c r="Q224" i="1"/>
  <c r="J225" i="1"/>
  <c r="Q225" i="1"/>
  <c r="J226" i="1"/>
  <c r="Q226" i="1"/>
  <c r="J227" i="1"/>
  <c r="Q227" i="1"/>
  <c r="J228" i="1"/>
  <c r="Q228" i="1"/>
  <c r="J229" i="1"/>
  <c r="Q229" i="1"/>
  <c r="J230" i="1"/>
  <c r="Q230" i="1"/>
  <c r="J231" i="1"/>
  <c r="Q231" i="1"/>
  <c r="J232" i="1"/>
  <c r="Q232" i="1"/>
  <c r="J233" i="1"/>
  <c r="Q233" i="1"/>
  <c r="J234" i="1"/>
  <c r="Q234" i="1"/>
  <c r="J235" i="1"/>
  <c r="Q235" i="1"/>
  <c r="J236" i="1"/>
  <c r="Q236" i="1"/>
  <c r="J237" i="1"/>
  <c r="Q237" i="1"/>
  <c r="J238" i="1"/>
  <c r="Q238" i="1"/>
  <c r="J239" i="1"/>
  <c r="Q239" i="1"/>
  <c r="J240" i="1"/>
  <c r="Q240" i="1"/>
  <c r="J241" i="1"/>
  <c r="Q241" i="1"/>
  <c r="J242" i="1"/>
  <c r="Q242" i="1"/>
  <c r="Q243" i="1"/>
  <c r="J244" i="1"/>
  <c r="Q244" i="1"/>
  <c r="Q245" i="1"/>
  <c r="Q246" i="1"/>
  <c r="Q247" i="1"/>
  <c r="Q248" i="1"/>
  <c r="Q249" i="1"/>
  <c r="Q250" i="1"/>
  <c r="J251" i="1"/>
  <c r="Q251" i="1"/>
  <c r="K252" i="1"/>
  <c r="Q252" i="1"/>
  <c r="Q253" i="1"/>
  <c r="Q254" i="1"/>
  <c r="J255" i="1"/>
  <c r="Q255" i="1"/>
  <c r="Q256" i="1"/>
  <c r="Q257" i="1"/>
  <c r="Q258" i="1"/>
  <c r="Q259" i="1"/>
  <c r="Q260" i="1"/>
  <c r="AU251" i="5"/>
  <c r="G251" i="5"/>
  <c r="Z251" i="5"/>
  <c r="G252" i="5"/>
  <c r="AT252" i="5"/>
  <c r="AS252" i="5"/>
  <c r="AR252" i="5"/>
  <c r="AQ252" i="5"/>
  <c r="AP252" i="5"/>
  <c r="AO252" i="5"/>
  <c r="AN252" i="5"/>
  <c r="AM252" i="5"/>
  <c r="AL252" i="5"/>
  <c r="G19" i="1"/>
  <c r="J21" i="1"/>
  <c r="J206" i="5"/>
  <c r="AF206" i="5"/>
  <c r="Z240" i="5"/>
  <c r="G240" i="5"/>
  <c r="G233" i="5"/>
  <c r="Z233" i="5"/>
  <c r="Z224" i="5"/>
  <c r="G224" i="5"/>
  <c r="Z239" i="5"/>
  <c r="G239" i="5"/>
  <c r="Z220" i="5"/>
  <c r="G220" i="5"/>
  <c r="Z210" i="5"/>
  <c r="G210" i="5"/>
  <c r="Z230" i="5"/>
  <c r="G215" i="5"/>
  <c r="Z215" i="5"/>
  <c r="Z195" i="5"/>
  <c r="G195" i="5"/>
  <c r="Z232" i="5"/>
  <c r="G232" i="5"/>
  <c r="Z222" i="5"/>
  <c r="Z202" i="5"/>
  <c r="G202" i="5"/>
  <c r="Z238" i="5"/>
  <c r="Z231" i="5"/>
  <c r="Z225" i="5"/>
  <c r="G225" i="5"/>
  <c r="Z211" i="5"/>
  <c r="Z206" i="5"/>
  <c r="G242" i="5"/>
  <c r="Z217" i="5"/>
  <c r="G217" i="5"/>
  <c r="Z242" i="5"/>
  <c r="G226" i="5"/>
  <c r="G223" i="5"/>
  <c r="Z223" i="5"/>
  <c r="G214" i="5"/>
  <c r="Z199" i="5"/>
  <c r="G171" i="5"/>
  <c r="Z171" i="5"/>
  <c r="G234" i="5"/>
  <c r="G218" i="5"/>
  <c r="Z207" i="5"/>
  <c r="G207" i="5"/>
  <c r="Z241" i="5"/>
  <c r="Z234" i="5"/>
  <c r="G200" i="5"/>
  <c r="Z193" i="5"/>
  <c r="G192" i="5"/>
  <c r="G178" i="5"/>
  <c r="Z196" i="5"/>
  <c r="Z175" i="5"/>
  <c r="G175" i="5"/>
  <c r="Z173" i="5"/>
  <c r="Z142" i="5"/>
  <c r="G142" i="5"/>
  <c r="G212" i="5"/>
  <c r="Z180" i="5"/>
  <c r="Z179" i="5"/>
  <c r="Z170" i="5"/>
  <c r="G170" i="5"/>
  <c r="Z150" i="5"/>
  <c r="Z134" i="5"/>
  <c r="G134" i="5"/>
  <c r="Z212" i="5"/>
  <c r="Z201" i="5"/>
  <c r="G182" i="5"/>
  <c r="Z181" i="5"/>
  <c r="G181" i="5"/>
  <c r="Z176" i="5"/>
  <c r="Z146" i="5"/>
  <c r="G146" i="5"/>
  <c r="Z188" i="5"/>
  <c r="Z187" i="5"/>
  <c r="G186" i="5"/>
  <c r="Z183" i="5"/>
  <c r="G183" i="5"/>
  <c r="G180" i="5"/>
  <c r="G179" i="5"/>
  <c r="Z169" i="5"/>
  <c r="G169" i="5"/>
  <c r="Z213" i="5"/>
  <c r="G203" i="5"/>
  <c r="G198" i="5"/>
  <c r="Z197" i="5"/>
  <c r="G190" i="5"/>
  <c r="Z189" i="5"/>
  <c r="G189" i="5"/>
  <c r="Z174" i="5"/>
  <c r="G174" i="5"/>
  <c r="Z172" i="5"/>
  <c r="G172" i="5"/>
  <c r="Z139" i="5"/>
  <c r="G139" i="5"/>
  <c r="Z191" i="5"/>
  <c r="G191" i="5"/>
  <c r="Z177" i="5"/>
  <c r="G177" i="5"/>
  <c r="Z110" i="5"/>
  <c r="G110" i="5"/>
  <c r="G141" i="5"/>
  <c r="Z138" i="5"/>
  <c r="G138" i="5"/>
  <c r="G164" i="5"/>
  <c r="Z164" i="5"/>
  <c r="Z159" i="5"/>
  <c r="G159" i="5"/>
  <c r="Z158" i="5"/>
  <c r="Z153" i="5"/>
  <c r="Z145" i="5"/>
  <c r="G145" i="5"/>
  <c r="Z143" i="5"/>
  <c r="G143" i="5"/>
  <c r="G165" i="5"/>
  <c r="Z161" i="5"/>
  <c r="G160" i="5"/>
  <c r="G137" i="5"/>
  <c r="G125" i="5"/>
  <c r="Z125" i="5"/>
  <c r="G155" i="5"/>
  <c r="Z154" i="5"/>
  <c r="G154" i="5"/>
  <c r="G158" i="5"/>
  <c r="G153" i="5"/>
  <c r="G162" i="5"/>
  <c r="Z148" i="5"/>
  <c r="Z144" i="5"/>
  <c r="G133" i="5"/>
  <c r="Z124" i="5"/>
  <c r="G124" i="5"/>
  <c r="Z109" i="5"/>
  <c r="G109" i="5"/>
  <c r="Z123" i="5"/>
  <c r="Z122" i="5"/>
  <c r="Z130" i="5"/>
  <c r="Z115" i="5"/>
  <c r="G115" i="5"/>
  <c r="G149" i="5"/>
  <c r="Z117" i="5"/>
  <c r="G117" i="5"/>
  <c r="G126" i="5"/>
  <c r="Z126" i="5"/>
  <c r="G118" i="5"/>
  <c r="Z118" i="5"/>
  <c r="G112" i="5"/>
  <c r="Z112" i="5"/>
  <c r="G107" i="5"/>
  <c r="Z103" i="5"/>
  <c r="G103" i="5"/>
  <c r="Z87" i="5"/>
  <c r="G87" i="5"/>
  <c r="Z102" i="5"/>
  <c r="G99" i="5"/>
  <c r="G82" i="5"/>
  <c r="Z82" i="5"/>
  <c r="Z99" i="5"/>
  <c r="Z101" i="5"/>
  <c r="Z58" i="5"/>
  <c r="G58" i="5"/>
  <c r="G105" i="5"/>
  <c r="Z95" i="5"/>
  <c r="G84" i="5"/>
  <c r="Z80" i="5"/>
  <c r="G54" i="5"/>
  <c r="Z54" i="5"/>
  <c r="G86" i="5"/>
  <c r="Z76" i="5"/>
  <c r="Z59" i="5"/>
  <c r="G59" i="5"/>
  <c r="Z57" i="5"/>
  <c r="G57" i="5"/>
  <c r="G72" i="5"/>
  <c r="Z72" i="5"/>
  <c r="G69" i="5"/>
  <c r="Z69" i="5"/>
  <c r="Z68" i="5"/>
  <c r="G68" i="5"/>
  <c r="Z29" i="5"/>
  <c r="G29" i="5"/>
  <c r="G81" i="5"/>
  <c r="Z81" i="5"/>
  <c r="G73" i="5"/>
  <c r="Z67" i="5"/>
  <c r="G67" i="5"/>
  <c r="G65" i="5"/>
  <c r="Z65" i="5"/>
  <c r="G47" i="5"/>
  <c r="Z47" i="5"/>
  <c r="Z44" i="5"/>
  <c r="G44" i="5"/>
  <c r="Z56" i="5"/>
  <c r="G56" i="5"/>
  <c r="Z66" i="5"/>
  <c r="Z53" i="5"/>
  <c r="Z21" i="5"/>
  <c r="G21" i="5"/>
  <c r="Z46" i="5"/>
  <c r="G46" i="5"/>
  <c r="Z51" i="5"/>
  <c r="G51" i="5"/>
  <c r="G28" i="5"/>
  <c r="Z28" i="5"/>
  <c r="Z45" i="5"/>
  <c r="AB15" i="5"/>
  <c r="AU226" i="5"/>
  <c r="G23" i="5"/>
  <c r="Z23" i="5"/>
  <c r="Z33" i="5"/>
  <c r="G33" i="5"/>
  <c r="Z30" i="5"/>
  <c r="G30" i="5"/>
  <c r="AY10" i="5"/>
  <c r="Z38" i="5"/>
  <c r="G38" i="5"/>
  <c r="Z35" i="5"/>
  <c r="G35" i="5"/>
  <c r="AY4" i="5"/>
  <c r="AY3" i="5"/>
  <c r="AY2" i="5"/>
  <c r="AY6" i="5"/>
  <c r="AY8" i="5"/>
  <c r="AY7" i="5"/>
  <c r="Z22" i="5"/>
  <c r="G22" i="5"/>
  <c r="Z32" i="5"/>
  <c r="AU21" i="5"/>
  <c r="E108" i="6"/>
  <c r="E106" i="6"/>
  <c r="E77" i="6"/>
  <c r="AU29" i="5"/>
  <c r="E94" i="6"/>
  <c r="E131" i="1"/>
  <c r="F131" i="1"/>
  <c r="G131" i="1"/>
  <c r="J131" i="1"/>
  <c r="E258" i="1"/>
  <c r="F258" i="1"/>
  <c r="G258" i="1"/>
  <c r="J258" i="1"/>
  <c r="E249" i="1"/>
  <c r="F249" i="1"/>
  <c r="G249" i="1"/>
  <c r="J249" i="1"/>
  <c r="E246" i="1"/>
  <c r="F246" i="1"/>
  <c r="G246" i="1"/>
  <c r="J246" i="1"/>
  <c r="E257" i="1"/>
  <c r="F257" i="1"/>
  <c r="G257" i="1"/>
  <c r="J257" i="1"/>
  <c r="E248" i="1"/>
  <c r="F248" i="1"/>
  <c r="G248" i="1"/>
  <c r="J248" i="1"/>
  <c r="E218" i="1"/>
  <c r="F218" i="1"/>
  <c r="G218" i="1"/>
  <c r="J218" i="1"/>
  <c r="E210" i="1"/>
  <c r="F210" i="1"/>
  <c r="G210" i="1"/>
  <c r="J210" i="1"/>
  <c r="E245" i="1"/>
  <c r="F245" i="1"/>
  <c r="U245" i="1"/>
  <c r="E254" i="1"/>
  <c r="F254" i="1"/>
  <c r="G254" i="1"/>
  <c r="K254" i="1"/>
  <c r="E223" i="1"/>
  <c r="F223" i="1"/>
  <c r="G223" i="1"/>
  <c r="J223" i="1"/>
  <c r="E215" i="1"/>
  <c r="F215" i="1"/>
  <c r="G215" i="1"/>
  <c r="J215" i="1"/>
  <c r="E145" i="1"/>
  <c r="F145" i="1"/>
  <c r="G145" i="1"/>
  <c r="J145" i="1"/>
  <c r="E260" i="1"/>
  <c r="F260" i="1"/>
  <c r="U260" i="1"/>
  <c r="E259" i="1"/>
  <c r="F259" i="1"/>
  <c r="G259" i="1"/>
  <c r="J259" i="1"/>
  <c r="E250" i="1"/>
  <c r="F250" i="1"/>
  <c r="G250" i="1"/>
  <c r="J250" i="1"/>
  <c r="E220" i="1"/>
  <c r="F220" i="1"/>
  <c r="G220" i="1"/>
  <c r="J220" i="1"/>
  <c r="E212" i="1"/>
  <c r="F212" i="1"/>
  <c r="G212" i="1"/>
  <c r="J212" i="1"/>
  <c r="E118" i="1"/>
  <c r="F118" i="1"/>
  <c r="G118" i="1"/>
  <c r="J118" i="1"/>
  <c r="E243" i="1"/>
  <c r="F243" i="1"/>
  <c r="E256" i="1"/>
  <c r="F256" i="1"/>
  <c r="G256" i="1"/>
  <c r="J256" i="1"/>
  <c r="E247" i="1"/>
  <c r="F247" i="1"/>
  <c r="G247" i="1"/>
  <c r="J247" i="1"/>
  <c r="E217" i="1"/>
  <c r="F217" i="1"/>
  <c r="G217" i="1"/>
  <c r="J217" i="1"/>
  <c r="E166" i="1"/>
  <c r="F166" i="1"/>
  <c r="G166" i="1"/>
  <c r="J166" i="1"/>
  <c r="E253" i="1"/>
  <c r="AJ252" i="5"/>
  <c r="AK252" i="5"/>
  <c r="AI252" i="5"/>
  <c r="AH252" i="5"/>
  <c r="AB252" i="5" s="1"/>
  <c r="J252" i="5"/>
  <c r="AF252" i="5"/>
  <c r="J251" i="5"/>
  <c r="AF251" i="5"/>
  <c r="AT251" i="5"/>
  <c r="AS251" i="5"/>
  <c r="AR251" i="5"/>
  <c r="AQ251" i="5"/>
  <c r="AP251" i="5"/>
  <c r="AO251" i="5"/>
  <c r="AN251" i="5"/>
  <c r="AM251" i="5"/>
  <c r="AL251" i="5"/>
  <c r="AT226" i="5"/>
  <c r="AS226" i="5"/>
  <c r="AR226" i="5"/>
  <c r="AQ226" i="5"/>
  <c r="AP226" i="5"/>
  <c r="AO226" i="5"/>
  <c r="AN226" i="5"/>
  <c r="AM226" i="5"/>
  <c r="AL226" i="5"/>
  <c r="AF23" i="5"/>
  <c r="J23" i="5"/>
  <c r="AU87" i="5"/>
  <c r="AU38" i="5"/>
  <c r="BL4" i="5"/>
  <c r="AU41" i="5"/>
  <c r="AU22" i="5"/>
  <c r="BL5" i="5"/>
  <c r="AU51" i="5"/>
  <c r="J56" i="5"/>
  <c r="AF56" i="5"/>
  <c r="J69" i="5"/>
  <c r="AF69" i="5"/>
  <c r="AF59" i="5"/>
  <c r="J59" i="5"/>
  <c r="AU101" i="5"/>
  <c r="AU99" i="5"/>
  <c r="J118" i="5"/>
  <c r="AF118" i="5"/>
  <c r="AU122" i="5"/>
  <c r="AU131" i="5"/>
  <c r="AU118" i="5"/>
  <c r="AU145" i="5"/>
  <c r="J141" i="5"/>
  <c r="AF141" i="5"/>
  <c r="J177" i="5"/>
  <c r="AF177" i="5"/>
  <c r="AU172" i="5"/>
  <c r="AU190" i="5"/>
  <c r="J198" i="5"/>
  <c r="AF198" i="5"/>
  <c r="J186" i="5"/>
  <c r="AF186" i="5"/>
  <c r="J182" i="5"/>
  <c r="AF182" i="5"/>
  <c r="AU179" i="5"/>
  <c r="AF200" i="5"/>
  <c r="J200" i="5"/>
  <c r="J218" i="5"/>
  <c r="AF218" i="5"/>
  <c r="AF171" i="5"/>
  <c r="J171" i="5"/>
  <c r="AU242" i="5"/>
  <c r="AU238" i="5"/>
  <c r="AU229" i="5"/>
  <c r="U243" i="1"/>
  <c r="AT29" i="5"/>
  <c r="AS29" i="5"/>
  <c r="AR29" i="5"/>
  <c r="AQ29" i="5"/>
  <c r="AP29" i="5"/>
  <c r="AO29" i="5"/>
  <c r="AN29" i="5"/>
  <c r="AM29" i="5"/>
  <c r="AL29" i="5"/>
  <c r="AT21" i="5"/>
  <c r="AS21" i="5"/>
  <c r="AR21" i="5"/>
  <c r="AQ21" i="5"/>
  <c r="AP21" i="5"/>
  <c r="AO21" i="5"/>
  <c r="AN21" i="5"/>
  <c r="AM21" i="5"/>
  <c r="AL21" i="5"/>
  <c r="J22" i="5"/>
  <c r="AF22" i="5"/>
  <c r="J35" i="5"/>
  <c r="AF35" i="5"/>
  <c r="AU76" i="5"/>
  <c r="AU35" i="5"/>
  <c r="AU23" i="5"/>
  <c r="AU25" i="5"/>
  <c r="BL3" i="5"/>
  <c r="BL2" i="5"/>
  <c r="J28" i="5"/>
  <c r="AF28" i="5"/>
  <c r="AU57" i="5"/>
  <c r="J84" i="5"/>
  <c r="AF84" i="5"/>
  <c r="AU82" i="5"/>
  <c r="AF103" i="5"/>
  <c r="J103" i="5"/>
  <c r="AU116" i="5"/>
  <c r="AU157" i="5"/>
  <c r="AU124" i="5"/>
  <c r="J154" i="5"/>
  <c r="AF154" i="5"/>
  <c r="AU161" i="5"/>
  <c r="AF164" i="5"/>
  <c r="J164" i="5"/>
  <c r="AF172" i="5"/>
  <c r="J172" i="5"/>
  <c r="J190" i="5"/>
  <c r="AF190" i="5"/>
  <c r="AU201" i="5"/>
  <c r="AF179" i="5"/>
  <c r="J179" i="5"/>
  <c r="AU184" i="5"/>
  <c r="AU180" i="5"/>
  <c r="AU198" i="5"/>
  <c r="AU203" i="5"/>
  <c r="J242" i="5"/>
  <c r="AF242" i="5"/>
  <c r="J225" i="5"/>
  <c r="AF225" i="5"/>
  <c r="AU221" i="5"/>
  <c r="AU195" i="5"/>
  <c r="AU230" i="5"/>
  <c r="AU220" i="5"/>
  <c r="AU224" i="5"/>
  <c r="AU225" i="5"/>
  <c r="AU64" i="5"/>
  <c r="AU34" i="5"/>
  <c r="AU85" i="5"/>
  <c r="BL9" i="5"/>
  <c r="AU46" i="5"/>
  <c r="AU37" i="5"/>
  <c r="AU40" i="5"/>
  <c r="AU61" i="5"/>
  <c r="AF65" i="5"/>
  <c r="J65" i="5"/>
  <c r="J29" i="5"/>
  <c r="AF29" i="5"/>
  <c r="J72" i="5"/>
  <c r="AF72" i="5"/>
  <c r="AU70" i="5"/>
  <c r="AF82" i="5"/>
  <c r="J82" i="5"/>
  <c r="J117" i="5"/>
  <c r="AF117" i="5"/>
  <c r="AU115" i="5"/>
  <c r="AU136" i="5"/>
  <c r="AU148" i="5"/>
  <c r="AU125" i="5"/>
  <c r="AU153" i="5"/>
  <c r="AU126" i="5"/>
  <c r="J110" i="5"/>
  <c r="AF110" i="5"/>
  <c r="AU192" i="5"/>
  <c r="AF203" i="5"/>
  <c r="J203" i="5"/>
  <c r="AF180" i="5"/>
  <c r="J180" i="5"/>
  <c r="AU187" i="5"/>
  <c r="AU185" i="5"/>
  <c r="AU150" i="5"/>
  <c r="AU173" i="5"/>
  <c r="AF207" i="5"/>
  <c r="J207" i="5"/>
  <c r="AU234" i="5"/>
  <c r="AU199" i="5"/>
  <c r="AU223" i="5"/>
  <c r="J217" i="5"/>
  <c r="AF217" i="5"/>
  <c r="AU177" i="5"/>
  <c r="AU222" i="5"/>
  <c r="AU200" i="5"/>
  <c r="AU232" i="5"/>
  <c r="AF224" i="5"/>
  <c r="J224" i="5"/>
  <c r="AU240" i="5"/>
  <c r="E93" i="6"/>
  <c r="AU39" i="5"/>
  <c r="AU74" i="5"/>
  <c r="AU77" i="5"/>
  <c r="AU55" i="5"/>
  <c r="AU33" i="5"/>
  <c r="AF51" i="5"/>
  <c r="J51" i="5"/>
  <c r="G19" i="5"/>
  <c r="AF21" i="5"/>
  <c r="J21" i="5"/>
  <c r="AU65" i="5"/>
  <c r="J67" i="5"/>
  <c r="AF67" i="5"/>
  <c r="J54" i="5"/>
  <c r="AF54" i="5"/>
  <c r="AU80" i="5"/>
  <c r="AU105" i="5"/>
  <c r="AU68" i="5"/>
  <c r="AF115" i="5"/>
  <c r="J115" i="5"/>
  <c r="AU162" i="5"/>
  <c r="AU133" i="5"/>
  <c r="AU155" i="5"/>
  <c r="J125" i="5"/>
  <c r="AF125" i="5"/>
  <c r="J165" i="5"/>
  <c r="AF165" i="5"/>
  <c r="AF143" i="5"/>
  <c r="J143" i="5"/>
  <c r="AF139" i="5"/>
  <c r="J139" i="5"/>
  <c r="J174" i="5"/>
  <c r="AF174" i="5"/>
  <c r="AU193" i="5"/>
  <c r="AU183" i="5"/>
  <c r="AU188" i="5"/>
  <c r="AF212" i="5"/>
  <c r="J212" i="5"/>
  <c r="AU207" i="5"/>
  <c r="J234" i="5"/>
  <c r="AF234" i="5"/>
  <c r="AF223" i="5"/>
  <c r="J223" i="5"/>
  <c r="J202" i="5"/>
  <c r="AF202" i="5"/>
  <c r="AF240" i="5"/>
  <c r="J240" i="5"/>
  <c r="F253" i="1"/>
  <c r="E96" i="6"/>
  <c r="E109" i="6"/>
  <c r="J38" i="5"/>
  <c r="AF38" i="5"/>
  <c r="AU30" i="5"/>
  <c r="AU62" i="5"/>
  <c r="AU66" i="5"/>
  <c r="AU47" i="5"/>
  <c r="BL10" i="5"/>
  <c r="AU69" i="5"/>
  <c r="J44" i="5"/>
  <c r="AF44" i="5"/>
  <c r="AU54" i="5"/>
  <c r="J105" i="5"/>
  <c r="AF105" i="5"/>
  <c r="AU84" i="5"/>
  <c r="AU112" i="5"/>
  <c r="J126" i="5"/>
  <c r="AF126" i="5"/>
  <c r="AU107" i="5"/>
  <c r="AF109" i="5"/>
  <c r="J109" i="5"/>
  <c r="J133" i="5"/>
  <c r="AF133" i="5"/>
  <c r="J153" i="5"/>
  <c r="AF153" i="5"/>
  <c r="AF155" i="5"/>
  <c r="J155" i="5"/>
  <c r="J137" i="5"/>
  <c r="AF137" i="5"/>
  <c r="AU165" i="5"/>
  <c r="AU158" i="5"/>
  <c r="J138" i="5"/>
  <c r="AF138" i="5"/>
  <c r="AU110" i="5"/>
  <c r="AU139" i="5"/>
  <c r="AU194" i="5"/>
  <c r="AF183" i="5"/>
  <c r="J183" i="5"/>
  <c r="AU176" i="5"/>
  <c r="AU205" i="5"/>
  <c r="AU170" i="5"/>
  <c r="J142" i="5"/>
  <c r="AF142" i="5"/>
  <c r="AU175" i="5"/>
  <c r="AU178" i="5"/>
  <c r="AU237" i="5"/>
  <c r="AF232" i="5"/>
  <c r="J232" i="5"/>
  <c r="J210" i="5"/>
  <c r="AF210" i="5"/>
  <c r="AF239" i="5"/>
  <c r="J239" i="5"/>
  <c r="E97" i="6"/>
  <c r="J30" i="5"/>
  <c r="AF30" i="5"/>
  <c r="AU92" i="5"/>
  <c r="AU49" i="5"/>
  <c r="AU60" i="5"/>
  <c r="AU67" i="5"/>
  <c r="AU81" i="5"/>
  <c r="AU94" i="5"/>
  <c r="AU98" i="5"/>
  <c r="AU79" i="5"/>
  <c r="AU91" i="5"/>
  <c r="AU59" i="5"/>
  <c r="AU71" i="5"/>
  <c r="AU43" i="5"/>
  <c r="AU48" i="5"/>
  <c r="AU108" i="5"/>
  <c r="AU96" i="5"/>
  <c r="AU113" i="5"/>
  <c r="AU27" i="5"/>
  <c r="AU95" i="5"/>
  <c r="AU97" i="5"/>
  <c r="AU106" i="5"/>
  <c r="AU78" i="5"/>
  <c r="AU73" i="5"/>
  <c r="AU90" i="5"/>
  <c r="AU104" i="5"/>
  <c r="AU117" i="5"/>
  <c r="AU119" i="5"/>
  <c r="AU132" i="5"/>
  <c r="AU147" i="5"/>
  <c r="AU152" i="5"/>
  <c r="AU163" i="5"/>
  <c r="AU168" i="5"/>
  <c r="AU89" i="5"/>
  <c r="AU111" i="5"/>
  <c r="AU114" i="5"/>
  <c r="AU127" i="5"/>
  <c r="AU140" i="5"/>
  <c r="AU156" i="5"/>
  <c r="AU151" i="5"/>
  <c r="AU135" i="5"/>
  <c r="AU166" i="5"/>
  <c r="AU167" i="5"/>
  <c r="BL16" i="5"/>
  <c r="AU189" i="5"/>
  <c r="AU243" i="5"/>
  <c r="AU244" i="5"/>
  <c r="AU245" i="5"/>
  <c r="AU246" i="5"/>
  <c r="AU247" i="5"/>
  <c r="AU248" i="5"/>
  <c r="AU249" i="5"/>
  <c r="AU250" i="5"/>
  <c r="BL17" i="5"/>
  <c r="AU181" i="5"/>
  <c r="AU216" i="5"/>
  <c r="AU204" i="5"/>
  <c r="BL14" i="5"/>
  <c r="AU219" i="5"/>
  <c r="BL13" i="5"/>
  <c r="BL18" i="5"/>
  <c r="BL30" i="5"/>
  <c r="BL38" i="5"/>
  <c r="AU227" i="5"/>
  <c r="BL23" i="5"/>
  <c r="BL19" i="5"/>
  <c r="BL32" i="5"/>
  <c r="BL40" i="5"/>
  <c r="BL48" i="5"/>
  <c r="BL56" i="5"/>
  <c r="AU209" i="5"/>
  <c r="BL29" i="5"/>
  <c r="BL37" i="5"/>
  <c r="BL45" i="5"/>
  <c r="AU217" i="5"/>
  <c r="AU235" i="5"/>
  <c r="BL11" i="5"/>
  <c r="BL26" i="5"/>
  <c r="BL34" i="5"/>
  <c r="BL12" i="5"/>
  <c r="BL20" i="5"/>
  <c r="BL24" i="5"/>
  <c r="BL31" i="5"/>
  <c r="BL39" i="5"/>
  <c r="BL47" i="5"/>
  <c r="BL55" i="5"/>
  <c r="AU208" i="5"/>
  <c r="AU213" i="5"/>
  <c r="BL15" i="5"/>
  <c r="BL21" i="5"/>
  <c r="BL28" i="5"/>
  <c r="BL36" i="5"/>
  <c r="BL44" i="5"/>
  <c r="BL52" i="5"/>
  <c r="BL60" i="5"/>
  <c r="BL46" i="5"/>
  <c r="BL42" i="5"/>
  <c r="BL62" i="5"/>
  <c r="BL22" i="5"/>
  <c r="BL25" i="5"/>
  <c r="BL41" i="5"/>
  <c r="BL51" i="5"/>
  <c r="BL59" i="5"/>
  <c r="BL27" i="5"/>
  <c r="BL49" i="5"/>
  <c r="BL54" i="5"/>
  <c r="AU236" i="5"/>
  <c r="BL50" i="5"/>
  <c r="BL58" i="5"/>
  <c r="BL43" i="5"/>
  <c r="BL57" i="5"/>
  <c r="BL61" i="5"/>
  <c r="BL35" i="5"/>
  <c r="BL53" i="5"/>
  <c r="BL33" i="5"/>
  <c r="AU24" i="5"/>
  <c r="AU56" i="5"/>
  <c r="AU58" i="5"/>
  <c r="AU31" i="5"/>
  <c r="AU36" i="5"/>
  <c r="AU83" i="5"/>
  <c r="AU45" i="5"/>
  <c r="AU86" i="5"/>
  <c r="J73" i="5"/>
  <c r="AF73" i="5"/>
  <c r="AF68" i="5"/>
  <c r="J68" i="5"/>
  <c r="AF58" i="5"/>
  <c r="J58" i="5"/>
  <c r="J99" i="5"/>
  <c r="AF99" i="5"/>
  <c r="AF112" i="5"/>
  <c r="J112" i="5"/>
  <c r="AU129" i="5"/>
  <c r="AU144" i="5"/>
  <c r="J162" i="5"/>
  <c r="AF162" i="5"/>
  <c r="J158" i="5"/>
  <c r="AF158" i="5"/>
  <c r="AU137" i="5"/>
  <c r="AU143" i="5"/>
  <c r="AU138" i="5"/>
  <c r="AU174" i="5"/>
  <c r="J169" i="5"/>
  <c r="AF169" i="5"/>
  <c r="J181" i="5"/>
  <c r="AF181" i="5"/>
  <c r="J170" i="5"/>
  <c r="AF170" i="5"/>
  <c r="AU142" i="5"/>
  <c r="AF175" i="5"/>
  <c r="J175" i="5"/>
  <c r="J178" i="5"/>
  <c r="AF178" i="5"/>
  <c r="AU228" i="5"/>
  <c r="J226" i="5"/>
  <c r="AF226" i="5"/>
  <c r="AU202" i="5"/>
  <c r="E122" i="6"/>
  <c r="AU28" i="5"/>
  <c r="AU75" i="5"/>
  <c r="AU44" i="5"/>
  <c r="AU50" i="5"/>
  <c r="AU26" i="5"/>
  <c r="BL7" i="5"/>
  <c r="J46" i="5"/>
  <c r="AF46" i="5"/>
  <c r="AU52" i="5"/>
  <c r="AU93" i="5"/>
  <c r="AF57" i="5"/>
  <c r="J57" i="5"/>
  <c r="AU72" i="5"/>
  <c r="AF87" i="5"/>
  <c r="J87" i="5"/>
  <c r="J107" i="5"/>
  <c r="AF107" i="5"/>
  <c r="AU149" i="5"/>
  <c r="AU120" i="5"/>
  <c r="AU123" i="5"/>
  <c r="AU109" i="5"/>
  <c r="AU103" i="5"/>
  <c r="AU160" i="5"/>
  <c r="J145" i="5"/>
  <c r="AF145" i="5"/>
  <c r="AF159" i="5"/>
  <c r="J159" i="5"/>
  <c r="AU191" i="5"/>
  <c r="AU154" i="5"/>
  <c r="J189" i="5"/>
  <c r="AF189" i="5"/>
  <c r="AU197" i="5"/>
  <c r="J146" i="5"/>
  <c r="AF146" i="5"/>
  <c r="J134" i="5"/>
  <c r="AF134" i="5"/>
  <c r="AF192" i="5"/>
  <c r="J192" i="5"/>
  <c r="AU212" i="5"/>
  <c r="J214" i="5"/>
  <c r="AF214" i="5"/>
  <c r="AU206" i="5"/>
  <c r="AU231" i="5"/>
  <c r="AU215" i="5"/>
  <c r="AU210" i="5"/>
  <c r="AU239" i="5"/>
  <c r="AU233" i="5"/>
  <c r="AF33" i="5"/>
  <c r="J33" i="5"/>
  <c r="AU88" i="5"/>
  <c r="AU63" i="5"/>
  <c r="BL8" i="5"/>
  <c r="AU42" i="5"/>
  <c r="AU32" i="5"/>
  <c r="BL6" i="5"/>
  <c r="AU53" i="5"/>
  <c r="AF47" i="5"/>
  <c r="J47" i="5"/>
  <c r="J81" i="5"/>
  <c r="AF81" i="5"/>
  <c r="J86" i="5"/>
  <c r="AF86" i="5"/>
  <c r="AU102" i="5"/>
  <c r="AU100" i="5"/>
  <c r="J149" i="5"/>
  <c r="AF149" i="5"/>
  <c r="AU130" i="5"/>
  <c r="AU121" i="5"/>
  <c r="AF124" i="5"/>
  <c r="J124" i="5"/>
  <c r="AU128" i="5"/>
  <c r="AF160" i="5"/>
  <c r="J160" i="5"/>
  <c r="AU141" i="5"/>
  <c r="AU159" i="5"/>
  <c r="AF191" i="5"/>
  <c r="J191" i="5"/>
  <c r="AU164" i="5"/>
  <c r="AU169" i="5"/>
  <c r="AU186" i="5"/>
  <c r="AU146" i="5"/>
  <c r="AU182" i="5"/>
  <c r="AU134" i="5"/>
  <c r="AU196" i="5"/>
  <c r="AU218" i="5"/>
  <c r="AU171" i="5"/>
  <c r="AU214" i="5"/>
  <c r="AU241" i="5"/>
  <c r="AU211" i="5"/>
  <c r="AF195" i="5"/>
  <c r="J195" i="5"/>
  <c r="AF215" i="5"/>
  <c r="J215" i="5"/>
  <c r="AF220" i="5"/>
  <c r="J220" i="5"/>
  <c r="J233" i="5"/>
  <c r="AF233" i="5"/>
  <c r="AJ251" i="5"/>
  <c r="AK251" i="5"/>
  <c r="AI251" i="5"/>
  <c r="AH251" i="5"/>
  <c r="AJ21" i="5"/>
  <c r="AI21" i="5"/>
  <c r="AK21" i="5"/>
  <c r="AI226" i="5"/>
  <c r="AJ226" i="5"/>
  <c r="AK226" i="5"/>
  <c r="AI29" i="5"/>
  <c r="AJ29" i="5"/>
  <c r="AK29" i="5"/>
  <c r="BJ11" i="5"/>
  <c r="BI11" i="5"/>
  <c r="BH11" i="5"/>
  <c r="BG11" i="5"/>
  <c r="BF11" i="5"/>
  <c r="BE11" i="5"/>
  <c r="BD11" i="5"/>
  <c r="BC11" i="5"/>
  <c r="BK11" i="5"/>
  <c r="AR132" i="5"/>
  <c r="AQ132" i="5"/>
  <c r="AP132" i="5"/>
  <c r="AO132" i="5"/>
  <c r="AN132" i="5"/>
  <c r="AM132" i="5"/>
  <c r="AL132" i="5"/>
  <c r="AT132" i="5"/>
  <c r="AS132" i="5"/>
  <c r="AT69" i="5"/>
  <c r="AS69" i="5"/>
  <c r="AR69" i="5"/>
  <c r="AQ69" i="5"/>
  <c r="AP69" i="5"/>
  <c r="AO69" i="5"/>
  <c r="AN69" i="5"/>
  <c r="AM69" i="5"/>
  <c r="AL69" i="5"/>
  <c r="AT133" i="5"/>
  <c r="AS133" i="5"/>
  <c r="AR133" i="5"/>
  <c r="AQ133" i="5"/>
  <c r="AP133" i="5"/>
  <c r="AO133" i="5"/>
  <c r="AN133" i="5"/>
  <c r="AM133" i="5"/>
  <c r="AL133" i="5"/>
  <c r="AT215" i="5"/>
  <c r="AS215" i="5"/>
  <c r="AR215" i="5"/>
  <c r="AQ215" i="5"/>
  <c r="AP215" i="5"/>
  <c r="AO215" i="5"/>
  <c r="AN215" i="5"/>
  <c r="AM215" i="5"/>
  <c r="AL215" i="5"/>
  <c r="BJ36" i="5"/>
  <c r="BK36" i="5"/>
  <c r="BI36" i="5"/>
  <c r="BH36" i="5"/>
  <c r="BG36" i="5"/>
  <c r="BF36" i="5"/>
  <c r="BE36" i="5"/>
  <c r="BD36" i="5"/>
  <c r="BC36" i="5"/>
  <c r="BJ16" i="5"/>
  <c r="BI16" i="5"/>
  <c r="BH16" i="5"/>
  <c r="BG16" i="5"/>
  <c r="BF16" i="5"/>
  <c r="BE16" i="5"/>
  <c r="BD16" i="5"/>
  <c r="BC16" i="5"/>
  <c r="BK16" i="5"/>
  <c r="BH10" i="5"/>
  <c r="BG10" i="5"/>
  <c r="BF10" i="5"/>
  <c r="BE10" i="5"/>
  <c r="BD10" i="5"/>
  <c r="BC10" i="5"/>
  <c r="BK10" i="5"/>
  <c r="BJ10" i="5"/>
  <c r="BI10" i="5"/>
  <c r="AT183" i="5"/>
  <c r="AS183" i="5"/>
  <c r="AR183" i="5"/>
  <c r="AQ183" i="5"/>
  <c r="AP183" i="5"/>
  <c r="AO183" i="5"/>
  <c r="AN183" i="5"/>
  <c r="AM183" i="5"/>
  <c r="AL183" i="5"/>
  <c r="AT162" i="5"/>
  <c r="AQ162" i="5"/>
  <c r="AP162" i="5"/>
  <c r="AO162" i="5"/>
  <c r="AN162" i="5"/>
  <c r="AM162" i="5"/>
  <c r="AL162" i="5"/>
  <c r="AS162" i="5"/>
  <c r="AR162" i="5"/>
  <c r="AT126" i="5"/>
  <c r="AS126" i="5"/>
  <c r="AR126" i="5"/>
  <c r="AQ126" i="5"/>
  <c r="AP126" i="5"/>
  <c r="AO126" i="5"/>
  <c r="AN126" i="5"/>
  <c r="AM126" i="5"/>
  <c r="AL126" i="5"/>
  <c r="BK9" i="5"/>
  <c r="BJ9" i="5"/>
  <c r="BI9" i="5"/>
  <c r="BH9" i="5"/>
  <c r="BG9" i="5"/>
  <c r="BF9" i="5"/>
  <c r="BE9" i="5"/>
  <c r="BD9" i="5"/>
  <c r="BC9" i="5"/>
  <c r="AT195" i="5"/>
  <c r="AS195" i="5"/>
  <c r="AR195" i="5"/>
  <c r="AQ195" i="5"/>
  <c r="AP195" i="5"/>
  <c r="AO195" i="5"/>
  <c r="AN195" i="5"/>
  <c r="AM195" i="5"/>
  <c r="AL195" i="5"/>
  <c r="AT180" i="5"/>
  <c r="AS180" i="5"/>
  <c r="AR180" i="5"/>
  <c r="AQ180" i="5"/>
  <c r="AP180" i="5"/>
  <c r="AO180" i="5"/>
  <c r="AN180" i="5"/>
  <c r="AM180" i="5"/>
  <c r="AL180" i="5"/>
  <c r="AR201" i="5"/>
  <c r="AQ201" i="5"/>
  <c r="AP201" i="5"/>
  <c r="AO201" i="5"/>
  <c r="AN201" i="5"/>
  <c r="AM201" i="5"/>
  <c r="AL201" i="5"/>
  <c r="AT201" i="5"/>
  <c r="AS201" i="5"/>
  <c r="AT179" i="5"/>
  <c r="AS179" i="5"/>
  <c r="AR179" i="5"/>
  <c r="AQ179" i="5"/>
  <c r="AP179" i="5"/>
  <c r="AO179" i="5"/>
  <c r="AN179" i="5"/>
  <c r="AM179" i="5"/>
  <c r="AL179" i="5"/>
  <c r="AQ145" i="5"/>
  <c r="AP145" i="5"/>
  <c r="AO145" i="5"/>
  <c r="AN145" i="5"/>
  <c r="AM145" i="5"/>
  <c r="AL145" i="5"/>
  <c r="AT145" i="5"/>
  <c r="AS145" i="5"/>
  <c r="AR145" i="5"/>
  <c r="AT22" i="5"/>
  <c r="AS22" i="5"/>
  <c r="AR22" i="5"/>
  <c r="AQ22" i="5"/>
  <c r="AP22" i="5"/>
  <c r="AO22" i="5"/>
  <c r="AN22" i="5"/>
  <c r="AM22" i="5"/>
  <c r="AL22" i="5"/>
  <c r="AT196" i="5"/>
  <c r="AS196" i="5"/>
  <c r="AR196" i="5"/>
  <c r="AQ196" i="5"/>
  <c r="AP196" i="5"/>
  <c r="AO196" i="5"/>
  <c r="AN196" i="5"/>
  <c r="AM196" i="5"/>
  <c r="AL196" i="5"/>
  <c r="AT141" i="5"/>
  <c r="AS141" i="5"/>
  <c r="AR141" i="5"/>
  <c r="AQ141" i="5"/>
  <c r="AP141" i="5"/>
  <c r="AO141" i="5"/>
  <c r="AN141" i="5"/>
  <c r="AM141" i="5"/>
  <c r="AL141" i="5"/>
  <c r="AT128" i="5"/>
  <c r="AS128" i="5"/>
  <c r="AR128" i="5"/>
  <c r="AQ128" i="5"/>
  <c r="AP128" i="5"/>
  <c r="AO128" i="5"/>
  <c r="AN128" i="5"/>
  <c r="AM128" i="5"/>
  <c r="AL128" i="5"/>
  <c r="AT102" i="5"/>
  <c r="AS102" i="5"/>
  <c r="AR102" i="5"/>
  <c r="AQ102" i="5"/>
  <c r="AP102" i="5"/>
  <c r="AO102" i="5"/>
  <c r="AN102" i="5"/>
  <c r="AM102" i="5"/>
  <c r="AL102" i="5"/>
  <c r="AT53" i="5"/>
  <c r="AS53" i="5"/>
  <c r="AR53" i="5"/>
  <c r="AQ53" i="5"/>
  <c r="AP53" i="5"/>
  <c r="AO53" i="5"/>
  <c r="AN53" i="5"/>
  <c r="AM53" i="5"/>
  <c r="AL53" i="5"/>
  <c r="AT231" i="5"/>
  <c r="AS231" i="5"/>
  <c r="AR231" i="5"/>
  <c r="AQ231" i="5"/>
  <c r="AP231" i="5"/>
  <c r="AO231" i="5"/>
  <c r="AN231" i="5"/>
  <c r="AM231" i="5"/>
  <c r="AL231" i="5"/>
  <c r="AS212" i="5"/>
  <c r="AR212" i="5"/>
  <c r="AQ212" i="5"/>
  <c r="AP212" i="5"/>
  <c r="AO212" i="5"/>
  <c r="AN212" i="5"/>
  <c r="AM212" i="5"/>
  <c r="AL212" i="5"/>
  <c r="AT212" i="5"/>
  <c r="AT142" i="5"/>
  <c r="AS142" i="5"/>
  <c r="AR142" i="5"/>
  <c r="AQ142" i="5"/>
  <c r="AP142" i="5"/>
  <c r="AO142" i="5"/>
  <c r="AN142" i="5"/>
  <c r="AM142" i="5"/>
  <c r="AL142" i="5"/>
  <c r="AT86" i="5"/>
  <c r="AS86" i="5"/>
  <c r="AR86" i="5"/>
  <c r="AQ86" i="5"/>
  <c r="AP86" i="5"/>
  <c r="AO86" i="5"/>
  <c r="AN86" i="5"/>
  <c r="AM86" i="5"/>
  <c r="AL86" i="5"/>
  <c r="BK33" i="5"/>
  <c r="BJ33" i="5"/>
  <c r="BI33" i="5"/>
  <c r="BH33" i="5"/>
  <c r="BG33" i="5"/>
  <c r="BF33" i="5"/>
  <c r="BE33" i="5"/>
  <c r="BD33" i="5"/>
  <c r="BC33" i="5"/>
  <c r="AT236" i="5"/>
  <c r="AS236" i="5"/>
  <c r="AR236" i="5"/>
  <c r="AQ236" i="5"/>
  <c r="AP236" i="5"/>
  <c r="AO236" i="5"/>
  <c r="AN236" i="5"/>
  <c r="AM236" i="5"/>
  <c r="AL236" i="5"/>
  <c r="BH22" i="5"/>
  <c r="BK22" i="5"/>
  <c r="BJ22" i="5"/>
  <c r="BI22" i="5"/>
  <c r="BG22" i="5"/>
  <c r="BF22" i="5"/>
  <c r="BE22" i="5"/>
  <c r="BD22" i="5"/>
  <c r="BC22" i="5"/>
  <c r="BK28" i="5"/>
  <c r="BJ28" i="5"/>
  <c r="BI28" i="5"/>
  <c r="BH28" i="5"/>
  <c r="BG28" i="5"/>
  <c r="BF28" i="5"/>
  <c r="BE28" i="5"/>
  <c r="BD28" i="5"/>
  <c r="BC28" i="5"/>
  <c r="BI31" i="5"/>
  <c r="BH31" i="5"/>
  <c r="BG31" i="5"/>
  <c r="BF31" i="5"/>
  <c r="BE31" i="5"/>
  <c r="BD31" i="5"/>
  <c r="BC31" i="5"/>
  <c r="BK31" i="5"/>
  <c r="BJ31" i="5"/>
  <c r="AT217" i="5"/>
  <c r="AS217" i="5"/>
  <c r="AR217" i="5"/>
  <c r="AQ217" i="5"/>
  <c r="AP217" i="5"/>
  <c r="AO217" i="5"/>
  <c r="AN217" i="5"/>
  <c r="AM217" i="5"/>
  <c r="AL217" i="5"/>
  <c r="BK32" i="5"/>
  <c r="BJ32" i="5"/>
  <c r="BI32" i="5"/>
  <c r="BH32" i="5"/>
  <c r="BG32" i="5"/>
  <c r="BF32" i="5"/>
  <c r="BE32" i="5"/>
  <c r="BD32" i="5"/>
  <c r="BC32" i="5"/>
  <c r="AT219" i="5"/>
  <c r="AS219" i="5"/>
  <c r="AR219" i="5"/>
  <c r="AQ219" i="5"/>
  <c r="AP219" i="5"/>
  <c r="AO219" i="5"/>
  <c r="AN219" i="5"/>
  <c r="AM219" i="5"/>
  <c r="AL219" i="5"/>
  <c r="AT248" i="5"/>
  <c r="AS248" i="5"/>
  <c r="AR248" i="5"/>
  <c r="AQ248" i="5"/>
  <c r="AP248" i="5"/>
  <c r="AO248" i="5"/>
  <c r="AN248" i="5"/>
  <c r="AM248" i="5"/>
  <c r="AL248" i="5"/>
  <c r="AS167" i="5"/>
  <c r="AR167" i="5"/>
  <c r="AT167" i="5"/>
  <c r="AQ167" i="5"/>
  <c r="AP167" i="5"/>
  <c r="AO167" i="5"/>
  <c r="AN167" i="5"/>
  <c r="AM167" i="5"/>
  <c r="AL167" i="5"/>
  <c r="AT111" i="5"/>
  <c r="AS111" i="5"/>
  <c r="AR111" i="5"/>
  <c r="AQ111" i="5"/>
  <c r="AP111" i="5"/>
  <c r="AO111" i="5"/>
  <c r="AN111" i="5"/>
  <c r="AM111" i="5"/>
  <c r="AL111" i="5"/>
  <c r="AT117" i="5"/>
  <c r="AS117" i="5"/>
  <c r="AR117" i="5"/>
  <c r="AQ117" i="5"/>
  <c r="AP117" i="5"/>
  <c r="AO117" i="5"/>
  <c r="AN117" i="5"/>
  <c r="AM117" i="5"/>
  <c r="AL117" i="5"/>
  <c r="AT27" i="5"/>
  <c r="AS27" i="5"/>
  <c r="AR27" i="5"/>
  <c r="AQ27" i="5"/>
  <c r="AP27" i="5"/>
  <c r="AO27" i="5"/>
  <c r="AN27" i="5"/>
  <c r="AM27" i="5"/>
  <c r="AL27" i="5"/>
  <c r="AR91" i="5"/>
  <c r="AQ91" i="5"/>
  <c r="AP91" i="5"/>
  <c r="AO91" i="5"/>
  <c r="AN91" i="5"/>
  <c r="AM91" i="5"/>
  <c r="AL91" i="5"/>
  <c r="AS91" i="5"/>
  <c r="AT91" i="5"/>
  <c r="AR92" i="5"/>
  <c r="AQ92" i="5"/>
  <c r="AP92" i="5"/>
  <c r="AO92" i="5"/>
  <c r="AN92" i="5"/>
  <c r="AM92" i="5"/>
  <c r="AL92" i="5"/>
  <c r="AT92" i="5"/>
  <c r="AS92" i="5"/>
  <c r="AT237" i="5"/>
  <c r="AS237" i="5"/>
  <c r="AR237" i="5"/>
  <c r="AQ237" i="5"/>
  <c r="AP237" i="5"/>
  <c r="AO237" i="5"/>
  <c r="AN237" i="5"/>
  <c r="AM237" i="5"/>
  <c r="AL237" i="5"/>
  <c r="AT47" i="5"/>
  <c r="AS47" i="5"/>
  <c r="AR47" i="5"/>
  <c r="AQ47" i="5"/>
  <c r="AP47" i="5"/>
  <c r="AO47" i="5"/>
  <c r="AN47" i="5"/>
  <c r="AM47" i="5"/>
  <c r="AL47" i="5"/>
  <c r="AT68" i="5"/>
  <c r="AS68" i="5"/>
  <c r="AR68" i="5"/>
  <c r="AQ68" i="5"/>
  <c r="AP68" i="5"/>
  <c r="AO68" i="5"/>
  <c r="AN68" i="5"/>
  <c r="AM68" i="5"/>
  <c r="AL68" i="5"/>
  <c r="AT240" i="5"/>
  <c r="AS240" i="5"/>
  <c r="AR240" i="5"/>
  <c r="AQ240" i="5"/>
  <c r="AP240" i="5"/>
  <c r="AO240" i="5"/>
  <c r="AN240" i="5"/>
  <c r="AM240" i="5"/>
  <c r="AL240" i="5"/>
  <c r="AS200" i="5"/>
  <c r="AR200" i="5"/>
  <c r="AQ200" i="5"/>
  <c r="AP200" i="5"/>
  <c r="AO200" i="5"/>
  <c r="AN200" i="5"/>
  <c r="AM200" i="5"/>
  <c r="AL200" i="5"/>
  <c r="AT200" i="5"/>
  <c r="AT192" i="5"/>
  <c r="AS192" i="5"/>
  <c r="AR192" i="5"/>
  <c r="AQ192" i="5"/>
  <c r="AP192" i="5"/>
  <c r="AO192" i="5"/>
  <c r="AN192" i="5"/>
  <c r="AM192" i="5"/>
  <c r="AL192" i="5"/>
  <c r="AT153" i="5"/>
  <c r="AS153" i="5"/>
  <c r="AR153" i="5"/>
  <c r="AQ153" i="5"/>
  <c r="AP153" i="5"/>
  <c r="AO153" i="5"/>
  <c r="AN153" i="5"/>
  <c r="AM153" i="5"/>
  <c r="AL153" i="5"/>
  <c r="AS85" i="5"/>
  <c r="AR85" i="5"/>
  <c r="AQ85" i="5"/>
  <c r="AP85" i="5"/>
  <c r="AO85" i="5"/>
  <c r="AN85" i="5"/>
  <c r="AM85" i="5"/>
  <c r="AL85" i="5"/>
  <c r="AT85" i="5"/>
  <c r="AT221" i="5"/>
  <c r="AS221" i="5"/>
  <c r="AR221" i="5"/>
  <c r="AQ221" i="5"/>
  <c r="AP221" i="5"/>
  <c r="AO221" i="5"/>
  <c r="AN221" i="5"/>
  <c r="AM221" i="5"/>
  <c r="AL221" i="5"/>
  <c r="AT184" i="5"/>
  <c r="AS184" i="5"/>
  <c r="AQ184" i="5"/>
  <c r="AP184" i="5"/>
  <c r="AO184" i="5"/>
  <c r="AN184" i="5"/>
  <c r="AM184" i="5"/>
  <c r="AL184" i="5"/>
  <c r="AR184" i="5"/>
  <c r="AO124" i="5"/>
  <c r="AN124" i="5"/>
  <c r="AM124" i="5"/>
  <c r="AL124" i="5"/>
  <c r="AT124" i="5"/>
  <c r="AS124" i="5"/>
  <c r="AR124" i="5"/>
  <c r="AQ124" i="5"/>
  <c r="AP124" i="5"/>
  <c r="AT41" i="5"/>
  <c r="AS41" i="5"/>
  <c r="AR41" i="5"/>
  <c r="AQ41" i="5"/>
  <c r="AP41" i="5"/>
  <c r="AO41" i="5"/>
  <c r="AN41" i="5"/>
  <c r="AM41" i="5"/>
  <c r="AL41" i="5"/>
  <c r="BK41" i="5"/>
  <c r="BJ41" i="5"/>
  <c r="BI41" i="5"/>
  <c r="BH41" i="5"/>
  <c r="BG41" i="5"/>
  <c r="BF41" i="5"/>
  <c r="BE41" i="5"/>
  <c r="BD41" i="5"/>
  <c r="BC41" i="5"/>
  <c r="AR250" i="5"/>
  <c r="AQ250" i="5"/>
  <c r="AP250" i="5"/>
  <c r="AO250" i="5"/>
  <c r="AN250" i="5"/>
  <c r="AM250" i="5"/>
  <c r="AL250" i="5"/>
  <c r="AT250" i="5"/>
  <c r="AS250" i="5"/>
  <c r="AT60" i="5"/>
  <c r="AS60" i="5"/>
  <c r="AR60" i="5"/>
  <c r="AQ60" i="5"/>
  <c r="AP60" i="5"/>
  <c r="AO60" i="5"/>
  <c r="AN60" i="5"/>
  <c r="AM60" i="5"/>
  <c r="AL60" i="5"/>
  <c r="AS230" i="5"/>
  <c r="AR230" i="5"/>
  <c r="AQ230" i="5"/>
  <c r="AP230" i="5"/>
  <c r="AO230" i="5"/>
  <c r="AN230" i="5"/>
  <c r="AM230" i="5"/>
  <c r="AL230" i="5"/>
  <c r="AT230" i="5"/>
  <c r="AT137" i="5"/>
  <c r="AS137" i="5"/>
  <c r="AR137" i="5"/>
  <c r="AQ137" i="5"/>
  <c r="AP137" i="5"/>
  <c r="AO137" i="5"/>
  <c r="AN137" i="5"/>
  <c r="AM137" i="5"/>
  <c r="AL137" i="5"/>
  <c r="AT24" i="5"/>
  <c r="AS24" i="5"/>
  <c r="AR24" i="5"/>
  <c r="AQ24" i="5"/>
  <c r="AP24" i="5"/>
  <c r="AO24" i="5"/>
  <c r="AN24" i="5"/>
  <c r="AM24" i="5"/>
  <c r="AL24" i="5"/>
  <c r="BK13" i="5"/>
  <c r="BJ13" i="5"/>
  <c r="BI13" i="5"/>
  <c r="BH13" i="5"/>
  <c r="BG13" i="5"/>
  <c r="BF13" i="5"/>
  <c r="BE13" i="5"/>
  <c r="BD13" i="5"/>
  <c r="BC13" i="5"/>
  <c r="AT119" i="5"/>
  <c r="AS119" i="5"/>
  <c r="AR119" i="5"/>
  <c r="AQ119" i="5"/>
  <c r="AP119" i="5"/>
  <c r="AO119" i="5"/>
  <c r="AN119" i="5"/>
  <c r="AM119" i="5"/>
  <c r="AL119" i="5"/>
  <c r="AT107" i="5"/>
  <c r="AS107" i="5"/>
  <c r="AR107" i="5"/>
  <c r="AQ107" i="5"/>
  <c r="AP107" i="5"/>
  <c r="AO107" i="5"/>
  <c r="AN107" i="5"/>
  <c r="AM107" i="5"/>
  <c r="AL107" i="5"/>
  <c r="BE6" i="5"/>
  <c r="BD6" i="5"/>
  <c r="BC6" i="5"/>
  <c r="BJ6" i="5"/>
  <c r="BI6" i="5"/>
  <c r="BH6" i="5"/>
  <c r="BG6" i="5"/>
  <c r="BF6" i="5"/>
  <c r="BK6" i="5"/>
  <c r="BH7" i="5"/>
  <c r="BG7" i="5"/>
  <c r="BF7" i="5"/>
  <c r="BE7" i="5"/>
  <c r="BD7" i="5"/>
  <c r="BC7" i="5"/>
  <c r="BJ7" i="5"/>
  <c r="BI7" i="5"/>
  <c r="BK7" i="5"/>
  <c r="AR45" i="5"/>
  <c r="AQ45" i="5"/>
  <c r="AP45" i="5"/>
  <c r="AO45" i="5"/>
  <c r="AN45" i="5"/>
  <c r="AM45" i="5"/>
  <c r="AL45" i="5"/>
  <c r="AT45" i="5"/>
  <c r="AS45" i="5"/>
  <c r="BK53" i="5"/>
  <c r="BJ53" i="5"/>
  <c r="BI53" i="5"/>
  <c r="BH53" i="5"/>
  <c r="BG53" i="5"/>
  <c r="BF53" i="5"/>
  <c r="BE53" i="5"/>
  <c r="BD53" i="5"/>
  <c r="BC53" i="5"/>
  <c r="BK54" i="5"/>
  <c r="BJ54" i="5"/>
  <c r="BI54" i="5"/>
  <c r="BH54" i="5"/>
  <c r="BG54" i="5"/>
  <c r="BF54" i="5"/>
  <c r="BE54" i="5"/>
  <c r="BD54" i="5"/>
  <c r="BC54" i="5"/>
  <c r="BK62" i="5"/>
  <c r="BJ62" i="5"/>
  <c r="BI62" i="5"/>
  <c r="BH62" i="5"/>
  <c r="BG62" i="5"/>
  <c r="BF62" i="5"/>
  <c r="BE62" i="5"/>
  <c r="BD62" i="5"/>
  <c r="BC62" i="5"/>
  <c r="BK21" i="5"/>
  <c r="BJ21" i="5"/>
  <c r="BI21" i="5"/>
  <c r="BH21" i="5"/>
  <c r="BG21" i="5"/>
  <c r="BF21" i="5"/>
  <c r="BE21" i="5"/>
  <c r="BD21" i="5"/>
  <c r="BC21" i="5"/>
  <c r="BK24" i="5"/>
  <c r="BJ24" i="5"/>
  <c r="BI24" i="5"/>
  <c r="BH24" i="5"/>
  <c r="BG24" i="5"/>
  <c r="BF24" i="5"/>
  <c r="BE24" i="5"/>
  <c r="BD24" i="5"/>
  <c r="BC24" i="5"/>
  <c r="BE45" i="5"/>
  <c r="BD45" i="5"/>
  <c r="BC45" i="5"/>
  <c r="BJ45" i="5"/>
  <c r="BI45" i="5"/>
  <c r="BH45" i="5"/>
  <c r="BG45" i="5"/>
  <c r="BF45" i="5"/>
  <c r="BK45" i="5"/>
  <c r="BJ19" i="5"/>
  <c r="BI19" i="5"/>
  <c r="BH19" i="5"/>
  <c r="BG19" i="5"/>
  <c r="BF19" i="5"/>
  <c r="BE19" i="5"/>
  <c r="BD19" i="5"/>
  <c r="BC19" i="5"/>
  <c r="BK19" i="5"/>
  <c r="BK14" i="5"/>
  <c r="BJ14" i="5"/>
  <c r="BI14" i="5"/>
  <c r="BH14" i="5"/>
  <c r="BG14" i="5"/>
  <c r="BF14" i="5"/>
  <c r="BE14" i="5"/>
  <c r="BD14" i="5"/>
  <c r="BC14" i="5"/>
  <c r="AT247" i="5"/>
  <c r="AS247" i="5"/>
  <c r="AR247" i="5"/>
  <c r="AQ247" i="5"/>
  <c r="AP247" i="5"/>
  <c r="AO247" i="5"/>
  <c r="AN247" i="5"/>
  <c r="AM247" i="5"/>
  <c r="AL247" i="5"/>
  <c r="AT166" i="5"/>
  <c r="AS166" i="5"/>
  <c r="AR166" i="5"/>
  <c r="AQ166" i="5"/>
  <c r="AP166" i="5"/>
  <c r="AO166" i="5"/>
  <c r="AN166" i="5"/>
  <c r="AM166" i="5"/>
  <c r="AL166" i="5"/>
  <c r="AT89" i="5"/>
  <c r="AS89" i="5"/>
  <c r="AR89" i="5"/>
  <c r="AQ89" i="5"/>
  <c r="AP89" i="5"/>
  <c r="AO89" i="5"/>
  <c r="AN89" i="5"/>
  <c r="AM89" i="5"/>
  <c r="AL89" i="5"/>
  <c r="AT104" i="5"/>
  <c r="AS104" i="5"/>
  <c r="AR104" i="5"/>
  <c r="AQ104" i="5"/>
  <c r="AP104" i="5"/>
  <c r="AO104" i="5"/>
  <c r="AN104" i="5"/>
  <c r="AM104" i="5"/>
  <c r="AL104" i="5"/>
  <c r="AT113" i="5"/>
  <c r="AS113" i="5"/>
  <c r="AR113" i="5"/>
  <c r="AQ113" i="5"/>
  <c r="AP113" i="5"/>
  <c r="AO113" i="5"/>
  <c r="AN113" i="5"/>
  <c r="AM113" i="5"/>
  <c r="AL113" i="5"/>
  <c r="AS79" i="5"/>
  <c r="AR79" i="5"/>
  <c r="AQ79" i="5"/>
  <c r="AP79" i="5"/>
  <c r="AO79" i="5"/>
  <c r="AN79" i="5"/>
  <c r="AM79" i="5"/>
  <c r="AL79" i="5"/>
  <c r="AT79" i="5"/>
  <c r="AT170" i="5"/>
  <c r="AS170" i="5"/>
  <c r="AR170" i="5"/>
  <c r="AQ170" i="5"/>
  <c r="AP170" i="5"/>
  <c r="AO170" i="5"/>
  <c r="AN170" i="5"/>
  <c r="AM170" i="5"/>
  <c r="AL170" i="5"/>
  <c r="AN66" i="5"/>
  <c r="AM66" i="5"/>
  <c r="AL66" i="5"/>
  <c r="AT66" i="5"/>
  <c r="AS66" i="5"/>
  <c r="AR66" i="5"/>
  <c r="AQ66" i="5"/>
  <c r="AP66" i="5"/>
  <c r="AO66" i="5"/>
  <c r="AT193" i="5"/>
  <c r="AS193" i="5"/>
  <c r="AR193" i="5"/>
  <c r="AQ193" i="5"/>
  <c r="AP193" i="5"/>
  <c r="AO193" i="5"/>
  <c r="AN193" i="5"/>
  <c r="AM193" i="5"/>
  <c r="AL193" i="5"/>
  <c r="AT105" i="5"/>
  <c r="AS105" i="5"/>
  <c r="AR105" i="5"/>
  <c r="AQ105" i="5"/>
  <c r="AP105" i="5"/>
  <c r="AO105" i="5"/>
  <c r="AN105" i="5"/>
  <c r="AM105" i="5"/>
  <c r="AL105" i="5"/>
  <c r="AT222" i="5"/>
  <c r="AS222" i="5"/>
  <c r="AR222" i="5"/>
  <c r="AQ222" i="5"/>
  <c r="AP222" i="5"/>
  <c r="AO222" i="5"/>
  <c r="AN222" i="5"/>
  <c r="AM222" i="5"/>
  <c r="AL222" i="5"/>
  <c r="AT223" i="5"/>
  <c r="AS223" i="5"/>
  <c r="AR223" i="5"/>
  <c r="AQ223" i="5"/>
  <c r="AP223" i="5"/>
  <c r="AO223" i="5"/>
  <c r="AN223" i="5"/>
  <c r="AM223" i="5"/>
  <c r="AL223" i="5"/>
  <c r="AT173" i="5"/>
  <c r="AS173" i="5"/>
  <c r="AR173" i="5"/>
  <c r="AQ173" i="5"/>
  <c r="AP173" i="5"/>
  <c r="AO173" i="5"/>
  <c r="AN173" i="5"/>
  <c r="AM173" i="5"/>
  <c r="AL173" i="5"/>
  <c r="AS125" i="5"/>
  <c r="AR125" i="5"/>
  <c r="AQ125" i="5"/>
  <c r="AP125" i="5"/>
  <c r="AO125" i="5"/>
  <c r="AN125" i="5"/>
  <c r="AM125" i="5"/>
  <c r="AL125" i="5"/>
  <c r="AT125" i="5"/>
  <c r="AT34" i="5"/>
  <c r="AO34" i="5"/>
  <c r="AN34" i="5"/>
  <c r="AM34" i="5"/>
  <c r="AL34" i="5"/>
  <c r="AS34" i="5"/>
  <c r="AR34" i="5"/>
  <c r="AQ34" i="5"/>
  <c r="AP34" i="5"/>
  <c r="AN161" i="5"/>
  <c r="AM161" i="5"/>
  <c r="AL161" i="5"/>
  <c r="AT161" i="5"/>
  <c r="AS161" i="5"/>
  <c r="AR161" i="5"/>
  <c r="AQ161" i="5"/>
  <c r="AP161" i="5"/>
  <c r="AO161" i="5"/>
  <c r="BJ2" i="5"/>
  <c r="BI2" i="5"/>
  <c r="BH2" i="5"/>
  <c r="BG2" i="5"/>
  <c r="BF2" i="5"/>
  <c r="BE2" i="5"/>
  <c r="BD2" i="5"/>
  <c r="BC2" i="5"/>
  <c r="BK2" i="5"/>
  <c r="AT229" i="5"/>
  <c r="AR229" i="5"/>
  <c r="AQ229" i="5"/>
  <c r="AP229" i="5"/>
  <c r="AO229" i="5"/>
  <c r="AN229" i="5"/>
  <c r="AM229" i="5"/>
  <c r="AL229" i="5"/>
  <c r="AS229" i="5"/>
  <c r="AS190" i="5"/>
  <c r="AR190" i="5"/>
  <c r="AQ190" i="5"/>
  <c r="AT190" i="5"/>
  <c r="AP190" i="5"/>
  <c r="AO190" i="5"/>
  <c r="AN190" i="5"/>
  <c r="AM190" i="5"/>
  <c r="AL190" i="5"/>
  <c r="AT118" i="5"/>
  <c r="AS118" i="5"/>
  <c r="AR118" i="5"/>
  <c r="AQ118" i="5"/>
  <c r="AP118" i="5"/>
  <c r="AO118" i="5"/>
  <c r="AN118" i="5"/>
  <c r="AM118" i="5"/>
  <c r="AL118" i="5"/>
  <c r="BK4" i="5"/>
  <c r="BJ4" i="5"/>
  <c r="BI4" i="5"/>
  <c r="BH4" i="5"/>
  <c r="BG4" i="5"/>
  <c r="BF4" i="5"/>
  <c r="BE4" i="5"/>
  <c r="BD4" i="5"/>
  <c r="BC4" i="5"/>
  <c r="AO121" i="5"/>
  <c r="AN121" i="5"/>
  <c r="AM121" i="5"/>
  <c r="AL121" i="5"/>
  <c r="AT121" i="5"/>
  <c r="AR121" i="5"/>
  <c r="AQ121" i="5"/>
  <c r="AP121" i="5"/>
  <c r="AS121" i="5"/>
  <c r="AT143" i="5"/>
  <c r="AS143" i="5"/>
  <c r="AR143" i="5"/>
  <c r="AQ143" i="5"/>
  <c r="AP143" i="5"/>
  <c r="AO143" i="5"/>
  <c r="AN143" i="5"/>
  <c r="AM143" i="5"/>
  <c r="AL143" i="5"/>
  <c r="BK48" i="5"/>
  <c r="BJ48" i="5"/>
  <c r="BI48" i="5"/>
  <c r="BH48" i="5"/>
  <c r="BG48" i="5"/>
  <c r="BF48" i="5"/>
  <c r="BE48" i="5"/>
  <c r="BD48" i="5"/>
  <c r="BC48" i="5"/>
  <c r="AS97" i="5"/>
  <c r="AR97" i="5"/>
  <c r="AQ97" i="5"/>
  <c r="AP97" i="5"/>
  <c r="AO97" i="5"/>
  <c r="AN97" i="5"/>
  <c r="AM97" i="5"/>
  <c r="AL97" i="5"/>
  <c r="AT97" i="5"/>
  <c r="AT188" i="5"/>
  <c r="AS188" i="5"/>
  <c r="AR188" i="5"/>
  <c r="AQ188" i="5"/>
  <c r="AP188" i="5"/>
  <c r="AO188" i="5"/>
  <c r="AN188" i="5"/>
  <c r="AM188" i="5"/>
  <c r="AL188" i="5"/>
  <c r="BK39" i="5"/>
  <c r="BJ39" i="5"/>
  <c r="BI39" i="5"/>
  <c r="BH39" i="5"/>
  <c r="BG39" i="5"/>
  <c r="BF39" i="5"/>
  <c r="BE39" i="5"/>
  <c r="BD39" i="5"/>
  <c r="BC39" i="5"/>
  <c r="AT95" i="5"/>
  <c r="AS95" i="5"/>
  <c r="AR95" i="5"/>
  <c r="AQ95" i="5"/>
  <c r="AP95" i="5"/>
  <c r="AO95" i="5"/>
  <c r="AN95" i="5"/>
  <c r="AM95" i="5"/>
  <c r="AL95" i="5"/>
  <c r="AT206" i="5"/>
  <c r="AS206" i="5"/>
  <c r="AR206" i="5"/>
  <c r="AQ206" i="5"/>
  <c r="AP206" i="5"/>
  <c r="AO206" i="5"/>
  <c r="AN206" i="5"/>
  <c r="AM206" i="5"/>
  <c r="AL206" i="5"/>
  <c r="AN72" i="5"/>
  <c r="AM72" i="5"/>
  <c r="AL72" i="5"/>
  <c r="AT72" i="5"/>
  <c r="AS72" i="5"/>
  <c r="AR72" i="5"/>
  <c r="AQ72" i="5"/>
  <c r="AP72" i="5"/>
  <c r="AO72" i="5"/>
  <c r="AP174" i="5"/>
  <c r="AO174" i="5"/>
  <c r="AN174" i="5"/>
  <c r="AM174" i="5"/>
  <c r="AL174" i="5"/>
  <c r="AT174" i="5"/>
  <c r="AS174" i="5"/>
  <c r="AR174" i="5"/>
  <c r="AQ174" i="5"/>
  <c r="AN144" i="5"/>
  <c r="AM144" i="5"/>
  <c r="AL144" i="5"/>
  <c r="AT144" i="5"/>
  <c r="AS144" i="5"/>
  <c r="AR144" i="5"/>
  <c r="AQ144" i="5"/>
  <c r="AP144" i="5"/>
  <c r="AO144" i="5"/>
  <c r="AT83" i="5"/>
  <c r="AS83" i="5"/>
  <c r="AR83" i="5"/>
  <c r="AQ83" i="5"/>
  <c r="AP83" i="5"/>
  <c r="AO83" i="5"/>
  <c r="AN83" i="5"/>
  <c r="AM83" i="5"/>
  <c r="AL83" i="5"/>
  <c r="BK35" i="5"/>
  <c r="BJ35" i="5"/>
  <c r="BI35" i="5"/>
  <c r="BH35" i="5"/>
  <c r="BG35" i="5"/>
  <c r="BF35" i="5"/>
  <c r="BE35" i="5"/>
  <c r="BD35" i="5"/>
  <c r="BC35" i="5"/>
  <c r="BK49" i="5"/>
  <c r="BJ49" i="5"/>
  <c r="BI49" i="5"/>
  <c r="BH49" i="5"/>
  <c r="BG49" i="5"/>
  <c r="BF49" i="5"/>
  <c r="BE49" i="5"/>
  <c r="BD49" i="5"/>
  <c r="BC49" i="5"/>
  <c r="BK42" i="5"/>
  <c r="BJ42" i="5"/>
  <c r="BI42" i="5"/>
  <c r="BH42" i="5"/>
  <c r="BG42" i="5"/>
  <c r="BF42" i="5"/>
  <c r="BE42" i="5"/>
  <c r="BD42" i="5"/>
  <c r="BC42" i="5"/>
  <c r="BJ15" i="5"/>
  <c r="BH15" i="5"/>
  <c r="BG15" i="5"/>
  <c r="BF15" i="5"/>
  <c r="BE15" i="5"/>
  <c r="BD15" i="5"/>
  <c r="BC15" i="5"/>
  <c r="BI15" i="5"/>
  <c r="BK15" i="5"/>
  <c r="BK20" i="5"/>
  <c r="BJ20" i="5"/>
  <c r="BI20" i="5"/>
  <c r="BH20" i="5"/>
  <c r="BG20" i="5"/>
  <c r="BF20" i="5"/>
  <c r="BE20" i="5"/>
  <c r="BD20" i="5"/>
  <c r="BC20" i="5"/>
  <c r="BJ37" i="5"/>
  <c r="BI37" i="5"/>
  <c r="BH37" i="5"/>
  <c r="BG37" i="5"/>
  <c r="BF37" i="5"/>
  <c r="BE37" i="5"/>
  <c r="BD37" i="5"/>
  <c r="BC37" i="5"/>
  <c r="BK37" i="5"/>
  <c r="BK23" i="5"/>
  <c r="BJ23" i="5"/>
  <c r="BI23" i="5"/>
  <c r="BH23" i="5"/>
  <c r="BG23" i="5"/>
  <c r="BF23" i="5"/>
  <c r="BE23" i="5"/>
  <c r="BD23" i="5"/>
  <c r="BC23" i="5"/>
  <c r="AT204" i="5"/>
  <c r="AS204" i="5"/>
  <c r="AR204" i="5"/>
  <c r="AQ204" i="5"/>
  <c r="AP204" i="5"/>
  <c r="AO204" i="5"/>
  <c r="AN204" i="5"/>
  <c r="AM204" i="5"/>
  <c r="AL204" i="5"/>
  <c r="AT246" i="5"/>
  <c r="AS246" i="5"/>
  <c r="AR246" i="5"/>
  <c r="AQ246" i="5"/>
  <c r="AP246" i="5"/>
  <c r="AO246" i="5"/>
  <c r="AN246" i="5"/>
  <c r="AM246" i="5"/>
  <c r="AL246" i="5"/>
  <c r="AT135" i="5"/>
  <c r="AS135" i="5"/>
  <c r="AR135" i="5"/>
  <c r="AQ135" i="5"/>
  <c r="AP135" i="5"/>
  <c r="AO135" i="5"/>
  <c r="AN135" i="5"/>
  <c r="AM135" i="5"/>
  <c r="AL135" i="5"/>
  <c r="AT168" i="5"/>
  <c r="AS168" i="5"/>
  <c r="AR168" i="5"/>
  <c r="AQ168" i="5"/>
  <c r="AP168" i="5"/>
  <c r="AO168" i="5"/>
  <c r="AN168" i="5"/>
  <c r="AM168" i="5"/>
  <c r="AL168" i="5"/>
  <c r="AT90" i="5"/>
  <c r="AS90" i="5"/>
  <c r="AR90" i="5"/>
  <c r="AQ90" i="5"/>
  <c r="AP90" i="5"/>
  <c r="AO90" i="5"/>
  <c r="AN90" i="5"/>
  <c r="AM90" i="5"/>
  <c r="AL90" i="5"/>
  <c r="AT96" i="5"/>
  <c r="AS96" i="5"/>
  <c r="AR96" i="5"/>
  <c r="AQ96" i="5"/>
  <c r="AP96" i="5"/>
  <c r="AO96" i="5"/>
  <c r="AN96" i="5"/>
  <c r="AM96" i="5"/>
  <c r="AL96" i="5"/>
  <c r="AT98" i="5"/>
  <c r="AS98" i="5"/>
  <c r="AR98" i="5"/>
  <c r="AQ98" i="5"/>
  <c r="AP98" i="5"/>
  <c r="AO98" i="5"/>
  <c r="AN98" i="5"/>
  <c r="AM98" i="5"/>
  <c r="AL98" i="5"/>
  <c r="AS178" i="5"/>
  <c r="AR178" i="5"/>
  <c r="AQ178" i="5"/>
  <c r="AP178" i="5"/>
  <c r="AO178" i="5"/>
  <c r="AN178" i="5"/>
  <c r="AM178" i="5"/>
  <c r="AL178" i="5"/>
  <c r="AT178" i="5"/>
  <c r="AT205" i="5"/>
  <c r="AS205" i="5"/>
  <c r="AR205" i="5"/>
  <c r="AQ205" i="5"/>
  <c r="AP205" i="5"/>
  <c r="AO205" i="5"/>
  <c r="AN205" i="5"/>
  <c r="AM205" i="5"/>
  <c r="AL205" i="5"/>
  <c r="AT194" i="5"/>
  <c r="AS194" i="5"/>
  <c r="AR194" i="5"/>
  <c r="AQ194" i="5"/>
  <c r="AP194" i="5"/>
  <c r="AO194" i="5"/>
  <c r="AN194" i="5"/>
  <c r="AM194" i="5"/>
  <c r="AL194" i="5"/>
  <c r="AT62" i="5"/>
  <c r="AS62" i="5"/>
  <c r="AR62" i="5"/>
  <c r="AQ62" i="5"/>
  <c r="AP62" i="5"/>
  <c r="AO62" i="5"/>
  <c r="AN62" i="5"/>
  <c r="AM62" i="5"/>
  <c r="AL62" i="5"/>
  <c r="AT80" i="5"/>
  <c r="AS80" i="5"/>
  <c r="AR80" i="5"/>
  <c r="AQ80" i="5"/>
  <c r="AP80" i="5"/>
  <c r="AO80" i="5"/>
  <c r="AN80" i="5"/>
  <c r="AM80" i="5"/>
  <c r="AL80" i="5"/>
  <c r="AT33" i="5"/>
  <c r="AS33" i="5"/>
  <c r="AR33" i="5"/>
  <c r="AQ33" i="5"/>
  <c r="AP33" i="5"/>
  <c r="AO33" i="5"/>
  <c r="AN33" i="5"/>
  <c r="AM33" i="5"/>
  <c r="AL33" i="5"/>
  <c r="AT199" i="5"/>
  <c r="AS199" i="5"/>
  <c r="AR199" i="5"/>
  <c r="AQ199" i="5"/>
  <c r="AP199" i="5"/>
  <c r="AO199" i="5"/>
  <c r="AN199" i="5"/>
  <c r="AM199" i="5"/>
  <c r="AL199" i="5"/>
  <c r="AT64" i="5"/>
  <c r="AS64" i="5"/>
  <c r="AR64" i="5"/>
  <c r="AQ64" i="5"/>
  <c r="AP64" i="5"/>
  <c r="AO64" i="5"/>
  <c r="AN64" i="5"/>
  <c r="AM64" i="5"/>
  <c r="AL64" i="5"/>
  <c r="AT82" i="5"/>
  <c r="AQ82" i="5"/>
  <c r="AP82" i="5"/>
  <c r="AO82" i="5"/>
  <c r="AN82" i="5"/>
  <c r="AM82" i="5"/>
  <c r="AL82" i="5"/>
  <c r="AS82" i="5"/>
  <c r="AR82" i="5"/>
  <c r="BI3" i="5"/>
  <c r="BH3" i="5"/>
  <c r="BG3" i="5"/>
  <c r="BF3" i="5"/>
  <c r="BE3" i="5"/>
  <c r="BD3" i="5"/>
  <c r="BC3" i="5"/>
  <c r="BK3" i="5"/>
  <c r="BJ3" i="5"/>
  <c r="AT172" i="5"/>
  <c r="AS172" i="5"/>
  <c r="AR172" i="5"/>
  <c r="AQ172" i="5"/>
  <c r="AP172" i="5"/>
  <c r="AO172" i="5"/>
  <c r="AN172" i="5"/>
  <c r="AM172" i="5"/>
  <c r="AL172" i="5"/>
  <c r="AT131" i="5"/>
  <c r="AS131" i="5"/>
  <c r="AR131" i="5"/>
  <c r="AQ131" i="5"/>
  <c r="AP131" i="5"/>
  <c r="AO131" i="5"/>
  <c r="AN131" i="5"/>
  <c r="AM131" i="5"/>
  <c r="AL131" i="5"/>
  <c r="AT38" i="5"/>
  <c r="AS38" i="5"/>
  <c r="AR38" i="5"/>
  <c r="AQ38" i="5"/>
  <c r="AP38" i="5"/>
  <c r="AO38" i="5"/>
  <c r="AN38" i="5"/>
  <c r="AM38" i="5"/>
  <c r="AL38" i="5"/>
  <c r="AT197" i="5"/>
  <c r="AS197" i="5"/>
  <c r="AR197" i="5"/>
  <c r="AQ197" i="5"/>
  <c r="AP197" i="5"/>
  <c r="AO197" i="5"/>
  <c r="AN197" i="5"/>
  <c r="AM197" i="5"/>
  <c r="AL197" i="5"/>
  <c r="AP56" i="5"/>
  <c r="AO56" i="5"/>
  <c r="AN56" i="5"/>
  <c r="AM56" i="5"/>
  <c r="AL56" i="5"/>
  <c r="AT56" i="5"/>
  <c r="AS56" i="5"/>
  <c r="AR56" i="5"/>
  <c r="AQ56" i="5"/>
  <c r="AR189" i="5"/>
  <c r="AQ189" i="5"/>
  <c r="AP189" i="5"/>
  <c r="AO189" i="5"/>
  <c r="AN189" i="5"/>
  <c r="AM189" i="5"/>
  <c r="AL189" i="5"/>
  <c r="AT189" i="5"/>
  <c r="AS189" i="5"/>
  <c r="AT130" i="5"/>
  <c r="AS130" i="5"/>
  <c r="AR130" i="5"/>
  <c r="AQ130" i="5"/>
  <c r="AP130" i="5"/>
  <c r="AO130" i="5"/>
  <c r="AN130" i="5"/>
  <c r="AM130" i="5"/>
  <c r="AL130" i="5"/>
  <c r="AT235" i="5"/>
  <c r="AS235" i="5"/>
  <c r="AR235" i="5"/>
  <c r="AQ235" i="5"/>
  <c r="AP235" i="5"/>
  <c r="AO235" i="5"/>
  <c r="AN235" i="5"/>
  <c r="AM235" i="5"/>
  <c r="AL235" i="5"/>
  <c r="AT59" i="5"/>
  <c r="AS59" i="5"/>
  <c r="AR59" i="5"/>
  <c r="AQ59" i="5"/>
  <c r="AP59" i="5"/>
  <c r="AO59" i="5"/>
  <c r="AN59" i="5"/>
  <c r="AM59" i="5"/>
  <c r="AL59" i="5"/>
  <c r="AT211" i="5"/>
  <c r="AS211" i="5"/>
  <c r="AR211" i="5"/>
  <c r="AQ211" i="5"/>
  <c r="AP211" i="5"/>
  <c r="AO211" i="5"/>
  <c r="AN211" i="5"/>
  <c r="AM211" i="5"/>
  <c r="AL211" i="5"/>
  <c r="AT134" i="5"/>
  <c r="AS134" i="5"/>
  <c r="AR134" i="5"/>
  <c r="AQ134" i="5"/>
  <c r="AP134" i="5"/>
  <c r="AO134" i="5"/>
  <c r="AN134" i="5"/>
  <c r="AM134" i="5"/>
  <c r="AL134" i="5"/>
  <c r="AT32" i="5"/>
  <c r="AS32" i="5"/>
  <c r="AR32" i="5"/>
  <c r="AQ32" i="5"/>
  <c r="AP32" i="5"/>
  <c r="AO32" i="5"/>
  <c r="AN32" i="5"/>
  <c r="AM32" i="5"/>
  <c r="AL32" i="5"/>
  <c r="AT93" i="5"/>
  <c r="AS93" i="5"/>
  <c r="AR93" i="5"/>
  <c r="AQ93" i="5"/>
  <c r="AP93" i="5"/>
  <c r="AO93" i="5"/>
  <c r="AN93" i="5"/>
  <c r="AM93" i="5"/>
  <c r="AL93" i="5"/>
  <c r="AT214" i="5"/>
  <c r="AS214" i="5"/>
  <c r="AR214" i="5"/>
  <c r="AQ214" i="5"/>
  <c r="AP214" i="5"/>
  <c r="AO214" i="5"/>
  <c r="AN214" i="5"/>
  <c r="AM214" i="5"/>
  <c r="AL214" i="5"/>
  <c r="AT50" i="5"/>
  <c r="AS50" i="5"/>
  <c r="AR50" i="5"/>
  <c r="AQ50" i="5"/>
  <c r="AP50" i="5"/>
  <c r="AO50" i="5"/>
  <c r="AN50" i="5"/>
  <c r="AM50" i="5"/>
  <c r="AL50" i="5"/>
  <c r="AT36" i="5"/>
  <c r="AS36" i="5"/>
  <c r="AR36" i="5"/>
  <c r="AQ36" i="5"/>
  <c r="AP36" i="5"/>
  <c r="AO36" i="5"/>
  <c r="AN36" i="5"/>
  <c r="AM36" i="5"/>
  <c r="AL36" i="5"/>
  <c r="BK27" i="5"/>
  <c r="BJ27" i="5"/>
  <c r="BI27" i="5"/>
  <c r="BH27" i="5"/>
  <c r="BG27" i="5"/>
  <c r="BF27" i="5"/>
  <c r="BE27" i="5"/>
  <c r="BD27" i="5"/>
  <c r="BC27" i="5"/>
  <c r="BK12" i="5"/>
  <c r="BJ12" i="5"/>
  <c r="BI12" i="5"/>
  <c r="BH12" i="5"/>
  <c r="BG12" i="5"/>
  <c r="BF12" i="5"/>
  <c r="BE12" i="5"/>
  <c r="BD12" i="5"/>
  <c r="BC12" i="5"/>
  <c r="AS216" i="5"/>
  <c r="AT216" i="5"/>
  <c r="AR216" i="5"/>
  <c r="AQ216" i="5"/>
  <c r="AP216" i="5"/>
  <c r="AO216" i="5"/>
  <c r="AN216" i="5"/>
  <c r="AM216" i="5"/>
  <c r="AL216" i="5"/>
  <c r="AS151" i="5"/>
  <c r="AR151" i="5"/>
  <c r="AQ151" i="5"/>
  <c r="AP151" i="5"/>
  <c r="AO151" i="5"/>
  <c r="AN151" i="5"/>
  <c r="AM151" i="5"/>
  <c r="AL151" i="5"/>
  <c r="AT151" i="5"/>
  <c r="AS163" i="5"/>
  <c r="AR163" i="5"/>
  <c r="AQ163" i="5"/>
  <c r="AP163" i="5"/>
  <c r="AO163" i="5"/>
  <c r="AN163" i="5"/>
  <c r="AM163" i="5"/>
  <c r="AL163" i="5"/>
  <c r="AT163" i="5"/>
  <c r="AT73" i="5"/>
  <c r="AS73" i="5"/>
  <c r="AR73" i="5"/>
  <c r="AQ73" i="5"/>
  <c r="AP73" i="5"/>
  <c r="AO73" i="5"/>
  <c r="AN73" i="5"/>
  <c r="AM73" i="5"/>
  <c r="AL73" i="5"/>
  <c r="AT108" i="5"/>
  <c r="AS108" i="5"/>
  <c r="AR108" i="5"/>
  <c r="AQ108" i="5"/>
  <c r="AP108" i="5"/>
  <c r="AO108" i="5"/>
  <c r="AN108" i="5"/>
  <c r="AM108" i="5"/>
  <c r="AL108" i="5"/>
  <c r="AN175" i="5"/>
  <c r="AM175" i="5"/>
  <c r="AL175" i="5"/>
  <c r="AT175" i="5"/>
  <c r="AS175" i="5"/>
  <c r="AR175" i="5"/>
  <c r="AQ175" i="5"/>
  <c r="AP175" i="5"/>
  <c r="AO175" i="5"/>
  <c r="AT176" i="5"/>
  <c r="AS176" i="5"/>
  <c r="AR176" i="5"/>
  <c r="AQ176" i="5"/>
  <c r="AP176" i="5"/>
  <c r="AO176" i="5"/>
  <c r="AN176" i="5"/>
  <c r="AM176" i="5"/>
  <c r="AL176" i="5"/>
  <c r="AT158" i="5"/>
  <c r="AS158" i="5"/>
  <c r="AR158" i="5"/>
  <c r="AQ158" i="5"/>
  <c r="AP158" i="5"/>
  <c r="AO158" i="5"/>
  <c r="AN158" i="5"/>
  <c r="AM158" i="5"/>
  <c r="AL158" i="5"/>
  <c r="AT30" i="5"/>
  <c r="AS30" i="5"/>
  <c r="AR30" i="5"/>
  <c r="AQ30" i="5"/>
  <c r="AP30" i="5"/>
  <c r="AO30" i="5"/>
  <c r="AN30" i="5"/>
  <c r="AM30" i="5"/>
  <c r="AL30" i="5"/>
  <c r="U253" i="1"/>
  <c r="AT55" i="5"/>
  <c r="AS55" i="5"/>
  <c r="AR55" i="5"/>
  <c r="AQ55" i="5"/>
  <c r="AP55" i="5"/>
  <c r="AO55" i="5"/>
  <c r="AN55" i="5"/>
  <c r="AM55" i="5"/>
  <c r="AL55" i="5"/>
  <c r="AT177" i="5"/>
  <c r="AS177" i="5"/>
  <c r="AR177" i="5"/>
  <c r="AQ177" i="5"/>
  <c r="AP177" i="5"/>
  <c r="AO177" i="5"/>
  <c r="AN177" i="5"/>
  <c r="AM177" i="5"/>
  <c r="AL177" i="5"/>
  <c r="AN234" i="5"/>
  <c r="AM234" i="5"/>
  <c r="AL234" i="5"/>
  <c r="AT234" i="5"/>
  <c r="AS234" i="5"/>
  <c r="AR234" i="5"/>
  <c r="AQ234" i="5"/>
  <c r="AP234" i="5"/>
  <c r="AO234" i="5"/>
  <c r="AT150" i="5"/>
  <c r="AS150" i="5"/>
  <c r="AR150" i="5"/>
  <c r="AQ150" i="5"/>
  <c r="AP150" i="5"/>
  <c r="AO150" i="5"/>
  <c r="AN150" i="5"/>
  <c r="AM150" i="5"/>
  <c r="AL150" i="5"/>
  <c r="AT148" i="5"/>
  <c r="AS148" i="5"/>
  <c r="AR148" i="5"/>
  <c r="AQ148" i="5"/>
  <c r="AP148" i="5"/>
  <c r="AO148" i="5"/>
  <c r="AN148" i="5"/>
  <c r="AM148" i="5"/>
  <c r="AL148" i="5"/>
  <c r="AS70" i="5"/>
  <c r="AR70" i="5"/>
  <c r="AQ70" i="5"/>
  <c r="AP70" i="5"/>
  <c r="AO70" i="5"/>
  <c r="AN70" i="5"/>
  <c r="AM70" i="5"/>
  <c r="AL70" i="5"/>
  <c r="AT70" i="5"/>
  <c r="AT61" i="5"/>
  <c r="AS61" i="5"/>
  <c r="AR61" i="5"/>
  <c r="AQ61" i="5"/>
  <c r="AP61" i="5"/>
  <c r="AO61" i="5"/>
  <c r="AN61" i="5"/>
  <c r="AM61" i="5"/>
  <c r="AL61" i="5"/>
  <c r="AT225" i="5"/>
  <c r="AS225" i="5"/>
  <c r="AR225" i="5"/>
  <c r="AQ225" i="5"/>
  <c r="AP225" i="5"/>
  <c r="AO225" i="5"/>
  <c r="AN225" i="5"/>
  <c r="AM225" i="5"/>
  <c r="AL225" i="5"/>
  <c r="AT157" i="5"/>
  <c r="AS157" i="5"/>
  <c r="AR157" i="5"/>
  <c r="AQ157" i="5"/>
  <c r="AP157" i="5"/>
  <c r="AO157" i="5"/>
  <c r="AN157" i="5"/>
  <c r="AM157" i="5"/>
  <c r="AL157" i="5"/>
  <c r="AS57" i="5"/>
  <c r="AR57" i="5"/>
  <c r="AT57" i="5"/>
  <c r="AQ57" i="5"/>
  <c r="AP57" i="5"/>
  <c r="AO57" i="5"/>
  <c r="AN57" i="5"/>
  <c r="AM57" i="5"/>
  <c r="AL57" i="5"/>
  <c r="AT25" i="5"/>
  <c r="AS25" i="5"/>
  <c r="AR25" i="5"/>
  <c r="AQ25" i="5"/>
  <c r="AP25" i="5"/>
  <c r="AO25" i="5"/>
  <c r="AN25" i="5"/>
  <c r="AM25" i="5"/>
  <c r="AL25" i="5"/>
  <c r="AT238" i="5"/>
  <c r="AS238" i="5"/>
  <c r="AR238" i="5"/>
  <c r="AQ238" i="5"/>
  <c r="AP238" i="5"/>
  <c r="AO238" i="5"/>
  <c r="AN238" i="5"/>
  <c r="AM238" i="5"/>
  <c r="AL238" i="5"/>
  <c r="AT99" i="5"/>
  <c r="AS99" i="5"/>
  <c r="AR99" i="5"/>
  <c r="AQ99" i="5"/>
  <c r="AP99" i="5"/>
  <c r="AO99" i="5"/>
  <c r="AN99" i="5"/>
  <c r="AM99" i="5"/>
  <c r="AL99" i="5"/>
  <c r="AO87" i="5"/>
  <c r="AN87" i="5"/>
  <c r="AM87" i="5"/>
  <c r="AL87" i="5"/>
  <c r="AT87" i="5"/>
  <c r="AS87" i="5"/>
  <c r="AR87" i="5"/>
  <c r="AQ87" i="5"/>
  <c r="AP87" i="5"/>
  <c r="AT88" i="5"/>
  <c r="AS88" i="5"/>
  <c r="AR88" i="5"/>
  <c r="AQ88" i="5"/>
  <c r="AP88" i="5"/>
  <c r="AO88" i="5"/>
  <c r="AN88" i="5"/>
  <c r="AM88" i="5"/>
  <c r="AL88" i="5"/>
  <c r="AT149" i="5"/>
  <c r="AS149" i="5"/>
  <c r="AR149" i="5"/>
  <c r="AQ149" i="5"/>
  <c r="AP149" i="5"/>
  <c r="AO149" i="5"/>
  <c r="AN149" i="5"/>
  <c r="AM149" i="5"/>
  <c r="AL149" i="5"/>
  <c r="BK44" i="5"/>
  <c r="BJ44" i="5"/>
  <c r="BI44" i="5"/>
  <c r="BH44" i="5"/>
  <c r="BG44" i="5"/>
  <c r="BF44" i="5"/>
  <c r="BE44" i="5"/>
  <c r="BD44" i="5"/>
  <c r="BC44" i="5"/>
  <c r="BK25" i="5"/>
  <c r="BJ25" i="5"/>
  <c r="BI25" i="5"/>
  <c r="BH25" i="5"/>
  <c r="BG25" i="5"/>
  <c r="BF25" i="5"/>
  <c r="BE25" i="5"/>
  <c r="BD25" i="5"/>
  <c r="BC25" i="5"/>
  <c r="AT249" i="5"/>
  <c r="AS249" i="5"/>
  <c r="AR249" i="5"/>
  <c r="AQ249" i="5"/>
  <c r="AP249" i="5"/>
  <c r="AO249" i="5"/>
  <c r="AN249" i="5"/>
  <c r="AM249" i="5"/>
  <c r="AL249" i="5"/>
  <c r="AR49" i="5"/>
  <c r="AQ49" i="5"/>
  <c r="AP49" i="5"/>
  <c r="AO49" i="5"/>
  <c r="AN49" i="5"/>
  <c r="AM49" i="5"/>
  <c r="AL49" i="5"/>
  <c r="AT49" i="5"/>
  <c r="AS49" i="5"/>
  <c r="AT84" i="5"/>
  <c r="AS84" i="5"/>
  <c r="AR84" i="5"/>
  <c r="AQ84" i="5"/>
  <c r="AP84" i="5"/>
  <c r="AO84" i="5"/>
  <c r="AN84" i="5"/>
  <c r="AM84" i="5"/>
  <c r="AL84" i="5"/>
  <c r="AT164" i="5"/>
  <c r="AS164" i="5"/>
  <c r="AR164" i="5"/>
  <c r="AQ164" i="5"/>
  <c r="AP164" i="5"/>
  <c r="AO164" i="5"/>
  <c r="AN164" i="5"/>
  <c r="AM164" i="5"/>
  <c r="AL164" i="5"/>
  <c r="AR160" i="5"/>
  <c r="AQ160" i="5"/>
  <c r="AP160" i="5"/>
  <c r="AO160" i="5"/>
  <c r="AN160" i="5"/>
  <c r="AM160" i="5"/>
  <c r="AL160" i="5"/>
  <c r="AT160" i="5"/>
  <c r="AS160" i="5"/>
  <c r="AT241" i="5"/>
  <c r="AS241" i="5"/>
  <c r="AR241" i="5"/>
  <c r="AQ241" i="5"/>
  <c r="AP241" i="5"/>
  <c r="AO241" i="5"/>
  <c r="AN241" i="5"/>
  <c r="AM241" i="5"/>
  <c r="AL241" i="5"/>
  <c r="AS103" i="5"/>
  <c r="AT103" i="5"/>
  <c r="AR103" i="5"/>
  <c r="AQ103" i="5"/>
  <c r="AP103" i="5"/>
  <c r="AO103" i="5"/>
  <c r="AN103" i="5"/>
  <c r="AM103" i="5"/>
  <c r="AL103" i="5"/>
  <c r="AT26" i="5"/>
  <c r="AS26" i="5"/>
  <c r="AR26" i="5"/>
  <c r="AQ26" i="5"/>
  <c r="AP26" i="5"/>
  <c r="AO26" i="5"/>
  <c r="AN26" i="5"/>
  <c r="AM26" i="5"/>
  <c r="AL26" i="5"/>
  <c r="AN182" i="5"/>
  <c r="AM182" i="5"/>
  <c r="AL182" i="5"/>
  <c r="AT182" i="5"/>
  <c r="AS182" i="5"/>
  <c r="AR182" i="5"/>
  <c r="AQ182" i="5"/>
  <c r="AP182" i="5"/>
  <c r="AO182" i="5"/>
  <c r="AN42" i="5"/>
  <c r="AM42" i="5"/>
  <c r="AL42" i="5"/>
  <c r="AT42" i="5"/>
  <c r="AS42" i="5"/>
  <c r="AR42" i="5"/>
  <c r="AQ42" i="5"/>
  <c r="AP42" i="5"/>
  <c r="AO42" i="5"/>
  <c r="AT109" i="5"/>
  <c r="AS109" i="5"/>
  <c r="AR109" i="5"/>
  <c r="AQ109" i="5"/>
  <c r="AP109" i="5"/>
  <c r="AO109" i="5"/>
  <c r="AN109" i="5"/>
  <c r="AM109" i="5"/>
  <c r="AL109" i="5"/>
  <c r="AT52" i="5"/>
  <c r="AS52" i="5"/>
  <c r="AR52" i="5"/>
  <c r="AQ52" i="5"/>
  <c r="AP52" i="5"/>
  <c r="AO52" i="5"/>
  <c r="AN52" i="5"/>
  <c r="AM52" i="5"/>
  <c r="AL52" i="5"/>
  <c r="BK61" i="5"/>
  <c r="BJ61" i="5"/>
  <c r="BI61" i="5"/>
  <c r="BH61" i="5"/>
  <c r="BG61" i="5"/>
  <c r="BF61" i="5"/>
  <c r="BE61" i="5"/>
  <c r="BD61" i="5"/>
  <c r="BC61" i="5"/>
  <c r="BK46" i="5"/>
  <c r="BJ46" i="5"/>
  <c r="BI46" i="5"/>
  <c r="BH46" i="5"/>
  <c r="BG46" i="5"/>
  <c r="BF46" i="5"/>
  <c r="BE46" i="5"/>
  <c r="BD46" i="5"/>
  <c r="BC46" i="5"/>
  <c r="AT213" i="5"/>
  <c r="AS213" i="5"/>
  <c r="AR213" i="5"/>
  <c r="AQ213" i="5"/>
  <c r="AP213" i="5"/>
  <c r="AO213" i="5"/>
  <c r="AN213" i="5"/>
  <c r="AM213" i="5"/>
  <c r="AL213" i="5"/>
  <c r="BK29" i="5"/>
  <c r="BJ29" i="5"/>
  <c r="BI29" i="5"/>
  <c r="BH29" i="5"/>
  <c r="BG29" i="5"/>
  <c r="BF29" i="5"/>
  <c r="BE29" i="5"/>
  <c r="BD29" i="5"/>
  <c r="BC29" i="5"/>
  <c r="AR227" i="5"/>
  <c r="AQ227" i="5"/>
  <c r="AP227" i="5"/>
  <c r="AO227" i="5"/>
  <c r="AN227" i="5"/>
  <c r="AM227" i="5"/>
  <c r="AL227" i="5"/>
  <c r="AT227" i="5"/>
  <c r="AS227" i="5"/>
  <c r="AN245" i="5"/>
  <c r="AM245" i="5"/>
  <c r="AL245" i="5"/>
  <c r="AT245" i="5"/>
  <c r="AS245" i="5"/>
  <c r="AR245" i="5"/>
  <c r="AQ245" i="5"/>
  <c r="AP245" i="5"/>
  <c r="AO245" i="5"/>
  <c r="AT94" i="5"/>
  <c r="AS94" i="5"/>
  <c r="AR94" i="5"/>
  <c r="AQ94" i="5"/>
  <c r="AP94" i="5"/>
  <c r="AO94" i="5"/>
  <c r="AN94" i="5"/>
  <c r="AM94" i="5"/>
  <c r="AL94" i="5"/>
  <c r="AT171" i="5"/>
  <c r="AS171" i="5"/>
  <c r="AR171" i="5"/>
  <c r="AQ171" i="5"/>
  <c r="AP171" i="5"/>
  <c r="AO171" i="5"/>
  <c r="AN171" i="5"/>
  <c r="AM171" i="5"/>
  <c r="AL171" i="5"/>
  <c r="AT146" i="5"/>
  <c r="AS146" i="5"/>
  <c r="AR146" i="5"/>
  <c r="AQ146" i="5"/>
  <c r="AP146" i="5"/>
  <c r="AO146" i="5"/>
  <c r="AN146" i="5"/>
  <c r="AM146" i="5"/>
  <c r="AL146" i="5"/>
  <c r="BJ8" i="5"/>
  <c r="BI8" i="5"/>
  <c r="BH8" i="5"/>
  <c r="BG8" i="5"/>
  <c r="BF8" i="5"/>
  <c r="BE8" i="5"/>
  <c r="BD8" i="5"/>
  <c r="BC8" i="5"/>
  <c r="BK8" i="5"/>
  <c r="AT233" i="5"/>
  <c r="AS233" i="5"/>
  <c r="AR233" i="5"/>
  <c r="AQ233" i="5"/>
  <c r="AP233" i="5"/>
  <c r="AO233" i="5"/>
  <c r="AN233" i="5"/>
  <c r="AM233" i="5"/>
  <c r="AL233" i="5"/>
  <c r="AT154" i="5"/>
  <c r="AS154" i="5"/>
  <c r="AR154" i="5"/>
  <c r="AQ154" i="5"/>
  <c r="AP154" i="5"/>
  <c r="AO154" i="5"/>
  <c r="AN154" i="5"/>
  <c r="AM154" i="5"/>
  <c r="AL154" i="5"/>
  <c r="AS123" i="5"/>
  <c r="AR123" i="5"/>
  <c r="AQ123" i="5"/>
  <c r="AP123" i="5"/>
  <c r="AO123" i="5"/>
  <c r="AN123" i="5"/>
  <c r="AM123" i="5"/>
  <c r="AL123" i="5"/>
  <c r="AT123" i="5"/>
  <c r="AT44" i="5"/>
  <c r="AS44" i="5"/>
  <c r="AR44" i="5"/>
  <c r="AQ44" i="5"/>
  <c r="AP44" i="5"/>
  <c r="AO44" i="5"/>
  <c r="AN44" i="5"/>
  <c r="AM44" i="5"/>
  <c r="AL44" i="5"/>
  <c r="AT138" i="5"/>
  <c r="AN138" i="5"/>
  <c r="AM138" i="5"/>
  <c r="AL138" i="5"/>
  <c r="AS138" i="5"/>
  <c r="AR138" i="5"/>
  <c r="AQ138" i="5"/>
  <c r="AP138" i="5"/>
  <c r="AO138" i="5"/>
  <c r="AT31" i="5"/>
  <c r="AS31" i="5"/>
  <c r="AR31" i="5"/>
  <c r="AQ31" i="5"/>
  <c r="AP31" i="5"/>
  <c r="AO31" i="5"/>
  <c r="AN31" i="5"/>
  <c r="AM31" i="5"/>
  <c r="AL31" i="5"/>
  <c r="BH57" i="5"/>
  <c r="BG57" i="5"/>
  <c r="BF57" i="5"/>
  <c r="BE57" i="5"/>
  <c r="BD57" i="5"/>
  <c r="BC57" i="5"/>
  <c r="BK57" i="5"/>
  <c r="BJ57" i="5"/>
  <c r="BI57" i="5"/>
  <c r="BK59" i="5"/>
  <c r="BJ59" i="5"/>
  <c r="BI59" i="5"/>
  <c r="BH59" i="5"/>
  <c r="BG59" i="5"/>
  <c r="BF59" i="5"/>
  <c r="BE59" i="5"/>
  <c r="BD59" i="5"/>
  <c r="BC59" i="5"/>
  <c r="BK60" i="5"/>
  <c r="BJ60" i="5"/>
  <c r="BI60" i="5"/>
  <c r="BH60" i="5"/>
  <c r="BG60" i="5"/>
  <c r="BF60" i="5"/>
  <c r="BE60" i="5"/>
  <c r="BD60" i="5"/>
  <c r="BC60" i="5"/>
  <c r="AS208" i="5"/>
  <c r="AT208" i="5"/>
  <c r="AR208" i="5"/>
  <c r="AQ208" i="5"/>
  <c r="AP208" i="5"/>
  <c r="AO208" i="5"/>
  <c r="AN208" i="5"/>
  <c r="AM208" i="5"/>
  <c r="AL208" i="5"/>
  <c r="BH34" i="5"/>
  <c r="BK34" i="5"/>
  <c r="BJ34" i="5"/>
  <c r="BI34" i="5"/>
  <c r="BG34" i="5"/>
  <c r="BF34" i="5"/>
  <c r="BE34" i="5"/>
  <c r="BD34" i="5"/>
  <c r="BC34" i="5"/>
  <c r="AT209" i="5"/>
  <c r="AS209" i="5"/>
  <c r="AR209" i="5"/>
  <c r="AQ209" i="5"/>
  <c r="AP209" i="5"/>
  <c r="AO209" i="5"/>
  <c r="AN209" i="5"/>
  <c r="AM209" i="5"/>
  <c r="AL209" i="5"/>
  <c r="BK38" i="5"/>
  <c r="BJ38" i="5"/>
  <c r="BI38" i="5"/>
  <c r="BH38" i="5"/>
  <c r="BG38" i="5"/>
  <c r="BF38" i="5"/>
  <c r="BE38" i="5"/>
  <c r="BD38" i="5"/>
  <c r="BC38" i="5"/>
  <c r="AR181" i="5"/>
  <c r="AQ181" i="5"/>
  <c r="AP181" i="5"/>
  <c r="AO181" i="5"/>
  <c r="AN181" i="5"/>
  <c r="AM181" i="5"/>
  <c r="AL181" i="5"/>
  <c r="AT181" i="5"/>
  <c r="AS181" i="5"/>
  <c r="AT244" i="5"/>
  <c r="AS244" i="5"/>
  <c r="AR244" i="5"/>
  <c r="AQ244" i="5"/>
  <c r="AP244" i="5"/>
  <c r="AO244" i="5"/>
  <c r="AN244" i="5"/>
  <c r="AM244" i="5"/>
  <c r="AL244" i="5"/>
  <c r="AR156" i="5"/>
  <c r="AQ156" i="5"/>
  <c r="AP156" i="5"/>
  <c r="AO156" i="5"/>
  <c r="AN156" i="5"/>
  <c r="AM156" i="5"/>
  <c r="AL156" i="5"/>
  <c r="AS156" i="5"/>
  <c r="AT156" i="5"/>
  <c r="AT152" i="5"/>
  <c r="AS152" i="5"/>
  <c r="AR152" i="5"/>
  <c r="AQ152" i="5"/>
  <c r="AP152" i="5"/>
  <c r="AO152" i="5"/>
  <c r="AN152" i="5"/>
  <c r="AM152" i="5"/>
  <c r="AL152" i="5"/>
  <c r="AT78" i="5"/>
  <c r="AS78" i="5"/>
  <c r="AR78" i="5"/>
  <c r="AQ78" i="5"/>
  <c r="AP78" i="5"/>
  <c r="AO78" i="5"/>
  <c r="AN78" i="5"/>
  <c r="AM78" i="5"/>
  <c r="AL78" i="5"/>
  <c r="AT48" i="5"/>
  <c r="AS48" i="5"/>
  <c r="AR48" i="5"/>
  <c r="AQ48" i="5"/>
  <c r="AP48" i="5"/>
  <c r="AO48" i="5"/>
  <c r="AN48" i="5"/>
  <c r="AM48" i="5"/>
  <c r="AL48" i="5"/>
  <c r="AO81" i="5"/>
  <c r="AN81" i="5"/>
  <c r="AM81" i="5"/>
  <c r="AL81" i="5"/>
  <c r="AT81" i="5"/>
  <c r="AS81" i="5"/>
  <c r="AR81" i="5"/>
  <c r="AQ81" i="5"/>
  <c r="AP81" i="5"/>
  <c r="AS139" i="5"/>
  <c r="AT139" i="5"/>
  <c r="AR139" i="5"/>
  <c r="AQ139" i="5"/>
  <c r="AP139" i="5"/>
  <c r="AO139" i="5"/>
  <c r="AN139" i="5"/>
  <c r="AM139" i="5"/>
  <c r="AL139" i="5"/>
  <c r="AT207" i="5"/>
  <c r="AS207" i="5"/>
  <c r="AR207" i="5"/>
  <c r="AQ207" i="5"/>
  <c r="AP207" i="5"/>
  <c r="AO207" i="5"/>
  <c r="AN207" i="5"/>
  <c r="AM207" i="5"/>
  <c r="AL207" i="5"/>
  <c r="AS155" i="5"/>
  <c r="AR155" i="5"/>
  <c r="AQ155" i="5"/>
  <c r="AP155" i="5"/>
  <c r="AO155" i="5"/>
  <c r="AN155" i="5"/>
  <c r="AM155" i="5"/>
  <c r="AL155" i="5"/>
  <c r="AT155" i="5"/>
  <c r="AT77" i="5"/>
  <c r="AS77" i="5"/>
  <c r="AR77" i="5"/>
  <c r="AQ77" i="5"/>
  <c r="AP77" i="5"/>
  <c r="AO77" i="5"/>
  <c r="AN77" i="5"/>
  <c r="AM77" i="5"/>
  <c r="AL77" i="5"/>
  <c r="AT185" i="5"/>
  <c r="AS185" i="5"/>
  <c r="AR185" i="5"/>
  <c r="AQ185" i="5"/>
  <c r="AP185" i="5"/>
  <c r="AO185" i="5"/>
  <c r="AN185" i="5"/>
  <c r="AM185" i="5"/>
  <c r="AL185" i="5"/>
  <c r="AO136" i="5"/>
  <c r="AN136" i="5"/>
  <c r="AM136" i="5"/>
  <c r="AL136" i="5"/>
  <c r="AT136" i="5"/>
  <c r="AS136" i="5"/>
  <c r="AR136" i="5"/>
  <c r="AQ136" i="5"/>
  <c r="AP136" i="5"/>
  <c r="AR40" i="5"/>
  <c r="AQ40" i="5"/>
  <c r="AP40" i="5"/>
  <c r="AT40" i="5"/>
  <c r="AS40" i="5"/>
  <c r="AO40" i="5"/>
  <c r="AN40" i="5"/>
  <c r="AM40" i="5"/>
  <c r="AL40" i="5"/>
  <c r="AP224" i="5"/>
  <c r="AO224" i="5"/>
  <c r="AN224" i="5"/>
  <c r="AM224" i="5"/>
  <c r="AL224" i="5"/>
  <c r="AT224" i="5"/>
  <c r="AS224" i="5"/>
  <c r="AR224" i="5"/>
  <c r="AQ224" i="5"/>
  <c r="AT116" i="5"/>
  <c r="AS116" i="5"/>
  <c r="AR116" i="5"/>
  <c r="AQ116" i="5"/>
  <c r="AP116" i="5"/>
  <c r="AO116" i="5"/>
  <c r="AN116" i="5"/>
  <c r="AM116" i="5"/>
  <c r="AL116" i="5"/>
  <c r="AS23" i="5"/>
  <c r="AT23" i="5"/>
  <c r="AR23" i="5"/>
  <c r="AQ23" i="5"/>
  <c r="AP23" i="5"/>
  <c r="AO23" i="5"/>
  <c r="AN23" i="5"/>
  <c r="AM23" i="5"/>
  <c r="AL23" i="5"/>
  <c r="AT122" i="5"/>
  <c r="AS122" i="5"/>
  <c r="AR122" i="5"/>
  <c r="AQ122" i="5"/>
  <c r="AP122" i="5"/>
  <c r="AO122" i="5"/>
  <c r="AN122" i="5"/>
  <c r="AM122" i="5"/>
  <c r="AL122" i="5"/>
  <c r="AN100" i="5"/>
  <c r="AM100" i="5"/>
  <c r="AL100" i="5"/>
  <c r="AS100" i="5"/>
  <c r="AR100" i="5"/>
  <c r="AQ100" i="5"/>
  <c r="AP100" i="5"/>
  <c r="AO100" i="5"/>
  <c r="AT100" i="5"/>
  <c r="AR28" i="5"/>
  <c r="AQ28" i="5"/>
  <c r="AP28" i="5"/>
  <c r="AO28" i="5"/>
  <c r="AN28" i="5"/>
  <c r="AM28" i="5"/>
  <c r="AL28" i="5"/>
  <c r="AT28" i="5"/>
  <c r="AS28" i="5"/>
  <c r="BK58" i="5"/>
  <c r="BJ58" i="5"/>
  <c r="BI58" i="5"/>
  <c r="BH58" i="5"/>
  <c r="BG58" i="5"/>
  <c r="BF58" i="5"/>
  <c r="BE58" i="5"/>
  <c r="BD58" i="5"/>
  <c r="BC58" i="5"/>
  <c r="BJ18" i="5"/>
  <c r="BK18" i="5"/>
  <c r="BI18" i="5"/>
  <c r="BH18" i="5"/>
  <c r="BG18" i="5"/>
  <c r="BF18" i="5"/>
  <c r="BE18" i="5"/>
  <c r="BD18" i="5"/>
  <c r="BC18" i="5"/>
  <c r="AT71" i="5"/>
  <c r="AS71" i="5"/>
  <c r="AR71" i="5"/>
  <c r="AQ71" i="5"/>
  <c r="AP71" i="5"/>
  <c r="AO71" i="5"/>
  <c r="AN71" i="5"/>
  <c r="AM71" i="5"/>
  <c r="AL71" i="5"/>
  <c r="AT159" i="5"/>
  <c r="AS159" i="5"/>
  <c r="AR159" i="5"/>
  <c r="AQ159" i="5"/>
  <c r="AP159" i="5"/>
  <c r="AO159" i="5"/>
  <c r="AN159" i="5"/>
  <c r="AM159" i="5"/>
  <c r="AL159" i="5"/>
  <c r="BF50" i="5"/>
  <c r="BE50" i="5"/>
  <c r="BD50" i="5"/>
  <c r="BC50" i="5"/>
  <c r="BK50" i="5"/>
  <c r="BJ50" i="5"/>
  <c r="BG50" i="5"/>
  <c r="BI50" i="5"/>
  <c r="BH50" i="5"/>
  <c r="BK40" i="5"/>
  <c r="BJ40" i="5"/>
  <c r="BI40" i="5"/>
  <c r="BH40" i="5"/>
  <c r="BG40" i="5"/>
  <c r="BF40" i="5"/>
  <c r="BE40" i="5"/>
  <c r="BD40" i="5"/>
  <c r="BC40" i="5"/>
  <c r="AT114" i="5"/>
  <c r="AS114" i="5"/>
  <c r="AR114" i="5"/>
  <c r="AQ114" i="5"/>
  <c r="AP114" i="5"/>
  <c r="AO114" i="5"/>
  <c r="AN114" i="5"/>
  <c r="AM114" i="5"/>
  <c r="AL114" i="5"/>
  <c r="AR54" i="5"/>
  <c r="AQ54" i="5"/>
  <c r="AS54" i="5"/>
  <c r="AP54" i="5"/>
  <c r="AT54" i="5"/>
  <c r="AO54" i="5"/>
  <c r="AN54" i="5"/>
  <c r="AM54" i="5"/>
  <c r="AL54" i="5"/>
  <c r="AT218" i="5"/>
  <c r="AS218" i="5"/>
  <c r="AR218" i="5"/>
  <c r="AQ218" i="5"/>
  <c r="AP218" i="5"/>
  <c r="AO218" i="5"/>
  <c r="AN218" i="5"/>
  <c r="AM218" i="5"/>
  <c r="AL218" i="5"/>
  <c r="AT186" i="5"/>
  <c r="AS186" i="5"/>
  <c r="AR186" i="5"/>
  <c r="AQ186" i="5"/>
  <c r="AP186" i="5"/>
  <c r="AO186" i="5"/>
  <c r="AN186" i="5"/>
  <c r="AM186" i="5"/>
  <c r="AL186" i="5"/>
  <c r="AT63" i="5"/>
  <c r="AS63" i="5"/>
  <c r="AR63" i="5"/>
  <c r="AQ63" i="5"/>
  <c r="AP63" i="5"/>
  <c r="AO63" i="5"/>
  <c r="AN63" i="5"/>
  <c r="AM63" i="5"/>
  <c r="AL63" i="5"/>
  <c r="AT239" i="5"/>
  <c r="AS239" i="5"/>
  <c r="AR239" i="5"/>
  <c r="AQ239" i="5"/>
  <c r="AP239" i="5"/>
  <c r="AO239" i="5"/>
  <c r="AN239" i="5"/>
  <c r="AM239" i="5"/>
  <c r="AL239" i="5"/>
  <c r="AT191" i="5"/>
  <c r="AS191" i="5"/>
  <c r="AR191" i="5"/>
  <c r="AQ191" i="5"/>
  <c r="AP191" i="5"/>
  <c r="AO191" i="5"/>
  <c r="AN191" i="5"/>
  <c r="AM191" i="5"/>
  <c r="AL191" i="5"/>
  <c r="AT120" i="5"/>
  <c r="AS120" i="5"/>
  <c r="AR120" i="5"/>
  <c r="AQ120" i="5"/>
  <c r="AP120" i="5"/>
  <c r="AO120" i="5"/>
  <c r="AN120" i="5"/>
  <c r="AM120" i="5"/>
  <c r="AL120" i="5"/>
  <c r="AT75" i="5"/>
  <c r="AS75" i="5"/>
  <c r="AR75" i="5"/>
  <c r="AQ75" i="5"/>
  <c r="AP75" i="5"/>
  <c r="AO75" i="5"/>
  <c r="AN75" i="5"/>
  <c r="AM75" i="5"/>
  <c r="AL75" i="5"/>
  <c r="AT202" i="5"/>
  <c r="AS202" i="5"/>
  <c r="AR202" i="5"/>
  <c r="AQ202" i="5"/>
  <c r="AP202" i="5"/>
  <c r="AO202" i="5"/>
  <c r="AN202" i="5"/>
  <c r="AM202" i="5"/>
  <c r="AL202" i="5"/>
  <c r="AT228" i="5"/>
  <c r="AS228" i="5"/>
  <c r="AR228" i="5"/>
  <c r="AQ228" i="5"/>
  <c r="AP228" i="5"/>
  <c r="AO228" i="5"/>
  <c r="AN228" i="5"/>
  <c r="AM228" i="5"/>
  <c r="AL228" i="5"/>
  <c r="AR129" i="5"/>
  <c r="AQ129" i="5"/>
  <c r="AP129" i="5"/>
  <c r="AO129" i="5"/>
  <c r="AN129" i="5"/>
  <c r="AM129" i="5"/>
  <c r="AL129" i="5"/>
  <c r="AT129" i="5"/>
  <c r="AS129" i="5"/>
  <c r="AQ58" i="5"/>
  <c r="AP58" i="5"/>
  <c r="AO58" i="5"/>
  <c r="AN58" i="5"/>
  <c r="AM58" i="5"/>
  <c r="AL58" i="5"/>
  <c r="AS58" i="5"/>
  <c r="AR58" i="5"/>
  <c r="AT58" i="5"/>
  <c r="BK43" i="5"/>
  <c r="BJ43" i="5"/>
  <c r="BH43" i="5"/>
  <c r="BG43" i="5"/>
  <c r="BF43" i="5"/>
  <c r="BE43" i="5"/>
  <c r="BD43" i="5"/>
  <c r="BC43" i="5"/>
  <c r="BI43" i="5"/>
  <c r="BK51" i="5"/>
  <c r="BJ51" i="5"/>
  <c r="BI51" i="5"/>
  <c r="BH51" i="5"/>
  <c r="BG51" i="5"/>
  <c r="BF51" i="5"/>
  <c r="BE51" i="5"/>
  <c r="BD51" i="5"/>
  <c r="BC51" i="5"/>
  <c r="BK52" i="5"/>
  <c r="BJ52" i="5"/>
  <c r="BI52" i="5"/>
  <c r="BH52" i="5"/>
  <c r="BG52" i="5"/>
  <c r="BF52" i="5"/>
  <c r="BE52" i="5"/>
  <c r="BD52" i="5"/>
  <c r="BC52" i="5"/>
  <c r="BK55" i="5"/>
  <c r="BJ55" i="5"/>
  <c r="BI55" i="5"/>
  <c r="BH55" i="5"/>
  <c r="BG55" i="5"/>
  <c r="BF55" i="5"/>
  <c r="BE55" i="5"/>
  <c r="BD55" i="5"/>
  <c r="BC55" i="5"/>
  <c r="BK26" i="5"/>
  <c r="BJ26" i="5"/>
  <c r="BI26" i="5"/>
  <c r="BH26" i="5"/>
  <c r="BG26" i="5"/>
  <c r="BF26" i="5"/>
  <c r="BE26" i="5"/>
  <c r="BD26" i="5"/>
  <c r="BC26" i="5"/>
  <c r="BK56" i="5"/>
  <c r="BJ56" i="5"/>
  <c r="BI56" i="5"/>
  <c r="BH56" i="5"/>
  <c r="BG56" i="5"/>
  <c r="BF56" i="5"/>
  <c r="BE56" i="5"/>
  <c r="BD56" i="5"/>
  <c r="BC56" i="5"/>
  <c r="BK30" i="5"/>
  <c r="BJ30" i="5"/>
  <c r="BI30" i="5"/>
  <c r="BH30" i="5"/>
  <c r="BG30" i="5"/>
  <c r="BF30" i="5"/>
  <c r="BE30" i="5"/>
  <c r="BD30" i="5"/>
  <c r="BC30" i="5"/>
  <c r="BI17" i="5"/>
  <c r="BK17" i="5"/>
  <c r="BJ17" i="5"/>
  <c r="BH17" i="5"/>
  <c r="BG17" i="5"/>
  <c r="BF17" i="5"/>
  <c r="BE17" i="5"/>
  <c r="BD17" i="5"/>
  <c r="BC17" i="5"/>
  <c r="AR243" i="5"/>
  <c r="AQ243" i="5"/>
  <c r="AP243" i="5"/>
  <c r="AO243" i="5"/>
  <c r="AN243" i="5"/>
  <c r="AM243" i="5"/>
  <c r="AL243" i="5"/>
  <c r="AT243" i="5"/>
  <c r="AS243" i="5"/>
  <c r="AT140" i="5"/>
  <c r="AS140" i="5"/>
  <c r="AR140" i="5"/>
  <c r="AQ140" i="5"/>
  <c r="AP140" i="5"/>
  <c r="AO140" i="5"/>
  <c r="AN140" i="5"/>
  <c r="AM140" i="5"/>
  <c r="AL140" i="5"/>
  <c r="AS147" i="5"/>
  <c r="AT147" i="5"/>
  <c r="AR147" i="5"/>
  <c r="AQ147" i="5"/>
  <c r="AP147" i="5"/>
  <c r="AO147" i="5"/>
  <c r="AN147" i="5"/>
  <c r="AM147" i="5"/>
  <c r="AL147" i="5"/>
  <c r="AT106" i="5"/>
  <c r="AS106" i="5"/>
  <c r="AR106" i="5"/>
  <c r="AQ106" i="5"/>
  <c r="AP106" i="5"/>
  <c r="AO106" i="5"/>
  <c r="AN106" i="5"/>
  <c r="AM106" i="5"/>
  <c r="AL106" i="5"/>
  <c r="AT43" i="5"/>
  <c r="AS43" i="5"/>
  <c r="AR43" i="5"/>
  <c r="AQ43" i="5"/>
  <c r="AP43" i="5"/>
  <c r="AO43" i="5"/>
  <c r="AN43" i="5"/>
  <c r="AM43" i="5"/>
  <c r="AL43" i="5"/>
  <c r="AT67" i="5"/>
  <c r="AS67" i="5"/>
  <c r="AR67" i="5"/>
  <c r="AQ67" i="5"/>
  <c r="AP67" i="5"/>
  <c r="AO67" i="5"/>
  <c r="AN67" i="5"/>
  <c r="AM67" i="5"/>
  <c r="AL67" i="5"/>
  <c r="AT110" i="5"/>
  <c r="AS110" i="5"/>
  <c r="AR110" i="5"/>
  <c r="AQ110" i="5"/>
  <c r="AP110" i="5"/>
  <c r="AO110" i="5"/>
  <c r="AN110" i="5"/>
  <c r="AM110" i="5"/>
  <c r="AL110" i="5"/>
  <c r="AT165" i="5"/>
  <c r="AS165" i="5"/>
  <c r="AR165" i="5"/>
  <c r="AQ165" i="5"/>
  <c r="AP165" i="5"/>
  <c r="AO165" i="5"/>
  <c r="AN165" i="5"/>
  <c r="AM165" i="5"/>
  <c r="AL165" i="5"/>
  <c r="AT65" i="5"/>
  <c r="AS65" i="5"/>
  <c r="AR65" i="5"/>
  <c r="AQ65" i="5"/>
  <c r="AP65" i="5"/>
  <c r="AO65" i="5"/>
  <c r="AN65" i="5"/>
  <c r="AM65" i="5"/>
  <c r="AL65" i="5"/>
  <c r="AT74" i="5"/>
  <c r="AS74" i="5"/>
  <c r="AR74" i="5"/>
  <c r="AQ74" i="5"/>
  <c r="AP74" i="5"/>
  <c r="AO74" i="5"/>
  <c r="AN74" i="5"/>
  <c r="AM74" i="5"/>
  <c r="AL74" i="5"/>
  <c r="AT187" i="5"/>
  <c r="AS187" i="5"/>
  <c r="AR187" i="5"/>
  <c r="AQ187" i="5"/>
  <c r="AP187" i="5"/>
  <c r="AO187" i="5"/>
  <c r="AN187" i="5"/>
  <c r="AM187" i="5"/>
  <c r="AL187" i="5"/>
  <c r="AT115" i="5"/>
  <c r="AS115" i="5"/>
  <c r="AR115" i="5"/>
  <c r="AQ115" i="5"/>
  <c r="AP115" i="5"/>
  <c r="AO115" i="5"/>
  <c r="AN115" i="5"/>
  <c r="AM115" i="5"/>
  <c r="AL115" i="5"/>
  <c r="AT37" i="5"/>
  <c r="AS37" i="5"/>
  <c r="AR37" i="5"/>
  <c r="AQ37" i="5"/>
  <c r="AP37" i="5"/>
  <c r="AO37" i="5"/>
  <c r="AN37" i="5"/>
  <c r="AM37" i="5"/>
  <c r="AL37" i="5"/>
  <c r="AT220" i="5"/>
  <c r="AS220" i="5"/>
  <c r="AR220" i="5"/>
  <c r="AQ220" i="5"/>
  <c r="AP220" i="5"/>
  <c r="AO220" i="5"/>
  <c r="AN220" i="5"/>
  <c r="AM220" i="5"/>
  <c r="AL220" i="5"/>
  <c r="AT203" i="5"/>
  <c r="AS203" i="5"/>
  <c r="AR203" i="5"/>
  <c r="AQ203" i="5"/>
  <c r="AP203" i="5"/>
  <c r="AO203" i="5"/>
  <c r="AN203" i="5"/>
  <c r="AM203" i="5"/>
  <c r="AL203" i="5"/>
  <c r="AR35" i="5"/>
  <c r="AS35" i="5"/>
  <c r="AQ35" i="5"/>
  <c r="AP35" i="5"/>
  <c r="AO35" i="5"/>
  <c r="AN35" i="5"/>
  <c r="AM35" i="5"/>
  <c r="AL35" i="5"/>
  <c r="AT35" i="5"/>
  <c r="AT242" i="5"/>
  <c r="AS242" i="5"/>
  <c r="AR242" i="5"/>
  <c r="AQ242" i="5"/>
  <c r="AP242" i="5"/>
  <c r="AO242" i="5"/>
  <c r="AN242" i="5"/>
  <c r="AM242" i="5"/>
  <c r="AL242" i="5"/>
  <c r="AT101" i="5"/>
  <c r="AS101" i="5"/>
  <c r="AR101" i="5"/>
  <c r="AQ101" i="5"/>
  <c r="AP101" i="5"/>
  <c r="AO101" i="5"/>
  <c r="AN101" i="5"/>
  <c r="AM101" i="5"/>
  <c r="AL101" i="5"/>
  <c r="AT51" i="5"/>
  <c r="AS51" i="5"/>
  <c r="AR51" i="5"/>
  <c r="AQ51" i="5"/>
  <c r="AP51" i="5"/>
  <c r="AO51" i="5"/>
  <c r="AN51" i="5"/>
  <c r="AM51" i="5"/>
  <c r="AL51" i="5"/>
  <c r="AT169" i="5"/>
  <c r="AS169" i="5"/>
  <c r="AR169" i="5"/>
  <c r="AQ169" i="5"/>
  <c r="AP169" i="5"/>
  <c r="AO169" i="5"/>
  <c r="AN169" i="5"/>
  <c r="AM169" i="5"/>
  <c r="AL169" i="5"/>
  <c r="AT210" i="5"/>
  <c r="AS210" i="5"/>
  <c r="AR210" i="5"/>
  <c r="AQ210" i="5"/>
  <c r="AP210" i="5"/>
  <c r="AO210" i="5"/>
  <c r="AN210" i="5"/>
  <c r="AM210" i="5"/>
  <c r="AL210" i="5"/>
  <c r="BK47" i="5"/>
  <c r="BJ47" i="5"/>
  <c r="BI47" i="5"/>
  <c r="BH47" i="5"/>
  <c r="BG47" i="5"/>
  <c r="BF47" i="5"/>
  <c r="BE47" i="5"/>
  <c r="BD47" i="5"/>
  <c r="BC47" i="5"/>
  <c r="AT127" i="5"/>
  <c r="AS127" i="5"/>
  <c r="AR127" i="5"/>
  <c r="AQ127" i="5"/>
  <c r="AP127" i="5"/>
  <c r="AO127" i="5"/>
  <c r="AN127" i="5"/>
  <c r="AM127" i="5"/>
  <c r="AL127" i="5"/>
  <c r="AR112" i="5"/>
  <c r="AQ112" i="5"/>
  <c r="AP112" i="5"/>
  <c r="AO112" i="5"/>
  <c r="AN112" i="5"/>
  <c r="AM112" i="5"/>
  <c r="AL112" i="5"/>
  <c r="AT112" i="5"/>
  <c r="AS112" i="5"/>
  <c r="AT39" i="5"/>
  <c r="AS39" i="5"/>
  <c r="AR39" i="5"/>
  <c r="AQ39" i="5"/>
  <c r="AP39" i="5"/>
  <c r="AO39" i="5"/>
  <c r="AN39" i="5"/>
  <c r="AM39" i="5"/>
  <c r="AL39" i="5"/>
  <c r="AS232" i="5"/>
  <c r="AR232" i="5"/>
  <c r="AQ232" i="5"/>
  <c r="AP232" i="5"/>
  <c r="AO232" i="5"/>
  <c r="AN232" i="5"/>
  <c r="AM232" i="5"/>
  <c r="AL232" i="5"/>
  <c r="AT232" i="5"/>
  <c r="AR46" i="5"/>
  <c r="AQ46" i="5"/>
  <c r="AP46" i="5"/>
  <c r="AO46" i="5"/>
  <c r="AN46" i="5"/>
  <c r="AM46" i="5"/>
  <c r="AL46" i="5"/>
  <c r="AT46" i="5"/>
  <c r="AS46" i="5"/>
  <c r="AR198" i="5"/>
  <c r="AQ198" i="5"/>
  <c r="AP198" i="5"/>
  <c r="AO198" i="5"/>
  <c r="AN198" i="5"/>
  <c r="AM198" i="5"/>
  <c r="AL198" i="5"/>
  <c r="AT198" i="5"/>
  <c r="AS198" i="5"/>
  <c r="AT76" i="5"/>
  <c r="AS76" i="5"/>
  <c r="AR76" i="5"/>
  <c r="AQ76" i="5"/>
  <c r="AP76" i="5"/>
  <c r="AO76" i="5"/>
  <c r="AN76" i="5"/>
  <c r="AM76" i="5"/>
  <c r="AL76" i="5"/>
  <c r="BK5" i="5"/>
  <c r="BJ5" i="5"/>
  <c r="BI5" i="5"/>
  <c r="BH5" i="5"/>
  <c r="BG5" i="5"/>
  <c r="BF5" i="5"/>
  <c r="BE5" i="5"/>
  <c r="BD5" i="5"/>
  <c r="BC5" i="5"/>
  <c r="AA251" i="5"/>
  <c r="AC251" i="5" s="1"/>
  <c r="AB251" i="5"/>
  <c r="BA43" i="5"/>
  <c r="AZ43" i="5"/>
  <c r="AX43" i="5" s="1"/>
  <c r="BB43" i="5"/>
  <c r="AI150" i="5"/>
  <c r="AJ150" i="5"/>
  <c r="AK150" i="5"/>
  <c r="BB48" i="5"/>
  <c r="BA48" i="5"/>
  <c r="AI41" i="5"/>
  <c r="AJ41" i="5"/>
  <c r="AK41" i="5"/>
  <c r="AJ219" i="5"/>
  <c r="AI219" i="5"/>
  <c r="AH219" i="5"/>
  <c r="AB219" i="5" s="1"/>
  <c r="AK219" i="5"/>
  <c r="AI183" i="5"/>
  <c r="AH183" i="5"/>
  <c r="AJ183" i="5"/>
  <c r="AK183" i="5"/>
  <c r="AJ76" i="5"/>
  <c r="AI76" i="5"/>
  <c r="AK76" i="5"/>
  <c r="AI39" i="5"/>
  <c r="AJ39" i="5"/>
  <c r="AK39" i="5"/>
  <c r="AJ35" i="5"/>
  <c r="AI35" i="5"/>
  <c r="AK35" i="5"/>
  <c r="AI115" i="5"/>
  <c r="AJ115" i="5"/>
  <c r="AK115" i="5"/>
  <c r="AJ243" i="5"/>
  <c r="AI243" i="5"/>
  <c r="AH243" i="5"/>
  <c r="AK243" i="5"/>
  <c r="BA26" i="5"/>
  <c r="BB26" i="5"/>
  <c r="AJ202" i="5"/>
  <c r="AI202" i="5"/>
  <c r="AH202" i="5"/>
  <c r="AK202" i="5"/>
  <c r="AJ186" i="5"/>
  <c r="AI186" i="5"/>
  <c r="AH186" i="5"/>
  <c r="AK186" i="5"/>
  <c r="AI114" i="5"/>
  <c r="AJ114" i="5"/>
  <c r="AK114" i="5"/>
  <c r="BA50" i="5"/>
  <c r="BB50" i="5"/>
  <c r="AI139" i="5"/>
  <c r="AJ139" i="5"/>
  <c r="AK139" i="5"/>
  <c r="BA38" i="5"/>
  <c r="BB38" i="5"/>
  <c r="AI215" i="5"/>
  <c r="AJ215" i="5"/>
  <c r="AK215" i="5"/>
  <c r="AI210" i="5"/>
  <c r="AJ210" i="5"/>
  <c r="AK210" i="5"/>
  <c r="AJ152" i="5"/>
  <c r="AI152" i="5"/>
  <c r="AH152" i="5"/>
  <c r="AK152" i="5"/>
  <c r="AI110" i="5"/>
  <c r="AJ110" i="5"/>
  <c r="AK110" i="5"/>
  <c r="BA55" i="5"/>
  <c r="AZ55" i="5"/>
  <c r="AX55" i="5" s="1"/>
  <c r="BB55" i="5"/>
  <c r="AI218" i="5"/>
  <c r="AJ218" i="5"/>
  <c r="AK218" i="5"/>
  <c r="AI159" i="5"/>
  <c r="AJ159" i="5"/>
  <c r="AK159" i="5"/>
  <c r="BA58" i="5"/>
  <c r="AZ58" i="5"/>
  <c r="AX58" i="5"/>
  <c r="BB58" i="5"/>
  <c r="AJ122" i="5"/>
  <c r="AI122" i="5"/>
  <c r="AH122" i="5"/>
  <c r="AK122" i="5"/>
  <c r="AI185" i="5"/>
  <c r="AH185" i="5"/>
  <c r="AJ185" i="5"/>
  <c r="AK185" i="5"/>
  <c r="AJ209" i="5"/>
  <c r="AI209" i="5"/>
  <c r="AK209" i="5"/>
  <c r="BA60" i="5"/>
  <c r="AZ60" i="5"/>
  <c r="AX60" i="5"/>
  <c r="BB60" i="5"/>
  <c r="AI233" i="5"/>
  <c r="AH233" i="5"/>
  <c r="AJ233" i="5"/>
  <c r="AK233" i="5"/>
  <c r="BA44" i="5"/>
  <c r="AZ44" i="5"/>
  <c r="AX44" i="5"/>
  <c r="BB44" i="5"/>
  <c r="AJ64" i="5"/>
  <c r="AI64" i="5"/>
  <c r="AH64" i="5"/>
  <c r="AK64" i="5"/>
  <c r="BA37" i="5"/>
  <c r="AZ37" i="5"/>
  <c r="AX37" i="5"/>
  <c r="BB37" i="5"/>
  <c r="BA42" i="5"/>
  <c r="BB42" i="5"/>
  <c r="AI105" i="5"/>
  <c r="AH105" i="5"/>
  <c r="AJ105" i="5"/>
  <c r="AK105" i="5"/>
  <c r="BA13" i="5"/>
  <c r="BB13" i="5"/>
  <c r="AI196" i="5"/>
  <c r="AJ196" i="5"/>
  <c r="AK196" i="5"/>
  <c r="BA11" i="5"/>
  <c r="AZ11" i="5"/>
  <c r="AX11" i="5" s="1"/>
  <c r="BB11" i="5"/>
  <c r="BB5" i="5"/>
  <c r="BA5" i="5"/>
  <c r="AI228" i="5"/>
  <c r="AH228" i="5"/>
  <c r="AJ228" i="5"/>
  <c r="AK228" i="5"/>
  <c r="AI181" i="5"/>
  <c r="AH181" i="5"/>
  <c r="AJ181" i="5"/>
  <c r="AK181" i="5"/>
  <c r="AJ187" i="5"/>
  <c r="AI187" i="5"/>
  <c r="AK187" i="5"/>
  <c r="BB17" i="5"/>
  <c r="BA17" i="5"/>
  <c r="AZ17" i="5"/>
  <c r="AX17" i="5" s="1"/>
  <c r="AI112" i="5"/>
  <c r="AH112" i="5"/>
  <c r="AJ112" i="5"/>
  <c r="AK112" i="5"/>
  <c r="AJ51" i="5"/>
  <c r="AI51" i="5"/>
  <c r="AK51" i="5"/>
  <c r="AI74" i="5"/>
  <c r="AJ74" i="5"/>
  <c r="AK74" i="5"/>
  <c r="AI147" i="5"/>
  <c r="AH147" i="5"/>
  <c r="AJ147" i="5"/>
  <c r="AK147" i="5"/>
  <c r="AI75" i="5"/>
  <c r="AJ75" i="5"/>
  <c r="AK75" i="5"/>
  <c r="BA34" i="5"/>
  <c r="BB34" i="5"/>
  <c r="AI131" i="5"/>
  <c r="AH131" i="5"/>
  <c r="AB131" i="5" s="1"/>
  <c r="AJ131" i="5"/>
  <c r="AK131" i="5"/>
  <c r="AI199" i="5"/>
  <c r="AJ199" i="5"/>
  <c r="AK199" i="5"/>
  <c r="AI135" i="5"/>
  <c r="AJ135" i="5"/>
  <c r="AK135" i="5"/>
  <c r="AJ47" i="5"/>
  <c r="AI47" i="5"/>
  <c r="AH47" i="5"/>
  <c r="AK47" i="5"/>
  <c r="BB33" i="5"/>
  <c r="BA33" i="5"/>
  <c r="AZ33" i="5"/>
  <c r="AX33" i="5"/>
  <c r="AI22" i="5"/>
  <c r="AJ22" i="5"/>
  <c r="AK22" i="5"/>
  <c r="AI126" i="5"/>
  <c r="AJ126" i="5"/>
  <c r="AK126" i="5"/>
  <c r="AI133" i="5"/>
  <c r="AJ133" i="5"/>
  <c r="AK133" i="5"/>
  <c r="AI106" i="5"/>
  <c r="AH106" i="5"/>
  <c r="AJ106" i="5"/>
  <c r="AK106" i="5"/>
  <c r="AJ214" i="5"/>
  <c r="AI214" i="5"/>
  <c r="AK214" i="5"/>
  <c r="AI127" i="5"/>
  <c r="AJ127" i="5"/>
  <c r="AK127" i="5"/>
  <c r="AI203" i="5"/>
  <c r="AH203" i="5"/>
  <c r="AJ203" i="5"/>
  <c r="AK203" i="5"/>
  <c r="BA52" i="5"/>
  <c r="BB52" i="5"/>
  <c r="AJ58" i="5"/>
  <c r="AI58" i="5"/>
  <c r="AH58" i="5"/>
  <c r="AK58" i="5"/>
  <c r="AJ120" i="5"/>
  <c r="AI120" i="5"/>
  <c r="AK120" i="5"/>
  <c r="AJ54" i="5"/>
  <c r="AI54" i="5"/>
  <c r="AH54" i="5"/>
  <c r="AK54" i="5"/>
  <c r="BB40" i="5"/>
  <c r="BA40" i="5"/>
  <c r="AZ40" i="5"/>
  <c r="AX40" i="5"/>
  <c r="AJ71" i="5"/>
  <c r="AI71" i="5"/>
  <c r="AK71" i="5"/>
  <c r="AI23" i="5"/>
  <c r="AJ23" i="5"/>
  <c r="AK23" i="5"/>
  <c r="AI40" i="5"/>
  <c r="AJ40" i="5"/>
  <c r="AK40" i="5"/>
  <c r="AJ77" i="5"/>
  <c r="AI77" i="5"/>
  <c r="AH77" i="5"/>
  <c r="AK77" i="5"/>
  <c r="AJ156" i="5"/>
  <c r="AI156" i="5"/>
  <c r="AH156" i="5"/>
  <c r="AA156" i="5" s="1"/>
  <c r="AK156" i="5"/>
  <c r="BA8" i="5"/>
  <c r="AZ8" i="5"/>
  <c r="AX8" i="5" s="1"/>
  <c r="BB8" i="5"/>
  <c r="AJ238" i="5"/>
  <c r="AI238" i="5"/>
  <c r="AH238" i="5"/>
  <c r="AB238" i="5" s="1"/>
  <c r="AK238" i="5"/>
  <c r="AI157" i="5"/>
  <c r="AJ157" i="5"/>
  <c r="AK157" i="5"/>
  <c r="AI176" i="5"/>
  <c r="AH176" i="5"/>
  <c r="AJ176" i="5"/>
  <c r="AK176" i="5"/>
  <c r="BB20" i="5"/>
  <c r="BA20" i="5"/>
  <c r="BB14" i="5"/>
  <c r="BA14" i="5"/>
  <c r="AZ14" i="5"/>
  <c r="AX14" i="5" s="1"/>
  <c r="AI232" i="5"/>
  <c r="AJ232" i="5"/>
  <c r="AK232" i="5"/>
  <c r="AJ207" i="5"/>
  <c r="AI207" i="5"/>
  <c r="AH207" i="5"/>
  <c r="AK207" i="5"/>
  <c r="AJ169" i="5"/>
  <c r="AI169" i="5"/>
  <c r="AH169" i="5"/>
  <c r="AA169" i="5" s="1"/>
  <c r="AK169" i="5"/>
  <c r="AI198" i="5"/>
  <c r="AH198" i="5"/>
  <c r="AJ198" i="5"/>
  <c r="AK198" i="5"/>
  <c r="AJ101" i="5"/>
  <c r="AI101" i="5"/>
  <c r="AK101" i="5"/>
  <c r="AI67" i="5"/>
  <c r="AH67" i="5"/>
  <c r="AJ67" i="5"/>
  <c r="AK67" i="5"/>
  <c r="BA47" i="5"/>
  <c r="AZ47" i="5"/>
  <c r="AX47" i="5" s="1"/>
  <c r="BB47" i="5"/>
  <c r="AI220" i="5"/>
  <c r="AH220" i="5"/>
  <c r="AJ220" i="5"/>
  <c r="AK220" i="5"/>
  <c r="AI191" i="5"/>
  <c r="AH191" i="5"/>
  <c r="AJ191" i="5"/>
  <c r="AK191" i="5"/>
  <c r="AJ28" i="5"/>
  <c r="AI28" i="5"/>
  <c r="AK28" i="5"/>
  <c r="AJ81" i="5"/>
  <c r="AI81" i="5"/>
  <c r="AH81" i="5"/>
  <c r="AK81" i="5"/>
  <c r="AJ244" i="5"/>
  <c r="AI244" i="5"/>
  <c r="AH244" i="5"/>
  <c r="AK244" i="5"/>
  <c r="AI55" i="5"/>
  <c r="AJ55" i="5"/>
  <c r="AK55" i="5"/>
  <c r="AI178" i="5"/>
  <c r="AJ178" i="5"/>
  <c r="AK178" i="5"/>
  <c r="BA35" i="5"/>
  <c r="AZ35" i="5"/>
  <c r="AX35" i="5" s="1"/>
  <c r="BB35" i="5"/>
  <c r="AJ250" i="5"/>
  <c r="AI250" i="5"/>
  <c r="AH250" i="5"/>
  <c r="AB250" i="5" s="1"/>
  <c r="AK250" i="5"/>
  <c r="AJ27" i="5"/>
  <c r="AI27" i="5"/>
  <c r="AH27" i="5"/>
  <c r="AK27" i="5"/>
  <c r="AI102" i="5"/>
  <c r="AH102" i="5"/>
  <c r="AJ102" i="5"/>
  <c r="AK102" i="5"/>
  <c r="AJ69" i="5"/>
  <c r="AI69" i="5"/>
  <c r="AK69" i="5"/>
  <c r="AJ46" i="5"/>
  <c r="AI46" i="5"/>
  <c r="AK46" i="5"/>
  <c r="AI242" i="5"/>
  <c r="AH242" i="5"/>
  <c r="AJ242" i="5"/>
  <c r="AK242" i="5"/>
  <c r="AJ65" i="5"/>
  <c r="AI65" i="5"/>
  <c r="AH65" i="5"/>
  <c r="AK65" i="5"/>
  <c r="AI43" i="5"/>
  <c r="AJ43" i="5"/>
  <c r="AK43" i="5"/>
  <c r="AI140" i="5"/>
  <c r="AJ140" i="5"/>
  <c r="AK140" i="5"/>
  <c r="BA30" i="5"/>
  <c r="BB30" i="5"/>
  <c r="BA51" i="5"/>
  <c r="BB51" i="5"/>
  <c r="AI239" i="5"/>
  <c r="AH239" i="5"/>
  <c r="AJ239" i="5"/>
  <c r="AK239" i="5"/>
  <c r="AI48" i="5"/>
  <c r="AJ48" i="5"/>
  <c r="AK48" i="5"/>
  <c r="AI25" i="5"/>
  <c r="AJ25" i="5"/>
  <c r="AK25" i="5"/>
  <c r="AJ80" i="5"/>
  <c r="AI80" i="5"/>
  <c r="AH80" i="5"/>
  <c r="AK80" i="5"/>
  <c r="AJ98" i="5"/>
  <c r="AI98" i="5"/>
  <c r="AH98" i="5"/>
  <c r="AK98" i="5"/>
  <c r="AI204" i="5"/>
  <c r="AH204" i="5"/>
  <c r="AJ204" i="5"/>
  <c r="AK204" i="5"/>
  <c r="AJ128" i="5"/>
  <c r="AI128" i="5"/>
  <c r="AK128" i="5"/>
  <c r="AI165" i="5"/>
  <c r="AH165" i="5"/>
  <c r="AJ165" i="5"/>
  <c r="AK165" i="5"/>
  <c r="AJ116" i="5"/>
  <c r="AI116" i="5"/>
  <c r="AK116" i="5"/>
  <c r="AJ37" i="5"/>
  <c r="AI37" i="5"/>
  <c r="AH37" i="5"/>
  <c r="AK37" i="5"/>
  <c r="BB56" i="5"/>
  <c r="BA56" i="5"/>
  <c r="AZ56" i="5"/>
  <c r="AX56" i="5" s="1"/>
  <c r="AJ129" i="5"/>
  <c r="AI129" i="5"/>
  <c r="AK129" i="5"/>
  <c r="AI63" i="5"/>
  <c r="AJ63" i="5"/>
  <c r="AK63" i="5"/>
  <c r="BA18" i="5"/>
  <c r="BB18" i="5"/>
  <c r="AI155" i="5"/>
  <c r="AH155" i="5"/>
  <c r="AJ155" i="5"/>
  <c r="AK155" i="5"/>
  <c r="AJ78" i="5"/>
  <c r="AI78" i="5"/>
  <c r="AH78" i="5"/>
  <c r="AA78" i="5" s="1"/>
  <c r="AK78" i="5"/>
  <c r="AI208" i="5"/>
  <c r="AJ208" i="5"/>
  <c r="AK208" i="5"/>
  <c r="AI171" i="5"/>
  <c r="AJ171" i="5"/>
  <c r="AK171" i="5"/>
  <c r="AJ249" i="5"/>
  <c r="AI249" i="5"/>
  <c r="AH249" i="5"/>
  <c r="AK249" i="5"/>
  <c r="AI88" i="5"/>
  <c r="AH88" i="5"/>
  <c r="AJ88" i="5"/>
  <c r="AK88" i="5"/>
  <c r="AI225" i="5"/>
  <c r="AH225" i="5"/>
  <c r="AJ225" i="5"/>
  <c r="AK225" i="5"/>
  <c r="AI148" i="5"/>
  <c r="AH148" i="5"/>
  <c r="AJ148" i="5"/>
  <c r="AK148" i="5"/>
  <c r="AI30" i="5"/>
  <c r="AH30" i="5"/>
  <c r="AJ30" i="5"/>
  <c r="AK30" i="5"/>
  <c r="AI118" i="5"/>
  <c r="AJ118" i="5"/>
  <c r="AK118" i="5"/>
  <c r="AJ195" i="5"/>
  <c r="AI195" i="5"/>
  <c r="AH195" i="5"/>
  <c r="AK195" i="5"/>
  <c r="AI94" i="5"/>
  <c r="AJ94" i="5"/>
  <c r="AK94" i="5"/>
  <c r="AJ160" i="5"/>
  <c r="AI160" i="5"/>
  <c r="AH160" i="5"/>
  <c r="AA160" i="5" s="1"/>
  <c r="AK160" i="5"/>
  <c r="AJ130" i="5"/>
  <c r="AI130" i="5"/>
  <c r="AK130" i="5"/>
  <c r="AJ246" i="5"/>
  <c r="AI246" i="5"/>
  <c r="AK246" i="5"/>
  <c r="BB4" i="5"/>
  <c r="BA4" i="5"/>
  <c r="AI161" i="5"/>
  <c r="AH161" i="5"/>
  <c r="AJ161" i="5"/>
  <c r="AK161" i="5"/>
  <c r="AI223" i="5"/>
  <c r="AH223" i="5"/>
  <c r="AJ223" i="5"/>
  <c r="AK223" i="5"/>
  <c r="BA45" i="5"/>
  <c r="AZ45" i="5"/>
  <c r="AX45" i="5" s="1"/>
  <c r="BB45" i="5"/>
  <c r="AI60" i="5"/>
  <c r="AH60" i="5"/>
  <c r="AJ60" i="5"/>
  <c r="AK60" i="5"/>
  <c r="AJ221" i="5"/>
  <c r="AI221" i="5"/>
  <c r="AK221" i="5"/>
  <c r="AI240" i="5"/>
  <c r="AH240" i="5"/>
  <c r="AJ240" i="5"/>
  <c r="AK240" i="5"/>
  <c r="AI117" i="5"/>
  <c r="AH117" i="5"/>
  <c r="AJ117" i="5"/>
  <c r="AK117" i="5"/>
  <c r="AJ248" i="5"/>
  <c r="AI248" i="5"/>
  <c r="AH248" i="5"/>
  <c r="AK248" i="5"/>
  <c r="AI53" i="5"/>
  <c r="AJ53" i="5"/>
  <c r="AK53" i="5"/>
  <c r="AI162" i="5"/>
  <c r="AJ162" i="5"/>
  <c r="AK162" i="5"/>
  <c r="BA16" i="5"/>
  <c r="BB16" i="5"/>
  <c r="BA59" i="5"/>
  <c r="BB59" i="5"/>
  <c r="AI138" i="5"/>
  <c r="AH138" i="5"/>
  <c r="AJ138" i="5"/>
  <c r="AK138" i="5"/>
  <c r="AJ213" i="5"/>
  <c r="AI213" i="5"/>
  <c r="AH213" i="5"/>
  <c r="AK213" i="5"/>
  <c r="AI61" i="5"/>
  <c r="AJ61" i="5"/>
  <c r="AK61" i="5"/>
  <c r="AI134" i="5"/>
  <c r="AJ134" i="5"/>
  <c r="AK134" i="5"/>
  <c r="AI62" i="5"/>
  <c r="AJ62" i="5"/>
  <c r="AK62" i="5"/>
  <c r="AI83" i="5"/>
  <c r="AH83" i="5"/>
  <c r="AJ83" i="5"/>
  <c r="AK83" i="5"/>
  <c r="AJ95" i="5"/>
  <c r="AI95" i="5"/>
  <c r="AK95" i="5"/>
  <c r="AI104" i="5"/>
  <c r="AH104" i="5"/>
  <c r="AJ104" i="5"/>
  <c r="AK104" i="5"/>
  <c r="AJ109" i="5"/>
  <c r="AI109" i="5"/>
  <c r="AK109" i="5"/>
  <c r="AI103" i="5"/>
  <c r="AJ103" i="5"/>
  <c r="AK103" i="5"/>
  <c r="AI151" i="5"/>
  <c r="AJ151" i="5"/>
  <c r="AK151" i="5"/>
  <c r="AJ36" i="5"/>
  <c r="AI36" i="5"/>
  <c r="AH36" i="5"/>
  <c r="AK36" i="5"/>
  <c r="BA24" i="5"/>
  <c r="BB24" i="5"/>
  <c r="AI86" i="5"/>
  <c r="AJ86" i="5"/>
  <c r="AK86" i="5"/>
  <c r="BA36" i="5"/>
  <c r="BB36" i="5"/>
  <c r="AJ136" i="5"/>
  <c r="AI136" i="5"/>
  <c r="AH136" i="5"/>
  <c r="AK136" i="5"/>
  <c r="BA46" i="5"/>
  <c r="BB46" i="5"/>
  <c r="BB25" i="5"/>
  <c r="BA25" i="5"/>
  <c r="AI50" i="5"/>
  <c r="AH50" i="5"/>
  <c r="AJ50" i="5"/>
  <c r="AK50" i="5"/>
  <c r="AI211" i="5"/>
  <c r="AH211" i="5"/>
  <c r="AB211" i="5" s="1"/>
  <c r="AJ211" i="5"/>
  <c r="AK211" i="5"/>
  <c r="AI172" i="5"/>
  <c r="AH172" i="5"/>
  <c r="AJ172" i="5"/>
  <c r="AK172" i="5"/>
  <c r="AJ194" i="5"/>
  <c r="AI194" i="5"/>
  <c r="AH194" i="5"/>
  <c r="AK194" i="5"/>
  <c r="AI96" i="5"/>
  <c r="AJ96" i="5"/>
  <c r="AK96" i="5"/>
  <c r="AJ144" i="5"/>
  <c r="AI144" i="5"/>
  <c r="AH144" i="5"/>
  <c r="AB144" i="5" s="1"/>
  <c r="AK144" i="5"/>
  <c r="BB39" i="5"/>
  <c r="BA39" i="5"/>
  <c r="AZ39" i="5"/>
  <c r="AX39" i="5" s="1"/>
  <c r="AJ229" i="5"/>
  <c r="AI229" i="5"/>
  <c r="AH229" i="5"/>
  <c r="AB229" i="5" s="1"/>
  <c r="AK229" i="5"/>
  <c r="AJ89" i="5"/>
  <c r="AI89" i="5"/>
  <c r="AH89" i="5"/>
  <c r="AK89" i="5"/>
  <c r="BA21" i="5"/>
  <c r="BB21" i="5"/>
  <c r="AJ45" i="5"/>
  <c r="AI45" i="5"/>
  <c r="AH45" i="5"/>
  <c r="AK45" i="5"/>
  <c r="BA6" i="5"/>
  <c r="BB6" i="5"/>
  <c r="AI24" i="5"/>
  <c r="AJ24" i="5"/>
  <c r="AK24" i="5"/>
  <c r="AI124" i="5"/>
  <c r="AJ124" i="5"/>
  <c r="AK124" i="5"/>
  <c r="AJ85" i="5"/>
  <c r="AI85" i="5"/>
  <c r="AH85" i="5"/>
  <c r="AK85" i="5"/>
  <c r="AI68" i="5"/>
  <c r="AJ68" i="5"/>
  <c r="AK68" i="5"/>
  <c r="AI92" i="5"/>
  <c r="AH92" i="5"/>
  <c r="AJ92" i="5"/>
  <c r="AK92" i="5"/>
  <c r="AI111" i="5"/>
  <c r="AH111" i="5"/>
  <c r="AB111" i="5" s="1"/>
  <c r="AJ111" i="5"/>
  <c r="AK111" i="5"/>
  <c r="BB31" i="5"/>
  <c r="BA31" i="5"/>
  <c r="AI236" i="5"/>
  <c r="AH236" i="5"/>
  <c r="AJ236" i="5"/>
  <c r="AK236" i="5"/>
  <c r="AJ201" i="5"/>
  <c r="AI201" i="5"/>
  <c r="AK201" i="5"/>
  <c r="BA9" i="5"/>
  <c r="AZ9" i="5"/>
  <c r="AX9" i="5" s="1"/>
  <c r="BB9" i="5"/>
  <c r="AI224" i="5"/>
  <c r="AH224" i="5"/>
  <c r="AJ224" i="5"/>
  <c r="AK224" i="5"/>
  <c r="AI44" i="5"/>
  <c r="AH44" i="5"/>
  <c r="AJ44" i="5"/>
  <c r="AK44" i="5"/>
  <c r="AJ245" i="5"/>
  <c r="AI245" i="5"/>
  <c r="AK245" i="5"/>
  <c r="AJ164" i="5"/>
  <c r="AI164" i="5"/>
  <c r="AK164" i="5"/>
  <c r="AI216" i="5"/>
  <c r="AJ216" i="5"/>
  <c r="AK216" i="5"/>
  <c r="AI189" i="5"/>
  <c r="AJ189" i="5"/>
  <c r="AK189" i="5"/>
  <c r="AJ158" i="5"/>
  <c r="AI158" i="5"/>
  <c r="AH158" i="5"/>
  <c r="AK158" i="5"/>
  <c r="AJ175" i="5"/>
  <c r="AI175" i="5"/>
  <c r="AH175" i="5"/>
  <c r="AK175" i="5"/>
  <c r="AI90" i="5"/>
  <c r="AH90" i="5"/>
  <c r="AJ90" i="5"/>
  <c r="AK90" i="5"/>
  <c r="BB49" i="5"/>
  <c r="BA49" i="5"/>
  <c r="AI143" i="5"/>
  <c r="AJ143" i="5"/>
  <c r="AK143" i="5"/>
  <c r="AI34" i="5"/>
  <c r="AH34" i="5"/>
  <c r="AJ34" i="5"/>
  <c r="AK34" i="5"/>
  <c r="AI66" i="5"/>
  <c r="AH66" i="5"/>
  <c r="AJ66" i="5"/>
  <c r="AK66" i="5"/>
  <c r="AI107" i="5"/>
  <c r="AH107" i="5"/>
  <c r="AJ107" i="5"/>
  <c r="AK107" i="5"/>
  <c r="AJ137" i="5"/>
  <c r="AI137" i="5"/>
  <c r="AK137" i="5"/>
  <c r="BA28" i="5"/>
  <c r="BB28" i="5"/>
  <c r="AI142" i="5"/>
  <c r="AH142" i="5"/>
  <c r="AJ142" i="5"/>
  <c r="AK142" i="5"/>
  <c r="AI180" i="5"/>
  <c r="AH180" i="5"/>
  <c r="AJ180" i="5"/>
  <c r="AK180" i="5"/>
  <c r="AJ100" i="5"/>
  <c r="AI100" i="5"/>
  <c r="AH100" i="5"/>
  <c r="AA100" i="5" s="1"/>
  <c r="AK100" i="5"/>
  <c r="AI146" i="5"/>
  <c r="AJ146" i="5"/>
  <c r="AK146" i="5"/>
  <c r="AJ84" i="5"/>
  <c r="AI84" i="5"/>
  <c r="AH84" i="5"/>
  <c r="AK84" i="5"/>
  <c r="AJ70" i="5"/>
  <c r="AI70" i="5"/>
  <c r="AH70" i="5"/>
  <c r="AK70" i="5"/>
  <c r="AJ108" i="5"/>
  <c r="AI108" i="5"/>
  <c r="AK108" i="5"/>
  <c r="AI56" i="5"/>
  <c r="AH56" i="5"/>
  <c r="AJ56" i="5"/>
  <c r="AK56" i="5"/>
  <c r="BB3" i="5"/>
  <c r="BA3" i="5"/>
  <c r="AJ205" i="5"/>
  <c r="AI205" i="5"/>
  <c r="AK205" i="5"/>
  <c r="AJ168" i="5"/>
  <c r="AI168" i="5"/>
  <c r="AK168" i="5"/>
  <c r="BA23" i="5"/>
  <c r="AZ23" i="5"/>
  <c r="AX23" i="5" s="1"/>
  <c r="BB23" i="5"/>
  <c r="AI174" i="5"/>
  <c r="AH174" i="5"/>
  <c r="AJ174" i="5"/>
  <c r="AK174" i="5"/>
  <c r="AI188" i="5"/>
  <c r="AH188" i="5"/>
  <c r="AJ188" i="5"/>
  <c r="AK188" i="5"/>
  <c r="AI190" i="5"/>
  <c r="AH190" i="5"/>
  <c r="AJ190" i="5"/>
  <c r="AK190" i="5"/>
  <c r="AI222" i="5"/>
  <c r="AH222" i="5"/>
  <c r="AJ222" i="5"/>
  <c r="AK222" i="5"/>
  <c r="AI170" i="5"/>
  <c r="AJ170" i="5"/>
  <c r="AK170" i="5"/>
  <c r="BA19" i="5"/>
  <c r="BB19" i="5"/>
  <c r="BA62" i="5"/>
  <c r="AZ62" i="5"/>
  <c r="AX62" i="5" s="1"/>
  <c r="BB62" i="5"/>
  <c r="AI119" i="5"/>
  <c r="AH119" i="5"/>
  <c r="AJ119" i="5"/>
  <c r="AK119" i="5"/>
  <c r="AI184" i="5"/>
  <c r="AK184" i="5"/>
  <c r="AJ184" i="5"/>
  <c r="AJ153" i="5"/>
  <c r="AI153" i="5"/>
  <c r="AK153" i="5"/>
  <c r="AI167" i="5"/>
  <c r="AJ167" i="5"/>
  <c r="AK167" i="5"/>
  <c r="BA32" i="5"/>
  <c r="BB32" i="5"/>
  <c r="BA22" i="5"/>
  <c r="AZ22" i="5"/>
  <c r="AX22" i="5"/>
  <c r="BB22" i="5"/>
  <c r="BB57" i="5"/>
  <c r="BA57" i="5"/>
  <c r="AI123" i="5"/>
  <c r="AJ123" i="5"/>
  <c r="AK123" i="5"/>
  <c r="BB61" i="5"/>
  <c r="BA61" i="5"/>
  <c r="AJ42" i="5"/>
  <c r="AI42" i="5"/>
  <c r="AH42" i="5"/>
  <c r="AK42" i="5"/>
  <c r="AI241" i="5"/>
  <c r="AJ241" i="5"/>
  <c r="AK241" i="5"/>
  <c r="AI87" i="5"/>
  <c r="AH87" i="5"/>
  <c r="AJ87" i="5"/>
  <c r="AK87" i="5"/>
  <c r="AI234" i="5"/>
  <c r="AK234" i="5"/>
  <c r="AJ234" i="5"/>
  <c r="AI31" i="5"/>
  <c r="AH31" i="5"/>
  <c r="AJ31" i="5"/>
  <c r="AK31" i="5"/>
  <c r="AI154" i="5"/>
  <c r="AH154" i="5"/>
  <c r="AJ154" i="5"/>
  <c r="AK154" i="5"/>
  <c r="AJ227" i="5"/>
  <c r="AI227" i="5"/>
  <c r="AH227" i="5"/>
  <c r="AK227" i="5"/>
  <c r="AI99" i="5"/>
  <c r="AJ99" i="5"/>
  <c r="AK99" i="5"/>
  <c r="AI57" i="5"/>
  <c r="AJ57" i="5"/>
  <c r="AK57" i="5"/>
  <c r="AI177" i="5"/>
  <c r="AJ177" i="5"/>
  <c r="AK177" i="5"/>
  <c r="AI73" i="5"/>
  <c r="AH73" i="5"/>
  <c r="AJ73" i="5"/>
  <c r="AK73" i="5"/>
  <c r="BA12" i="5"/>
  <c r="AZ12" i="5"/>
  <c r="AX12" i="5" s="1"/>
  <c r="BB12" i="5"/>
  <c r="AI197" i="5"/>
  <c r="AJ197" i="5"/>
  <c r="AK197" i="5"/>
  <c r="AJ33" i="5"/>
  <c r="AI33" i="5"/>
  <c r="AK33" i="5"/>
  <c r="BA2" i="5"/>
  <c r="AZ2" i="5"/>
  <c r="AX2" i="5" s="1"/>
  <c r="BB2" i="5"/>
  <c r="AI166" i="5"/>
  <c r="AJ166" i="5"/>
  <c r="AK166" i="5"/>
  <c r="BB41" i="5"/>
  <c r="BA41" i="5"/>
  <c r="AI192" i="5"/>
  <c r="AJ192" i="5"/>
  <c r="AK192" i="5"/>
  <c r="AI91" i="5"/>
  <c r="AJ91" i="5"/>
  <c r="AK91" i="5"/>
  <c r="BA29" i="5"/>
  <c r="AZ29" i="5"/>
  <c r="AX29" i="5"/>
  <c r="BB29" i="5"/>
  <c r="AI52" i="5"/>
  <c r="AJ52" i="5"/>
  <c r="AK52" i="5"/>
  <c r="AI182" i="5"/>
  <c r="AJ182" i="5"/>
  <c r="AK182" i="5"/>
  <c r="AI49" i="5"/>
  <c r="AH49" i="5"/>
  <c r="AB49" i="5" s="1"/>
  <c r="AJ49" i="5"/>
  <c r="AK49" i="5"/>
  <c r="AJ149" i="5"/>
  <c r="AI149" i="5"/>
  <c r="AK149" i="5"/>
  <c r="BA27" i="5"/>
  <c r="AZ27" i="5"/>
  <c r="AX27" i="5" s="1"/>
  <c r="BB27" i="5"/>
  <c r="AI93" i="5"/>
  <c r="AH93" i="5"/>
  <c r="AJ93" i="5"/>
  <c r="AK93" i="5"/>
  <c r="AJ59" i="5"/>
  <c r="AI59" i="5"/>
  <c r="AK59" i="5"/>
  <c r="AI38" i="5"/>
  <c r="AH38" i="5"/>
  <c r="AB38" i="5" s="1"/>
  <c r="AJ38" i="5"/>
  <c r="AK38" i="5"/>
  <c r="AI82" i="5"/>
  <c r="AH82" i="5"/>
  <c r="AJ82" i="5"/>
  <c r="AK82" i="5"/>
  <c r="AJ72" i="5"/>
  <c r="AI72" i="5"/>
  <c r="AH72" i="5"/>
  <c r="AK72" i="5"/>
  <c r="AI125" i="5"/>
  <c r="AJ125" i="5"/>
  <c r="AK125" i="5"/>
  <c r="AI79" i="5"/>
  <c r="AJ79" i="5"/>
  <c r="AK79" i="5"/>
  <c r="BA54" i="5"/>
  <c r="BB54" i="5"/>
  <c r="AI230" i="5"/>
  <c r="AJ230" i="5"/>
  <c r="AK230" i="5"/>
  <c r="AI217" i="5"/>
  <c r="AJ217" i="5"/>
  <c r="AK217" i="5"/>
  <c r="AI212" i="5"/>
  <c r="AJ212" i="5"/>
  <c r="AK212" i="5"/>
  <c r="AI141" i="5"/>
  <c r="AH141" i="5"/>
  <c r="AJ141" i="5"/>
  <c r="AK141" i="5"/>
  <c r="AJ145" i="5"/>
  <c r="AI145" i="5"/>
  <c r="AK145" i="5"/>
  <c r="BB10" i="5"/>
  <c r="BA10" i="5"/>
  <c r="AI132" i="5"/>
  <c r="AH132" i="5"/>
  <c r="AJ132" i="5"/>
  <c r="AK132" i="5"/>
  <c r="AJ26" i="5"/>
  <c r="AI26" i="5"/>
  <c r="AK26" i="5"/>
  <c r="AI163" i="5"/>
  <c r="AH163" i="5"/>
  <c r="AJ163" i="5"/>
  <c r="AK163" i="5"/>
  <c r="AI32" i="5"/>
  <c r="AH32" i="5"/>
  <c r="AJ32" i="5"/>
  <c r="AK32" i="5"/>
  <c r="AI235" i="5"/>
  <c r="AJ235" i="5"/>
  <c r="AK235" i="5"/>
  <c r="BA15" i="5"/>
  <c r="BB15" i="5"/>
  <c r="AI206" i="5"/>
  <c r="AH206" i="5"/>
  <c r="AJ206" i="5"/>
  <c r="AK206" i="5"/>
  <c r="AI97" i="5"/>
  <c r="AJ97" i="5"/>
  <c r="AK97" i="5"/>
  <c r="AJ121" i="5"/>
  <c r="AI121" i="5"/>
  <c r="AH121" i="5"/>
  <c r="AK121" i="5"/>
  <c r="AI173" i="5"/>
  <c r="AJ173" i="5"/>
  <c r="AK173" i="5"/>
  <c r="AI193" i="5"/>
  <c r="AJ193" i="5"/>
  <c r="AK193" i="5"/>
  <c r="AJ113" i="5"/>
  <c r="AI113" i="5"/>
  <c r="AK113" i="5"/>
  <c r="AJ247" i="5"/>
  <c r="AI247" i="5"/>
  <c r="AK247" i="5"/>
  <c r="BA53" i="5"/>
  <c r="AZ53" i="5"/>
  <c r="AX53" i="5"/>
  <c r="BB53" i="5"/>
  <c r="BA7" i="5"/>
  <c r="AZ7" i="5"/>
  <c r="AX7" i="5" s="1"/>
  <c r="BB7" i="5"/>
  <c r="AI200" i="5"/>
  <c r="AJ200" i="5"/>
  <c r="AK200" i="5"/>
  <c r="AJ237" i="5"/>
  <c r="AI237" i="5"/>
  <c r="AH237" i="5"/>
  <c r="AA237" i="5" s="1"/>
  <c r="AK237" i="5"/>
  <c r="AI231" i="5"/>
  <c r="AH231" i="5"/>
  <c r="AB231" i="5" s="1"/>
  <c r="AJ231" i="5"/>
  <c r="AK231" i="5"/>
  <c r="AJ179" i="5"/>
  <c r="AI179" i="5"/>
  <c r="AK179" i="5"/>
  <c r="AH21" i="5"/>
  <c r="AH29" i="5"/>
  <c r="AH226" i="5"/>
  <c r="AA226" i="5" s="1"/>
  <c r="AB92" i="5"/>
  <c r="AA92" i="5"/>
  <c r="AA195" i="5"/>
  <c r="AB195" i="5"/>
  <c r="AA198" i="5"/>
  <c r="AB198" i="5"/>
  <c r="AB243" i="5"/>
  <c r="AA243" i="5"/>
  <c r="AB237" i="5"/>
  <c r="AH184" i="5"/>
  <c r="AA107" i="5"/>
  <c r="AE107" i="5" s="1"/>
  <c r="AB107" i="5"/>
  <c r="AH193" i="5"/>
  <c r="AH234" i="5"/>
  <c r="AB119" i="5"/>
  <c r="AA119" i="5"/>
  <c r="AH200" i="5"/>
  <c r="AH173" i="5"/>
  <c r="AH217" i="5"/>
  <c r="AB217" i="5" s="1"/>
  <c r="AH79" i="5"/>
  <c r="AH52" i="5"/>
  <c r="AH192" i="5"/>
  <c r="AH57" i="5"/>
  <c r="AH153" i="5"/>
  <c r="AH137" i="5"/>
  <c r="AH164" i="5"/>
  <c r="AZ6" i="5"/>
  <c r="AX6" i="5" s="1"/>
  <c r="AZ25" i="5"/>
  <c r="AX25" i="5" s="1"/>
  <c r="AZ36" i="5"/>
  <c r="AX36" i="5"/>
  <c r="AH109" i="5"/>
  <c r="AH134" i="5"/>
  <c r="AH162" i="5"/>
  <c r="AA162" i="5" s="1"/>
  <c r="AH94" i="5"/>
  <c r="AH171" i="5"/>
  <c r="AH129" i="5"/>
  <c r="AH116" i="5"/>
  <c r="AH140" i="5"/>
  <c r="AH55" i="5"/>
  <c r="AH28" i="5"/>
  <c r="AH71" i="5"/>
  <c r="AB71" i="5" s="1"/>
  <c r="AH120" i="5"/>
  <c r="AH126" i="5"/>
  <c r="AH218" i="5"/>
  <c r="AZ38" i="5"/>
  <c r="AX38" i="5"/>
  <c r="AH114" i="5"/>
  <c r="AZ26" i="5"/>
  <c r="AX26" i="5"/>
  <c r="AH35" i="5"/>
  <c r="AH41" i="5"/>
  <c r="AB174" i="5"/>
  <c r="AA174" i="5"/>
  <c r="AB224" i="5"/>
  <c r="AA224" i="5"/>
  <c r="AB83" i="5"/>
  <c r="AA83" i="5"/>
  <c r="AC83" i="5" s="1"/>
  <c r="AH113" i="5"/>
  <c r="AB206" i="5"/>
  <c r="AA206" i="5"/>
  <c r="AB32" i="5"/>
  <c r="AA32" i="5"/>
  <c r="AA82" i="5"/>
  <c r="AB82" i="5"/>
  <c r="AZ41" i="5"/>
  <c r="AX41" i="5" s="1"/>
  <c r="AH33" i="5"/>
  <c r="AB154" i="5"/>
  <c r="AA154" i="5"/>
  <c r="AZ61" i="5"/>
  <c r="AX61" i="5" s="1"/>
  <c r="AB222" i="5"/>
  <c r="AA222" i="5"/>
  <c r="AC222" i="5" s="1"/>
  <c r="AH205" i="5"/>
  <c r="AH108" i="5"/>
  <c r="AA180" i="5"/>
  <c r="AB180" i="5"/>
  <c r="AB172" i="5"/>
  <c r="AA172" i="5"/>
  <c r="AA138" i="5"/>
  <c r="AB138" i="5"/>
  <c r="AA117" i="5"/>
  <c r="AB117" i="5"/>
  <c r="AH130" i="5"/>
  <c r="AA30" i="5"/>
  <c r="AB30" i="5"/>
  <c r="AA155" i="5"/>
  <c r="AB155" i="5"/>
  <c r="AB239" i="5"/>
  <c r="AA239" i="5"/>
  <c r="AA242" i="5"/>
  <c r="AB242" i="5"/>
  <c r="AA203" i="5"/>
  <c r="AB203" i="5"/>
  <c r="AB147" i="5"/>
  <c r="AA147" i="5"/>
  <c r="AA105" i="5"/>
  <c r="AB105" i="5"/>
  <c r="AH209" i="5"/>
  <c r="AZ48" i="5"/>
  <c r="AX48" i="5" s="1"/>
  <c r="AB132" i="5"/>
  <c r="AA132" i="5"/>
  <c r="AE132" i="5" s="1"/>
  <c r="AB34" i="5"/>
  <c r="AA34" i="5"/>
  <c r="AB45" i="5"/>
  <c r="AA45" i="5"/>
  <c r="AB204" i="5"/>
  <c r="AA204" i="5"/>
  <c r="AB102" i="5"/>
  <c r="AA102" i="5"/>
  <c r="AC102" i="5" s="1"/>
  <c r="AA181" i="5"/>
  <c r="AB181" i="5"/>
  <c r="AA29" i="5"/>
  <c r="AB29" i="5"/>
  <c r="AZ15" i="5"/>
  <c r="AX15" i="5" s="1"/>
  <c r="AZ10" i="5"/>
  <c r="AX10" i="5"/>
  <c r="AH230" i="5"/>
  <c r="AH125" i="5"/>
  <c r="AH99" i="5"/>
  <c r="AZ32" i="5"/>
  <c r="AX32" i="5"/>
  <c r="AZ19" i="5"/>
  <c r="AX19" i="5" s="1"/>
  <c r="AZ3" i="5"/>
  <c r="AX3" i="5" s="1"/>
  <c r="AH146" i="5"/>
  <c r="AH189" i="5"/>
  <c r="AH245" i="5"/>
  <c r="AZ31" i="5"/>
  <c r="AX31" i="5" s="1"/>
  <c r="AH124" i="5"/>
  <c r="AH96" i="5"/>
  <c r="AA96" i="5" s="1"/>
  <c r="AZ46" i="5"/>
  <c r="AX46" i="5"/>
  <c r="AH86" i="5"/>
  <c r="AH151" i="5"/>
  <c r="AH61" i="5"/>
  <c r="AZ59" i="5"/>
  <c r="AX59" i="5" s="1"/>
  <c r="AH53" i="5"/>
  <c r="AB53" i="5" s="1"/>
  <c r="AZ4" i="5"/>
  <c r="AX4" i="5"/>
  <c r="AH208" i="5"/>
  <c r="AZ18" i="5"/>
  <c r="AX18" i="5"/>
  <c r="AH25" i="5"/>
  <c r="AZ51" i="5"/>
  <c r="AX51" i="5"/>
  <c r="AH43" i="5"/>
  <c r="AH46" i="5"/>
  <c r="AH232" i="5"/>
  <c r="AH40" i="5"/>
  <c r="AA58" i="5"/>
  <c r="AB58" i="5"/>
  <c r="AH22" i="5"/>
  <c r="AH135" i="5"/>
  <c r="AB135" i="5" s="1"/>
  <c r="AZ34" i="5"/>
  <c r="AX34" i="5"/>
  <c r="AZ42" i="5"/>
  <c r="AX42" i="5" s="1"/>
  <c r="AH210" i="5"/>
  <c r="AH139" i="5"/>
  <c r="AB93" i="5"/>
  <c r="AA93" i="5"/>
  <c r="AE93" i="5" s="1"/>
  <c r="AB60" i="5"/>
  <c r="AA60" i="5"/>
  <c r="AA142" i="5"/>
  <c r="AB142" i="5"/>
  <c r="AB104" i="5"/>
  <c r="AA104" i="5"/>
  <c r="AE104" i="5" s="1"/>
  <c r="AB240" i="5"/>
  <c r="AA240" i="5"/>
  <c r="AB148" i="5"/>
  <c r="AA148" i="5"/>
  <c r="AB249" i="5"/>
  <c r="AA249" i="5"/>
  <c r="AE249" i="5" s="1"/>
  <c r="AA165" i="5"/>
  <c r="AB165" i="5"/>
  <c r="AB98" i="5"/>
  <c r="AA98" i="5"/>
  <c r="AB27" i="5"/>
  <c r="AA27" i="5"/>
  <c r="AB191" i="5"/>
  <c r="AA191" i="5"/>
  <c r="AC191" i="5" s="1"/>
  <c r="AB67" i="5"/>
  <c r="AA67" i="5"/>
  <c r="AH127" i="5"/>
  <c r="AH74" i="5"/>
  <c r="AB74" i="5" s="1"/>
  <c r="AH196" i="5"/>
  <c r="AH39" i="5"/>
  <c r="AB121" i="5"/>
  <c r="AA121" i="5"/>
  <c r="AB87" i="5"/>
  <c r="AA87" i="5"/>
  <c r="AC87" i="5" s="1"/>
  <c r="AB236" i="5"/>
  <c r="AA236" i="5"/>
  <c r="AB161" i="5"/>
  <c r="AA161" i="5"/>
  <c r="AA186" i="5"/>
  <c r="AB186" i="5"/>
  <c r="AA21" i="5"/>
  <c r="AB21" i="5"/>
  <c r="AB163" i="5"/>
  <c r="AA163" i="5"/>
  <c r="AA72" i="5"/>
  <c r="AB72" i="5"/>
  <c r="AH182" i="5"/>
  <c r="AH166" i="5"/>
  <c r="AH177" i="5"/>
  <c r="AH241" i="5"/>
  <c r="AB241" i="5" s="1"/>
  <c r="AH143" i="5"/>
  <c r="AH68" i="5"/>
  <c r="AZ21" i="5"/>
  <c r="AX21" i="5" s="1"/>
  <c r="AB194" i="5"/>
  <c r="AA194" i="5"/>
  <c r="AB136" i="5"/>
  <c r="AA136" i="5"/>
  <c r="AE136" i="5" s="1"/>
  <c r="AZ24" i="5"/>
  <c r="AX24" i="5"/>
  <c r="AH62" i="5"/>
  <c r="AB213" i="5"/>
  <c r="AA213" i="5"/>
  <c r="AZ16" i="5"/>
  <c r="AX16" i="5" s="1"/>
  <c r="AB248" i="5"/>
  <c r="AA248" i="5"/>
  <c r="AA37" i="5"/>
  <c r="AB37" i="5"/>
  <c r="AZ30" i="5"/>
  <c r="AX30" i="5" s="1"/>
  <c r="AA65" i="5"/>
  <c r="AE65" i="5" s="1"/>
  <c r="AB65" i="5"/>
  <c r="AH178" i="5"/>
  <c r="AA81" i="5"/>
  <c r="AB81" i="5"/>
  <c r="AH157" i="5"/>
  <c r="AB54" i="5"/>
  <c r="AA54" i="5"/>
  <c r="AH133" i="5"/>
  <c r="AA133" i="5" s="1"/>
  <c r="AB228" i="5"/>
  <c r="AA228" i="5"/>
  <c r="AB233" i="5"/>
  <c r="AA233" i="5"/>
  <c r="AB185" i="5"/>
  <c r="AA185" i="5"/>
  <c r="AH159" i="5"/>
  <c r="AH110" i="5"/>
  <c r="AA110" i="5" s="1"/>
  <c r="AZ50" i="5"/>
  <c r="AX50" i="5"/>
  <c r="AB202" i="5"/>
  <c r="AA202" i="5"/>
  <c r="AH150" i="5"/>
  <c r="AB88" i="5"/>
  <c r="AA88" i="5"/>
  <c r="AA183" i="5"/>
  <c r="AE183" i="5" s="1"/>
  <c r="AB183" i="5"/>
  <c r="AA31" i="5"/>
  <c r="AB31" i="5"/>
  <c r="AB70" i="5"/>
  <c r="AA70" i="5"/>
  <c r="AH212" i="5"/>
  <c r="AA212" i="5" s="1"/>
  <c r="AZ54" i="5"/>
  <c r="AX54" i="5"/>
  <c r="AH91" i="5"/>
  <c r="AH197" i="5"/>
  <c r="AB227" i="5"/>
  <c r="AA227" i="5"/>
  <c r="AH123" i="5"/>
  <c r="AB100" i="5"/>
  <c r="AH179" i="5"/>
  <c r="AH247" i="5"/>
  <c r="AH97" i="5"/>
  <c r="AH235" i="5"/>
  <c r="AH26" i="5"/>
  <c r="AH145" i="5"/>
  <c r="AH59" i="5"/>
  <c r="AA59" i="5" s="1"/>
  <c r="AH149" i="5"/>
  <c r="AZ57" i="5"/>
  <c r="AX57" i="5" s="1"/>
  <c r="AH167" i="5"/>
  <c r="AH170" i="5"/>
  <c r="AH168" i="5"/>
  <c r="AZ28" i="5"/>
  <c r="AX28" i="5"/>
  <c r="AZ49" i="5"/>
  <c r="AX49" i="5"/>
  <c r="AH216" i="5"/>
  <c r="AH201" i="5"/>
  <c r="AH24" i="5"/>
  <c r="AH103" i="5"/>
  <c r="AH95" i="5"/>
  <c r="AH221" i="5"/>
  <c r="AB221" i="5" s="1"/>
  <c r="AH246" i="5"/>
  <c r="AH118" i="5"/>
  <c r="AH63" i="5"/>
  <c r="AH128" i="5"/>
  <c r="AH48" i="5"/>
  <c r="AH69" i="5"/>
  <c r="AH101" i="5"/>
  <c r="AZ20" i="5"/>
  <c r="AX20" i="5" s="1"/>
  <c r="AH23" i="5"/>
  <c r="AZ52" i="5"/>
  <c r="AX52" i="5" s="1"/>
  <c r="AH214" i="5"/>
  <c r="AH199" i="5"/>
  <c r="AH75" i="5"/>
  <c r="AH51" i="5"/>
  <c r="AA51" i="5" s="1"/>
  <c r="AH187" i="5"/>
  <c r="AZ5" i="5"/>
  <c r="AX5" i="5" s="1"/>
  <c r="AZ13" i="5"/>
  <c r="AX13" i="5"/>
  <c r="AH215" i="5"/>
  <c r="AH115" i="5"/>
  <c r="AH76" i="5"/>
  <c r="AB76" i="5" s="1"/>
  <c r="AA141" i="5"/>
  <c r="AB141" i="5"/>
  <c r="AA73" i="5"/>
  <c r="AB73" i="5"/>
  <c r="AB90" i="5"/>
  <c r="AA90" i="5"/>
  <c r="AE90" i="5" s="1"/>
  <c r="AB244" i="5"/>
  <c r="AA244" i="5"/>
  <c r="AB176" i="5"/>
  <c r="AA176" i="5"/>
  <c r="AB106" i="5"/>
  <c r="AA106" i="5"/>
  <c r="AC106" i="5" s="1"/>
  <c r="AB112" i="5"/>
  <c r="AA112" i="5"/>
  <c r="AA190" i="5"/>
  <c r="AB190" i="5"/>
  <c r="AA175" i="5"/>
  <c r="AB175" i="5"/>
  <c r="AB226" i="5"/>
  <c r="AB42" i="5"/>
  <c r="AA42" i="5"/>
  <c r="AB188" i="5"/>
  <c r="AA188" i="5"/>
  <c r="AA56" i="5"/>
  <c r="AB56" i="5"/>
  <c r="AA84" i="5"/>
  <c r="AB84" i="5"/>
  <c r="AB66" i="5"/>
  <c r="AA66" i="5"/>
  <c r="AA158" i="5"/>
  <c r="AB158" i="5"/>
  <c r="AA44" i="5"/>
  <c r="AB44" i="5"/>
  <c r="AA111" i="5"/>
  <c r="AC111" i="5" s="1"/>
  <c r="AB85" i="5"/>
  <c r="AA85" i="5"/>
  <c r="AA89" i="5"/>
  <c r="AB89" i="5"/>
  <c r="AB50" i="5"/>
  <c r="AA50" i="5"/>
  <c r="AC50" i="5" s="1"/>
  <c r="AA36" i="5"/>
  <c r="AB36" i="5"/>
  <c r="AA223" i="5"/>
  <c r="AE223" i="5" s="1"/>
  <c r="AB223" i="5"/>
  <c r="AB225" i="5"/>
  <c r="AA225" i="5"/>
  <c r="AB80" i="5"/>
  <c r="AA80" i="5"/>
  <c r="AC80" i="5" s="1"/>
  <c r="AB220" i="5"/>
  <c r="AA220" i="5"/>
  <c r="AA207" i="5"/>
  <c r="AB207" i="5"/>
  <c r="AA238" i="5"/>
  <c r="AC238" i="5" s="1"/>
  <c r="AB77" i="5"/>
  <c r="AA77" i="5"/>
  <c r="AA47" i="5"/>
  <c r="AB47" i="5"/>
  <c r="AB64" i="5"/>
  <c r="AA64" i="5"/>
  <c r="AB122" i="5"/>
  <c r="AA122" i="5"/>
  <c r="AC122" i="5" s="1"/>
  <c r="AB152" i="5"/>
  <c r="AA152" i="5"/>
  <c r="AE220" i="5"/>
  <c r="AC220" i="5"/>
  <c r="AE244" i="5"/>
  <c r="AC244" i="5"/>
  <c r="AB177" i="5"/>
  <c r="AA177" i="5"/>
  <c r="AC177" i="5" s="1"/>
  <c r="AE58" i="5"/>
  <c r="AC58" i="5"/>
  <c r="AB205" i="5"/>
  <c r="AA205" i="5"/>
  <c r="AB114" i="5"/>
  <c r="AA114" i="5"/>
  <c r="AC223" i="5"/>
  <c r="AB187" i="5"/>
  <c r="AA187" i="5"/>
  <c r="AC121" i="5"/>
  <c r="AE121" i="5"/>
  <c r="AB40" i="5"/>
  <c r="AA40" i="5"/>
  <c r="AE181" i="5"/>
  <c r="AC181" i="5"/>
  <c r="AB116" i="5"/>
  <c r="AA116" i="5"/>
  <c r="AB79" i="5"/>
  <c r="AA79" i="5"/>
  <c r="AC198" i="5"/>
  <c r="AE198" i="5"/>
  <c r="AA221" i="5"/>
  <c r="AE221" i="5" s="1"/>
  <c r="AB208" i="5"/>
  <c r="AA208" i="5"/>
  <c r="AE47" i="5"/>
  <c r="AC47" i="5"/>
  <c r="AC85" i="5"/>
  <c r="AE85" i="5"/>
  <c r="AE112" i="5"/>
  <c r="AC112" i="5"/>
  <c r="AA69" i="5"/>
  <c r="AB69" i="5"/>
  <c r="AA103" i="5"/>
  <c r="AB103" i="5"/>
  <c r="AB167" i="5"/>
  <c r="AA167" i="5"/>
  <c r="AB247" i="5"/>
  <c r="AA247" i="5"/>
  <c r="AA91" i="5"/>
  <c r="AB91" i="5"/>
  <c r="AC194" i="5"/>
  <c r="AE194" i="5"/>
  <c r="AA182" i="5"/>
  <c r="AB182" i="5"/>
  <c r="AE186" i="5"/>
  <c r="AC186" i="5"/>
  <c r="AA210" i="5"/>
  <c r="AB210" i="5"/>
  <c r="AA232" i="5"/>
  <c r="AB232" i="5"/>
  <c r="AA53" i="5"/>
  <c r="AC53" i="5" s="1"/>
  <c r="AA125" i="5"/>
  <c r="AB125" i="5"/>
  <c r="AE138" i="5"/>
  <c r="AC138" i="5"/>
  <c r="AE32" i="5"/>
  <c r="AC32" i="5"/>
  <c r="AA218" i="5"/>
  <c r="AB218" i="5"/>
  <c r="AB129" i="5"/>
  <c r="AA129" i="5"/>
  <c r="AC129" i="5" s="1"/>
  <c r="AC202" i="5"/>
  <c r="AE202" i="5"/>
  <c r="AB127" i="5"/>
  <c r="AA127" i="5"/>
  <c r="AE127" i="5" s="1"/>
  <c r="AC34" i="5"/>
  <c r="AE34" i="5"/>
  <c r="AB140" i="5"/>
  <c r="AA140" i="5"/>
  <c r="AE158" i="5"/>
  <c r="AC158" i="5"/>
  <c r="AB95" i="5"/>
  <c r="AA95" i="5"/>
  <c r="AC95" i="5" s="1"/>
  <c r="AE248" i="5"/>
  <c r="AC248" i="5"/>
  <c r="AC148" i="5"/>
  <c r="AE148" i="5"/>
  <c r="AE224" i="5"/>
  <c r="AC224" i="5"/>
  <c r="AC66" i="5"/>
  <c r="AE66" i="5"/>
  <c r="AC36" i="5"/>
  <c r="AE36" i="5"/>
  <c r="AB75" i="5"/>
  <c r="AA75" i="5"/>
  <c r="AB48" i="5"/>
  <c r="AA48" i="5"/>
  <c r="AB24" i="5"/>
  <c r="AA24" i="5"/>
  <c r="AE24" i="5" s="1"/>
  <c r="AB179" i="5"/>
  <c r="AA179" i="5"/>
  <c r="AC65" i="5"/>
  <c r="AC161" i="5"/>
  <c r="AE161" i="5"/>
  <c r="AE98" i="5"/>
  <c r="AC98" i="5"/>
  <c r="AA46" i="5"/>
  <c r="AB46" i="5"/>
  <c r="AB245" i="5"/>
  <c r="AA245" i="5"/>
  <c r="AB230" i="5"/>
  <c r="AA230" i="5"/>
  <c r="AC155" i="5"/>
  <c r="AE155" i="5"/>
  <c r="AE172" i="5"/>
  <c r="AC172" i="5"/>
  <c r="AE174" i="5"/>
  <c r="AC174" i="5"/>
  <c r="AA126" i="5"/>
  <c r="AB126" i="5"/>
  <c r="AB171" i="5"/>
  <c r="AA171" i="5"/>
  <c r="AA164" i="5"/>
  <c r="AB164" i="5"/>
  <c r="AB173" i="5"/>
  <c r="AA173" i="5"/>
  <c r="AB184" i="5"/>
  <c r="AA184" i="5"/>
  <c r="AC195" i="5"/>
  <c r="AE195" i="5"/>
  <c r="AB235" i="5"/>
  <c r="AA235" i="5"/>
  <c r="AE235" i="5" s="1"/>
  <c r="AE147" i="5"/>
  <c r="AC147" i="5"/>
  <c r="AB52" i="5"/>
  <c r="AA52" i="5"/>
  <c r="AE190" i="5"/>
  <c r="AC190" i="5"/>
  <c r="AB97" i="5"/>
  <c r="AA97" i="5"/>
  <c r="AE97" i="5" s="1"/>
  <c r="AC42" i="5"/>
  <c r="AE42" i="5"/>
  <c r="AE122" i="5"/>
  <c r="AE111" i="5"/>
  <c r="AB199" i="5"/>
  <c r="AA199" i="5"/>
  <c r="AC199" i="5" s="1"/>
  <c r="AB128" i="5"/>
  <c r="AA128" i="5"/>
  <c r="AB201" i="5"/>
  <c r="AA201" i="5"/>
  <c r="AA149" i="5"/>
  <c r="AB149" i="5"/>
  <c r="AB159" i="5"/>
  <c r="AA159" i="5"/>
  <c r="AC54" i="5"/>
  <c r="AE54" i="5"/>
  <c r="AC213" i="5"/>
  <c r="AE213" i="5"/>
  <c r="AC72" i="5"/>
  <c r="AE72" i="5"/>
  <c r="AC142" i="5"/>
  <c r="AE142" i="5"/>
  <c r="AA43" i="5"/>
  <c r="AB43" i="5"/>
  <c r="AB61" i="5"/>
  <c r="AA61" i="5"/>
  <c r="AB189" i="5"/>
  <c r="AA189" i="5"/>
  <c r="AE189" i="5" s="1"/>
  <c r="AC204" i="5"/>
  <c r="AE204" i="5"/>
  <c r="AC154" i="5"/>
  <c r="AE154" i="5"/>
  <c r="AE206" i="5"/>
  <c r="AC206" i="5"/>
  <c r="AB120" i="5"/>
  <c r="AA120" i="5"/>
  <c r="AC120" i="5" s="1"/>
  <c r="AB94" i="5"/>
  <c r="AA94" i="5"/>
  <c r="AA137" i="5"/>
  <c r="AB137" i="5"/>
  <c r="AA200" i="5"/>
  <c r="AB200" i="5"/>
  <c r="AC92" i="5"/>
  <c r="AE92" i="5"/>
  <c r="AC188" i="5"/>
  <c r="AE188" i="5"/>
  <c r="AA168" i="5"/>
  <c r="AB168" i="5"/>
  <c r="AE81" i="5"/>
  <c r="AC81" i="5"/>
  <c r="AE117" i="5"/>
  <c r="AC117" i="5"/>
  <c r="AE141" i="5"/>
  <c r="AC141" i="5"/>
  <c r="AB197" i="5"/>
  <c r="AA197" i="5"/>
  <c r="AC197" i="5" s="1"/>
  <c r="AA166" i="5"/>
  <c r="AB166" i="5"/>
  <c r="AA124" i="5"/>
  <c r="AB124" i="5"/>
  <c r="AC77" i="5"/>
  <c r="AE77" i="5"/>
  <c r="AC84" i="5"/>
  <c r="AE84" i="5"/>
  <c r="AA214" i="5"/>
  <c r="AB214" i="5"/>
  <c r="AA216" i="5"/>
  <c r="AB216" i="5"/>
  <c r="AC70" i="5"/>
  <c r="AE70" i="5"/>
  <c r="AE88" i="5"/>
  <c r="AC88" i="5"/>
  <c r="AC185" i="5"/>
  <c r="AE185" i="5"/>
  <c r="AB68" i="5"/>
  <c r="AA68" i="5"/>
  <c r="AC163" i="5"/>
  <c r="AE163" i="5"/>
  <c r="AE236" i="5"/>
  <c r="AC236" i="5"/>
  <c r="AB39" i="5"/>
  <c r="AA39" i="5"/>
  <c r="AE67" i="5"/>
  <c r="AC67" i="5"/>
  <c r="AC240" i="5"/>
  <c r="AE240" i="5"/>
  <c r="AE60" i="5"/>
  <c r="AC60" i="5"/>
  <c r="AB151" i="5"/>
  <c r="AA151" i="5"/>
  <c r="AA146" i="5"/>
  <c r="AB146" i="5"/>
  <c r="AB209" i="5"/>
  <c r="AA209" i="5"/>
  <c r="AC203" i="5"/>
  <c r="AE203" i="5"/>
  <c r="AE30" i="5"/>
  <c r="AC30" i="5"/>
  <c r="AB41" i="5"/>
  <c r="AA41" i="5"/>
  <c r="AC41" i="5" s="1"/>
  <c r="AB153" i="5"/>
  <c r="AA153" i="5"/>
  <c r="AE119" i="5"/>
  <c r="AC119" i="5"/>
  <c r="AC31" i="5"/>
  <c r="AE31" i="5"/>
  <c r="AE21" i="5"/>
  <c r="AC21" i="5"/>
  <c r="AE239" i="5"/>
  <c r="AC239" i="5"/>
  <c r="AB193" i="5"/>
  <c r="AA193" i="5"/>
  <c r="AE193" i="5" s="1"/>
  <c r="AB170" i="5"/>
  <c r="AA170" i="5"/>
  <c r="AA178" i="5"/>
  <c r="AB178" i="5"/>
  <c r="AA139" i="5"/>
  <c r="AB139" i="5"/>
  <c r="AB99" i="5"/>
  <c r="AA99" i="5"/>
  <c r="AE99" i="5" s="1"/>
  <c r="AE152" i="5"/>
  <c r="AC152" i="5"/>
  <c r="AB115" i="5"/>
  <c r="AA115" i="5"/>
  <c r="AB63" i="5"/>
  <c r="AA63" i="5"/>
  <c r="AE63" i="5" s="1"/>
  <c r="AC64" i="5"/>
  <c r="AE64" i="5"/>
  <c r="AE225" i="5"/>
  <c r="AC225" i="5"/>
  <c r="AC176" i="5"/>
  <c r="AE176" i="5"/>
  <c r="AA215" i="5"/>
  <c r="AB215" i="5"/>
  <c r="AA118" i="5"/>
  <c r="AB118" i="5"/>
  <c r="AB145" i="5"/>
  <c r="AA145" i="5"/>
  <c r="AB123" i="5"/>
  <c r="AA123" i="5"/>
  <c r="AE123" i="5" s="1"/>
  <c r="AB157" i="5"/>
  <c r="AA157" i="5"/>
  <c r="AC37" i="5"/>
  <c r="AE37" i="5"/>
  <c r="AA62" i="5"/>
  <c r="AB62" i="5"/>
  <c r="AA143" i="5"/>
  <c r="AB143" i="5"/>
  <c r="AB196" i="5"/>
  <c r="AA196" i="5"/>
  <c r="AC165" i="5"/>
  <c r="AE165" i="5"/>
  <c r="AA22" i="5"/>
  <c r="AB22" i="5"/>
  <c r="AA25" i="5"/>
  <c r="AB25" i="5"/>
  <c r="AA86" i="5"/>
  <c r="AB86" i="5"/>
  <c r="AE45" i="5"/>
  <c r="AC45" i="5"/>
  <c r="AB130" i="5"/>
  <c r="AA130" i="5"/>
  <c r="AC180" i="5"/>
  <c r="AE180" i="5"/>
  <c r="AB33" i="5"/>
  <c r="AA33" i="5"/>
  <c r="AB113" i="5"/>
  <c r="AA113" i="5"/>
  <c r="AA35" i="5"/>
  <c r="AC35" i="5" s="1"/>
  <c r="AB35" i="5"/>
  <c r="AA28" i="5"/>
  <c r="AB28" i="5"/>
  <c r="AB134" i="5"/>
  <c r="AA134" i="5"/>
  <c r="AA57" i="5"/>
  <c r="AB57" i="5"/>
  <c r="AE243" i="5"/>
  <c r="AC243" i="5"/>
  <c r="AC89" i="5"/>
  <c r="AE89" i="5"/>
  <c r="AB101" i="5"/>
  <c r="AA101" i="5"/>
  <c r="AC228" i="5"/>
  <c r="AE228" i="5"/>
  <c r="AC27" i="5"/>
  <c r="AE27" i="5"/>
  <c r="AC82" i="5"/>
  <c r="AE82" i="5"/>
  <c r="AC207" i="5"/>
  <c r="AE207" i="5"/>
  <c r="AE44" i="5"/>
  <c r="AC44" i="5"/>
  <c r="AE56" i="5"/>
  <c r="AC56" i="5"/>
  <c r="AC175" i="5"/>
  <c r="AE175" i="5"/>
  <c r="AC73" i="5"/>
  <c r="AE73" i="5"/>
  <c r="AB23" i="5"/>
  <c r="AA23" i="5"/>
  <c r="AB246" i="5"/>
  <c r="AA246" i="5"/>
  <c r="AB26" i="5"/>
  <c r="AA26" i="5"/>
  <c r="AE227" i="5"/>
  <c r="AC227" i="5"/>
  <c r="AB150" i="5"/>
  <c r="AA150" i="5"/>
  <c r="AC150" i="5" s="1"/>
  <c r="AE233" i="5"/>
  <c r="AC233" i="5"/>
  <c r="AA241" i="5"/>
  <c r="AE241" i="5" s="1"/>
  <c r="AC249" i="5"/>
  <c r="AE29" i="5"/>
  <c r="AC29" i="5"/>
  <c r="AE105" i="5"/>
  <c r="AC105" i="5"/>
  <c r="AE242" i="5"/>
  <c r="AC242" i="5"/>
  <c r="AB108" i="5"/>
  <c r="AA108" i="5"/>
  <c r="AA55" i="5"/>
  <c r="AB55" i="5"/>
  <c r="AA109" i="5"/>
  <c r="AB109" i="5"/>
  <c r="AA192" i="5"/>
  <c r="AC192" i="5" s="1"/>
  <c r="AB192" i="5"/>
  <c r="AB234" i="5"/>
  <c r="AA234" i="5"/>
  <c r="AE150" i="5"/>
  <c r="AE33" i="5"/>
  <c r="AC33" i="5"/>
  <c r="AC209" i="5"/>
  <c r="AE209" i="5"/>
  <c r="AC128" i="5"/>
  <c r="AE128" i="5"/>
  <c r="AE173" i="5"/>
  <c r="AC173" i="5"/>
  <c r="AE179" i="5"/>
  <c r="AC179" i="5"/>
  <c r="AC208" i="5"/>
  <c r="AE208" i="5"/>
  <c r="AE116" i="5"/>
  <c r="AC116" i="5"/>
  <c r="AC187" i="5"/>
  <c r="AE187" i="5"/>
  <c r="AC109" i="5"/>
  <c r="AE109" i="5"/>
  <c r="AE86" i="5"/>
  <c r="AC86" i="5"/>
  <c r="AE215" i="5"/>
  <c r="AC215" i="5"/>
  <c r="AC214" i="5"/>
  <c r="AE214" i="5"/>
  <c r="AC166" i="5"/>
  <c r="AE166" i="5"/>
  <c r="AE125" i="5"/>
  <c r="AC125" i="5"/>
  <c r="AE103" i="5"/>
  <c r="AC103" i="5"/>
  <c r="AE192" i="5"/>
  <c r="AC134" i="5"/>
  <c r="AE134" i="5"/>
  <c r="AC193" i="5"/>
  <c r="AC97" i="5"/>
  <c r="AC127" i="5"/>
  <c r="AE177" i="5"/>
  <c r="AC157" i="5"/>
  <c r="AE157" i="5"/>
  <c r="AC189" i="5"/>
  <c r="AC55" i="5"/>
  <c r="AE55" i="5"/>
  <c r="AC28" i="5"/>
  <c r="AE28" i="5"/>
  <c r="AC25" i="5"/>
  <c r="AE25" i="5"/>
  <c r="AE143" i="5"/>
  <c r="AC143" i="5"/>
  <c r="AE146" i="5"/>
  <c r="AC146" i="5"/>
  <c r="AC164" i="5"/>
  <c r="AE164" i="5"/>
  <c r="AC46" i="5"/>
  <c r="AE46" i="5"/>
  <c r="AE91" i="5"/>
  <c r="AC91" i="5"/>
  <c r="AC69" i="5"/>
  <c r="AE69" i="5"/>
  <c r="AE234" i="5"/>
  <c r="AC234" i="5"/>
  <c r="AC101" i="5"/>
  <c r="AE101" i="5"/>
  <c r="AC130" i="5"/>
  <c r="AE130" i="5"/>
  <c r="AC145" i="5"/>
  <c r="AE145" i="5"/>
  <c r="AE115" i="5"/>
  <c r="AC115" i="5"/>
  <c r="AE153" i="5"/>
  <c r="AC153" i="5"/>
  <c r="AC151" i="5"/>
  <c r="AE151" i="5"/>
  <c r="AE68" i="5"/>
  <c r="AC68" i="5"/>
  <c r="AC61" i="5"/>
  <c r="AE61" i="5"/>
  <c r="AE159" i="5"/>
  <c r="AC159" i="5"/>
  <c r="AE171" i="5"/>
  <c r="AC171" i="5"/>
  <c r="AC48" i="5"/>
  <c r="AE48" i="5"/>
  <c r="AE247" i="5"/>
  <c r="AC247" i="5"/>
  <c r="AE40" i="5"/>
  <c r="AC40" i="5"/>
  <c r="AC114" i="5"/>
  <c r="AE114" i="5"/>
  <c r="AE170" i="5"/>
  <c r="AC170" i="5"/>
  <c r="AE245" i="5"/>
  <c r="AC245" i="5"/>
  <c r="AC26" i="5"/>
  <c r="AE26" i="5"/>
  <c r="AE35" i="5"/>
  <c r="AC22" i="5"/>
  <c r="AE22" i="5"/>
  <c r="AC62" i="5"/>
  <c r="AE62" i="5"/>
  <c r="AE139" i="5"/>
  <c r="AC139" i="5"/>
  <c r="AE168" i="5"/>
  <c r="AC168" i="5"/>
  <c r="AE200" i="5"/>
  <c r="AC200" i="5"/>
  <c r="AE149" i="5"/>
  <c r="AC149" i="5"/>
  <c r="AC218" i="5"/>
  <c r="AE218" i="5"/>
  <c r="AE232" i="5"/>
  <c r="AC232" i="5"/>
  <c r="AE182" i="5"/>
  <c r="AC182" i="5"/>
  <c r="AC23" i="5"/>
  <c r="AE23" i="5"/>
  <c r="AC196" i="5"/>
  <c r="AE196" i="5"/>
  <c r="AE94" i="5"/>
  <c r="AC94" i="5"/>
  <c r="AC241" i="5"/>
  <c r="AC108" i="5"/>
  <c r="AE108" i="5"/>
  <c r="AE246" i="5"/>
  <c r="AC246" i="5"/>
  <c r="AE113" i="5"/>
  <c r="AC113" i="5"/>
  <c r="AC39" i="5"/>
  <c r="AE39" i="5"/>
  <c r="AE201" i="5"/>
  <c r="AC201" i="5"/>
  <c r="AC52" i="5"/>
  <c r="AE52" i="5"/>
  <c r="AC184" i="5"/>
  <c r="AE184" i="5"/>
  <c r="AC230" i="5"/>
  <c r="AE230" i="5"/>
  <c r="AE75" i="5"/>
  <c r="AC75" i="5"/>
  <c r="AE140" i="5"/>
  <c r="AC140" i="5"/>
  <c r="AC167" i="5"/>
  <c r="AE167" i="5"/>
  <c r="AC79" i="5"/>
  <c r="AE79" i="5"/>
  <c r="AE205" i="5"/>
  <c r="AC205" i="5"/>
  <c r="AC57" i="5"/>
  <c r="AE57" i="5"/>
  <c r="AE118" i="5"/>
  <c r="AC118" i="5"/>
  <c r="AC178" i="5"/>
  <c r="AE178" i="5"/>
  <c r="AE216" i="5"/>
  <c r="AC216" i="5"/>
  <c r="AE124" i="5"/>
  <c r="AC124" i="5"/>
  <c r="AC137" i="5"/>
  <c r="AE137" i="5"/>
  <c r="AC43" i="5"/>
  <c r="AE43" i="5"/>
  <c r="AE126" i="5"/>
  <c r="AC126" i="5"/>
  <c r="AC210" i="5"/>
  <c r="AE210" i="5"/>
  <c r="C11" i="1"/>
  <c r="C12" i="5"/>
  <c r="C12" i="1"/>
  <c r="C11" i="5"/>
  <c r="O251" i="5" l="1"/>
  <c r="C15" i="5"/>
  <c r="O247" i="5"/>
  <c r="O244" i="5"/>
  <c r="O246" i="5"/>
  <c r="O243" i="5"/>
  <c r="O245" i="5"/>
  <c r="O242" i="5"/>
  <c r="O250" i="5"/>
  <c r="O241" i="5"/>
  <c r="O249" i="5"/>
  <c r="O252" i="5"/>
  <c r="O248" i="5"/>
  <c r="C16" i="1"/>
  <c r="D18" i="1" s="1"/>
  <c r="C16" i="5"/>
  <c r="D18" i="5" s="1"/>
  <c r="O253" i="1"/>
  <c r="O252" i="1"/>
  <c r="O118" i="1"/>
  <c r="O166" i="1"/>
  <c r="O257" i="1"/>
  <c r="O259" i="1"/>
  <c r="O249" i="1"/>
  <c r="O261" i="1"/>
  <c r="O256" i="1"/>
  <c r="O121" i="1"/>
  <c r="C15" i="1"/>
  <c r="O251" i="1"/>
  <c r="O260" i="1"/>
  <c r="O258" i="1"/>
  <c r="O156" i="1"/>
  <c r="O250" i="1"/>
  <c r="O145" i="1"/>
  <c r="O254" i="1"/>
  <c r="O131" i="1"/>
  <c r="O255" i="1"/>
  <c r="AE100" i="5"/>
  <c r="AC100" i="5"/>
  <c r="AE156" i="5"/>
  <c r="AC156" i="5"/>
  <c r="AE212" i="5"/>
  <c r="AC212" i="5"/>
  <c r="AE237" i="5"/>
  <c r="AC237" i="5"/>
  <c r="AE59" i="5"/>
  <c r="AC59" i="5"/>
  <c r="AC169" i="5"/>
  <c r="AE169" i="5"/>
  <c r="AE51" i="5"/>
  <c r="AC51" i="5"/>
  <c r="AE162" i="5"/>
  <c r="AC162" i="5"/>
  <c r="AC160" i="5"/>
  <c r="AE160" i="5"/>
  <c r="AE78" i="5"/>
  <c r="AC78" i="5"/>
  <c r="AC96" i="5"/>
  <c r="AE96" i="5"/>
  <c r="AE226" i="5"/>
  <c r="AC226" i="5"/>
  <c r="AE110" i="5"/>
  <c r="AC110" i="5"/>
  <c r="AC133" i="5"/>
  <c r="AE133" i="5"/>
  <c r="AE41" i="5"/>
  <c r="AC123" i="5"/>
  <c r="AC99" i="5"/>
  <c r="AE129" i="5"/>
  <c r="AC235" i="5"/>
  <c r="AE197" i="5"/>
  <c r="AC104" i="5"/>
  <c r="AE87" i="5"/>
  <c r="AC136" i="5"/>
  <c r="AA71" i="5"/>
  <c r="AB96" i="5"/>
  <c r="AB212" i="5"/>
  <c r="AE106" i="5"/>
  <c r="AE238" i="5"/>
  <c r="AA217" i="5"/>
  <c r="AA250" i="5"/>
  <c r="AA229" i="5"/>
  <c r="AA231" i="5"/>
  <c r="AA38" i="5"/>
  <c r="AB78" i="5"/>
  <c r="AE251" i="5"/>
  <c r="AA252" i="5"/>
  <c r="AC221" i="5"/>
  <c r="AA131" i="5"/>
  <c r="AE95" i="5"/>
  <c r="AE199" i="5"/>
  <c r="AE83" i="5"/>
  <c r="AE191" i="5"/>
  <c r="AB59" i="5"/>
  <c r="AA76" i="5"/>
  <c r="AE50" i="5"/>
  <c r="AB133" i="5"/>
  <c r="AC132" i="5"/>
  <c r="AB51" i="5"/>
  <c r="AA144" i="5"/>
  <c r="AB156" i="5"/>
  <c r="AA211" i="5"/>
  <c r="AC63" i="5"/>
  <c r="AE53" i="5"/>
  <c r="AC24" i="5"/>
  <c r="AE120" i="5"/>
  <c r="AC93" i="5"/>
  <c r="AA74" i="5"/>
  <c r="AB162" i="5"/>
  <c r="AA135" i="5"/>
  <c r="AC183" i="5"/>
  <c r="AC90" i="5"/>
  <c r="AE80" i="5"/>
  <c r="AE222" i="5"/>
  <c r="AB110" i="5"/>
  <c r="AC107" i="5"/>
  <c r="AE102" i="5"/>
  <c r="AA219" i="5"/>
  <c r="AB169" i="5"/>
  <c r="AB160" i="5"/>
  <c r="AA49" i="5"/>
  <c r="AC131" i="5" l="1"/>
  <c r="AE131" i="5"/>
  <c r="AC217" i="5"/>
  <c r="AE217" i="5"/>
  <c r="AE71" i="5"/>
  <c r="AC71" i="5"/>
  <c r="AE76" i="5"/>
  <c r="AC76" i="5"/>
  <c r="AE252" i="5"/>
  <c r="AC252" i="5"/>
  <c r="AC211" i="5"/>
  <c r="AE211" i="5"/>
  <c r="AE49" i="5"/>
  <c r="AC49" i="5"/>
  <c r="AE250" i="5"/>
  <c r="AC250" i="5"/>
  <c r="AE219" i="5"/>
  <c r="AC219" i="5"/>
  <c r="AC135" i="5"/>
  <c r="AE135" i="5"/>
  <c r="AC231" i="5"/>
  <c r="AE231" i="5"/>
  <c r="AE74" i="5"/>
  <c r="AC74" i="5"/>
  <c r="AE144" i="5"/>
  <c r="AC144" i="5"/>
  <c r="AC38" i="5"/>
  <c r="AE38" i="5"/>
  <c r="E16" i="5"/>
  <c r="E17" i="5" s="1"/>
  <c r="C18" i="5"/>
  <c r="C18" i="1"/>
  <c r="F18" i="1"/>
  <c r="F19" i="1" s="1"/>
  <c r="AC229" i="5"/>
  <c r="AE229" i="5"/>
  <c r="AC11" i="5" l="1"/>
</calcChain>
</file>

<file path=xl/sharedStrings.xml><?xml version="1.0" encoding="utf-8"?>
<sst xmlns="http://schemas.openxmlformats.org/spreadsheetml/2006/main" count="3183" uniqueCount="541">
  <si>
    <t>AU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</si>
  <si>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</si>
  <si>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</si>
  <si>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</si>
  <si>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</si>
  <si>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</si>
  <si>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</si>
  <si>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</si>
  <si>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</si>
  <si>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Beavers et al 1986ApJ…300..785</t>
  </si>
  <si>
    <t>See LTE fit on page A(2)</t>
  </si>
  <si>
    <t>LTE Resid</t>
  </si>
  <si>
    <t>BEST</t>
  </si>
  <si>
    <t>M</t>
  </si>
  <si>
    <t>days/year</t>
  </si>
  <si>
    <t>wt</t>
  </si>
  <si>
    <t xml:space="preserve">P3 = 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</si>
  <si>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</si>
  <si>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</si>
  <si>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</si>
  <si>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</si>
  <si>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</si>
  <si>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</si>
  <si>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</si>
  <si>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</si>
  <si>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</si>
  <si>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</si>
  <si>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</si>
  <si>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</si>
  <si>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</si>
  <si>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</si>
  <si>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</si>
  <si>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</si>
  <si>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</si>
  <si>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</si>
  <si>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</si>
  <si>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</si>
  <si>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</si>
  <si>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</si>
  <si>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</si>
  <si>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1-e^2</t>
  </si>
  <si>
    <t>e sin nu_o</t>
  </si>
  <si>
    <t>a12 sin I =</t>
  </si>
  <si>
    <t>km</t>
  </si>
  <si>
    <t>dP/dt =</t>
  </si>
  <si>
    <t>Q+S resid</t>
  </si>
  <si>
    <t>Sin2 fit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</si>
  <si>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</si>
  <si>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</si>
  <si>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</si>
  <si>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</si>
  <si>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</si>
  <si>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</si>
  <si>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</si>
  <si>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Q.+LTE fit</t>
  </si>
  <si>
    <t>f (m3) =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</si>
  <si>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</si>
  <si>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</si>
  <si>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</si>
  <si>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</si>
  <si>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</si>
  <si>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</si>
  <si>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</si>
  <si>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</si>
  <si>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</si>
  <si>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</si>
  <si>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</si>
  <si>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</si>
  <si>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</si>
  <si>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</si>
  <si>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</si>
  <si>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</si>
  <si>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</si>
  <si>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</si>
  <si>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</si>
  <si>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</si>
  <si>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</si>
  <si>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</si>
  <si>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</si>
  <si>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</si>
  <si>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</si>
  <si>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</si>
  <si>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</si>
  <si>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</si>
  <si>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EA</t>
  </si>
  <si>
    <t>IBVS 3355</t>
  </si>
  <si>
    <t>IBVS 3078</t>
  </si>
  <si>
    <t>IBVS 3095</t>
  </si>
  <si>
    <t>IBVS 2670</t>
  </si>
  <si>
    <t>IBVS 2573</t>
  </si>
  <si>
    <t>IBVS 2385</t>
  </si>
  <si>
    <t>IBVS 2189</t>
  </si>
  <si>
    <t>IBVS 1924</t>
  </si>
  <si>
    <t>IBVS 1444</t>
  </si>
  <si>
    <t>IBVS 1449</t>
  </si>
  <si>
    <t>IBVS 1163</t>
  </si>
  <si>
    <t>IBVS 1053</t>
  </si>
  <si>
    <t>IBVS 3760</t>
  </si>
  <si>
    <t>Nelson</t>
  </si>
  <si>
    <t>II</t>
  </si>
  <si>
    <t>IBVS 5493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</si>
  <si>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</si>
  <si>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</si>
  <si>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</si>
  <si>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</si>
  <si>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</si>
  <si>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</si>
  <si>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</si>
  <si>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</si>
  <si>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</si>
  <si>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5875</t>
  </si>
  <si>
    <t>IBVS 5887</t>
  </si>
  <si>
    <t>I</t>
  </si>
  <si>
    <t>Add cycle</t>
  </si>
  <si>
    <t>Old Cycle</t>
  </si>
  <si>
    <t>PE</t>
  </si>
  <si>
    <t>V0471 Tau / GSC 01252-00212</t>
  </si>
  <si>
    <t>bad?</t>
  </si>
  <si>
    <t>CCD</t>
  </si>
  <si>
    <t>vis</t>
  </si>
  <si>
    <t>pg</t>
  </si>
  <si>
    <t>pe</t>
  </si>
  <si>
    <t>,,D,Lich,PASP 81.699,</t>
  </si>
  <si>
    <t>Young</t>
  </si>
  <si>
    <t>,,D,Lich,APJ 173.653,</t>
  </si>
  <si>
    <t>,,,,MNR_9101,</t>
  </si>
  <si>
    <t>Anderson</t>
  </si>
  <si>
    <t>U</t>
  </si>
  <si>
    <t>Anderson L E</t>
  </si>
  <si>
    <t>I,0657,I,0657,recalculated,40 cm</t>
  </si>
  <si>
    <t>Cester</t>
  </si>
  <si>
    <t>Warner B</t>
  </si>
  <si>
    <t>,,D,Lich,MN 154.455,</t>
  </si>
  <si>
    <t>Gehlich U</t>
  </si>
  <si>
    <t>,,D,Lich,AAP 36.459,</t>
  </si>
  <si>
    <t>Seeds M A</t>
  </si>
  <si>
    <t>,,D,Lich,AAP 46.197,</t>
  </si>
  <si>
    <t>V</t>
  </si>
  <si>
    <t>Hipparcos</t>
  </si>
  <si>
    <t>0,Hipp,0,Hipp,,</t>
  </si>
  <si>
    <t>B</t>
  </si>
  <si>
    <t>Ibanoglu C</t>
  </si>
  <si>
    <t>I,1053,I,1088,,</t>
  </si>
  <si>
    <t>Lohsen E</t>
  </si>
  <si>
    <t>Rucinski S</t>
  </si>
  <si>
    <t>I,1444,I,1444,,76 cm</t>
  </si>
  <si>
    <t>Lohsen</t>
  </si>
  <si>
    <t>Ibanoglu</t>
  </si>
  <si>
    <t>I,1088,I,1163,,</t>
  </si>
  <si>
    <t>Miranda V</t>
  </si>
  <si>
    <t>,,,,Journal SARA,</t>
  </si>
  <si>
    <t>I,1444,I,1444,,40 cm</t>
  </si>
  <si>
    <t>Rucinski S M</t>
  </si>
  <si>
    <t>I,1444,D,Lich,,</t>
  </si>
  <si>
    <t>I,1449,I,1449,,48</t>
  </si>
  <si>
    <t>Kurutac M</t>
  </si>
  <si>
    <t>Skillman D R</t>
  </si>
  <si>
    <t>,,D,Lich,AJ 96.976,</t>
  </si>
  <si>
    <t>Beavers</t>
  </si>
  <si>
    <t>I,1924,,,,</t>
  </si>
  <si>
    <t>Tunca Z</t>
  </si>
  <si>
    <t>I,2189,,,,</t>
  </si>
  <si>
    <t>Tumer Okan</t>
  </si>
  <si>
    <t>,,D,Lich,AVSJ 11.60,</t>
  </si>
  <si>
    <t>I,2573,I,2793,,</t>
  </si>
  <si>
    <t>Ertan A Y</t>
  </si>
  <si>
    <t>I,2385,I,2573,,</t>
  </si>
  <si>
    <t>I,2573,0,GCVS,,</t>
  </si>
  <si>
    <t>Beach T E</t>
  </si>
  <si>
    <t>I,2670,I,2670,,</t>
  </si>
  <si>
    <t>Evren</t>
  </si>
  <si>
    <t>I,3078,I,3078,,</t>
  </si>
  <si>
    <t>Akan M C</t>
  </si>
  <si>
    <t>Eitter J J</t>
  </si>
  <si>
    <t>I,3095,I,3095,,</t>
  </si>
  <si>
    <t>I,3355,I,3355,,</t>
  </si>
  <si>
    <t>,,D,Lich,ASS 161.226,</t>
  </si>
  <si>
    <t>Tunca</t>
  </si>
  <si>
    <t>I,3760,I,3760,,</t>
  </si>
  <si>
    <t>Kundra E</t>
  </si>
  <si>
    <t>Guinan</t>
  </si>
  <si>
    <t>,,,,AstroPhys,</t>
  </si>
  <si>
    <t>Schmidt U</t>
  </si>
  <si>
    <t>D,0186,I,5802,,ST-7</t>
  </si>
  <si>
    <t>Nelson Robert</t>
  </si>
  <si>
    <t>I,5875,,,,ST-7XME</t>
  </si>
  <si>
    <t>-IR</t>
  </si>
  <si>
    <t>epoch</t>
  </si>
  <si>
    <t>O-C gateway</t>
  </si>
  <si>
    <t>Q resid</t>
  </si>
  <si>
    <t>VSX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</si>
  <si>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</si>
  <si>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</si>
  <si>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</si>
  <si>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</si>
  <si>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</si>
  <si>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</si>
  <si>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2440574.6247 </t>
  </si>
  <si>
    <t> 19.12.1969 02:59 </t>
  </si>
  <si>
    <t> -0.0010 </t>
  </si>
  <si>
    <t>E </t>
  </si>
  <si>
    <t>?</t>
  </si>
  <si>
    <t> Nelson &amp; Young </t>
  </si>
  <si>
    <t> PASP 81.699 </t>
  </si>
  <si>
    <t>2440612.6708 </t>
  </si>
  <si>
    <t> 26.01.1970 04:05 </t>
  </si>
  <si>
    <t> -0.0012 </t>
  </si>
  <si>
    <t> Young &amp; Nelson </t>
  </si>
  <si>
    <t> APJ 173.653 </t>
  </si>
  <si>
    <t>2440896.7157 </t>
  </si>
  <si>
    <t> 06.11.1970 05:10 </t>
  </si>
  <si>
    <t> -0.0011 </t>
  </si>
  <si>
    <t> L.E.Anderson </t>
  </si>
  <si>
    <t>IBVS 657 </t>
  </si>
  <si>
    <t>2440898.8004 </t>
  </si>
  <si>
    <t> 08.11.1970 07:12 </t>
  </si>
  <si>
    <t>2440907.6606 </t>
  </si>
  <si>
    <t> 17.11.1970 03:51 </t>
  </si>
  <si>
    <t>2440911.8300 </t>
  </si>
  <si>
    <t> 21.11.1970 07:55 </t>
  </si>
  <si>
    <t>2440970.7237 </t>
  </si>
  <si>
    <t> 19.01.1971 05:22 </t>
  </si>
  <si>
    <t> B.Warner et al. </t>
  </si>
  <si>
    <t> MN 154.455 </t>
  </si>
  <si>
    <t>2441015.5455 </t>
  </si>
  <si>
    <t> 05.03.1971 01:05 </t>
  </si>
  <si>
    <t>2441028.5752 </t>
  </si>
  <si>
    <t> 18.03.1971 01:48 </t>
  </si>
  <si>
    <t> -0.0009 </t>
  </si>
  <si>
    <t>2441040.5623 </t>
  </si>
  <si>
    <t> 30.03.1971 01:29 </t>
  </si>
  <si>
    <t>2441041.6047 </t>
  </si>
  <si>
    <t> 31.03.1971 02:30 </t>
  </si>
  <si>
    <t>2441208.9048 </t>
  </si>
  <si>
    <t> 14.09.1971 09:42 </t>
  </si>
  <si>
    <t> -0.0006 </t>
  </si>
  <si>
    <t>2441216.7226 </t>
  </si>
  <si>
    <t> 22.09.1971 05:20 </t>
  </si>
  <si>
    <t> -0.0005 </t>
  </si>
  <si>
    <t>2441218.8072 </t>
  </si>
  <si>
    <t> 24.09.1971 07:22 </t>
  </si>
  <si>
    <t> -0.0007 </t>
  </si>
  <si>
    <t>2441232.8792 </t>
  </si>
  <si>
    <t> 08.10.1971 09:06 </t>
  </si>
  <si>
    <t>2441255.8112 </t>
  </si>
  <si>
    <t> 31.10.1971 07:28 </t>
  </si>
  <si>
    <t>2441275.6162 </t>
  </si>
  <si>
    <t> 20.11.1971 02:47 </t>
  </si>
  <si>
    <t> U.Gehlich et al. </t>
  </si>
  <si>
    <t> AAP 36.459 </t>
  </si>
  <si>
    <t>2441288.6458 </t>
  </si>
  <si>
    <t> 03.12.1971 03:29 </t>
  </si>
  <si>
    <t> M.A.Seeds </t>
  </si>
  <si>
    <t>2441297.5058 </t>
  </si>
  <si>
    <t> 12.12.1971 00:08 </t>
  </si>
  <si>
    <t>2441299.5908 </t>
  </si>
  <si>
    <t> 14.12.1971 02:10 </t>
  </si>
  <si>
    <t> -0.0004 </t>
  </si>
  <si>
    <t>2441304.8026 </t>
  </si>
  <si>
    <t> 19.12.1971 07:15 </t>
  </si>
  <si>
    <t>2441322.5228 </t>
  </si>
  <si>
    <t> 06.01.1972 00:32 </t>
  </si>
  <si>
    <t>2441325.6499 </t>
  </si>
  <si>
    <t> 09.01.1972 03:35 </t>
  </si>
  <si>
    <t>2441335.5523 </t>
  </si>
  <si>
    <t> 19.01.1972 01:15 </t>
  </si>
  <si>
    <t>2441359.5269 </t>
  </si>
  <si>
    <t> 12.02.1972 00:38 </t>
  </si>
  <si>
    <t>2441362.6539 </t>
  </si>
  <si>
    <t> 15.02.1972 03:41 </t>
  </si>
  <si>
    <t>2441374.6411 </t>
  </si>
  <si>
    <t> 27.02.1972 03:23 </t>
  </si>
  <si>
    <t>2441663.3768 </t>
  </si>
  <si>
    <t> 11.12.1972 21:02 </t>
  </si>
  <si>
    <t> -0.0002 </t>
  </si>
  <si>
    <t> Cester &amp; Pucillo </t>
  </si>
  <si>
    <t> AAP 46.197 </t>
  </si>
  <si>
    <t>2441665.4615 </t>
  </si>
  <si>
    <t> 13.12.1972 23:04 </t>
  </si>
  <si>
    <t>2441712.3680 </t>
  </si>
  <si>
    <t> 29.01.1973 20:49 </t>
  </si>
  <si>
    <t>2442006.3140 </t>
  </si>
  <si>
    <t> 19.11.1973 19:32 </t>
  </si>
  <si>
    <t> -0.0014 </t>
  </si>
  <si>
    <t> C.Ibanoglu </t>
  </si>
  <si>
    <t>IBVS 1053 </t>
  </si>
  <si>
    <t>2442007.3578 </t>
  </si>
  <si>
    <t> 20.11.1973 20:35 </t>
  </si>
  <si>
    <t> 0.0000 </t>
  </si>
  <si>
    <t>2442008.4002 </t>
  </si>
  <si>
    <t> 21.11.1973 21:36 </t>
  </si>
  <si>
    <t> 0.0001 </t>
  </si>
  <si>
    <t>2442015.6967 </t>
  </si>
  <si>
    <t> 29.11.1973 04:43 </t>
  </si>
  <si>
    <t> E.Lohsen </t>
  </si>
  <si>
    <t>2442016.7391 </t>
  </si>
  <si>
    <t> 30.11.1973 05:44 </t>
  </si>
  <si>
    <t> J.P.Oliver </t>
  </si>
  <si>
    <t>IBVS 1444 </t>
  </si>
  <si>
    <t>2442017.7815 </t>
  </si>
  <si>
    <t> 01.12.1973 06:45 </t>
  </si>
  <si>
    <t>2442032.3746 </t>
  </si>
  <si>
    <t> 15.12.1973 20:59 </t>
  </si>
  <si>
    <t>2442046.4464 </t>
  </si>
  <si>
    <t> 29.12.1973 22:42 </t>
  </si>
  <si>
    <t> -0.0001 </t>
  </si>
  <si>
    <t>2442062.6032 </t>
  </si>
  <si>
    <t> 15.01.1974 02:28 </t>
  </si>
  <si>
    <t>2442069.3785 </t>
  </si>
  <si>
    <t> 21.01.1974 21:05 </t>
  </si>
  <si>
    <t> -0.0000 </t>
  </si>
  <si>
    <t>2442346.6479 </t>
  </si>
  <si>
    <t> 26.10.1974 03:32 </t>
  </si>
  <si>
    <t>2442383.6520 </t>
  </si>
  <si>
    <t> 02.12.1974 03:38 </t>
  </si>
  <si>
    <t>2442387.301 </t>
  </si>
  <si>
    <t> 05.12.1974 19:13 </t>
  </si>
  <si>
    <t> 0.001 </t>
  </si>
  <si>
    <t>2442720.334 </t>
  </si>
  <si>
    <t> 03.11.1975 20:00 </t>
  </si>
  <si>
    <t> -0.002 </t>
  </si>
  <si>
    <t> Ertan &amp; Ibanoglu </t>
  </si>
  <si>
    <t>IBVS 1163 </t>
  </si>
  <si>
    <t>2442723.464 </t>
  </si>
  <si>
    <t> 06.11.1975 23:08 </t>
  </si>
  <si>
    <t>2442768.8062 </t>
  </si>
  <si>
    <t> 22.12.1975 07:20 </t>
  </si>
  <si>
    <t>2442788.6111 </t>
  </si>
  <si>
    <t> 11.01.1976 02:39 </t>
  </si>
  <si>
    <t>2442825.6151 </t>
  </si>
  <si>
    <t> 17.02.1976 02:45 </t>
  </si>
  <si>
    <t>2442849.5895 </t>
  </si>
  <si>
    <t> 12.03.1976 02:08 </t>
  </si>
  <si>
    <t>2443077.8678 </t>
  </si>
  <si>
    <t> 26.10.1976 08:49 </t>
  </si>
  <si>
    <t> S.M.Rucinski </t>
  </si>
  <si>
    <t>2443078.9100 </t>
  </si>
  <si>
    <t> 27.10.1976 09:50 </t>
  </si>
  <si>
    <t>2443079.9523 </t>
  </si>
  <si>
    <t> 28.10.1976 10:51 </t>
  </si>
  <si>
    <t>2443080.9948 </t>
  </si>
  <si>
    <t> 29.10.1976 11:52 </t>
  </si>
  <si>
    <t>2443460.4160 </t>
  </si>
  <si>
    <t> 12.11.1977 21:59 </t>
  </si>
  <si>
    <t>IBVS 1449 </t>
  </si>
  <si>
    <t>2443462.5008 </t>
  </si>
  <si>
    <t> 15.11.1977 00:01 </t>
  </si>
  <si>
    <t>2443463.5432 </t>
  </si>
  <si>
    <t> 16.11.1977 01:02 </t>
  </si>
  <si>
    <t>2443480.7420 </t>
  </si>
  <si>
    <t> 03.12.1977 05:48 </t>
  </si>
  <si>
    <t> Skillman&amp;Patterson </t>
  </si>
  <si>
    <t> AJ 96.976 </t>
  </si>
  <si>
    <t>2443481.7844 </t>
  </si>
  <si>
    <t> 04.12.1977 06:49 </t>
  </si>
  <si>
    <t>2443512.5342 </t>
  </si>
  <si>
    <t> 04.01.1978 00:49 </t>
  </si>
  <si>
    <t>2443514.6190 </t>
  </si>
  <si>
    <t> 06.01.1978 02:51 </t>
  </si>
  <si>
    <t>2443816.3840 </t>
  </si>
  <si>
    <t> 03.11.1978 21:12 </t>
  </si>
  <si>
    <t> Z.Tunca et al. </t>
  </si>
  <si>
    <t> ASS 64.421 </t>
  </si>
  <si>
    <t>2443817.4262 </t>
  </si>
  <si>
    <t> 04.11.1978 22:13 </t>
  </si>
  <si>
    <t>2443819.5111 </t>
  </si>
  <si>
    <t> 07.11.1978 00:15 </t>
  </si>
  <si>
    <t>2443832.5405 </t>
  </si>
  <si>
    <t> 20.11.1978 00:58 </t>
  </si>
  <si>
    <t>2443861.2058 </t>
  </si>
  <si>
    <t> 18.12.1978 16:56 </t>
  </si>
  <si>
    <t>2443864.3328 </t>
  </si>
  <si>
    <t> 21.12.1978 19:59 </t>
  </si>
  <si>
    <t>2444186.4238 </t>
  </si>
  <si>
    <t> 08.11.1979 22:10 </t>
  </si>
  <si>
    <t> O.Tümer et al. </t>
  </si>
  <si>
    <t> ASS 83.269 </t>
  </si>
  <si>
    <t>2444188.5085 </t>
  </si>
  <si>
    <t> 11.11.1979 00:12 </t>
  </si>
  <si>
    <t>2444281.2792 </t>
  </si>
  <si>
    <t> 11.02.1980 18:42 </t>
  </si>
  <si>
    <t>2444498.6124 </t>
  </si>
  <si>
    <t> 16.09.1980 02:41 </t>
  </si>
  <si>
    <t>2444518.4174 </t>
  </si>
  <si>
    <t> 05.10.1980 22:01 </t>
  </si>
  <si>
    <t>2444589.2985 </t>
  </si>
  <si>
    <t> 15.12.1980 19:09 </t>
  </si>
  <si>
    <t>2444638.2899 </t>
  </si>
  <si>
    <t> 02.02.1981 18:57 </t>
  </si>
  <si>
    <t> 0.0003 </t>
  </si>
  <si>
    <t>2444645.5861 </t>
  </si>
  <si>
    <t> 10.02.1981 02:03 </t>
  </si>
  <si>
    <t> D.R.Skillman </t>
  </si>
  <si>
    <t> AVSJ 11.60 </t>
  </si>
  <si>
    <t>2444876.4702 </t>
  </si>
  <si>
    <t> 28.09.1981 23:17 </t>
  </si>
  <si>
    <t> Ibanoglu &amp; Evren </t>
  </si>
  <si>
    <t>IBVS 2573 </t>
  </si>
  <si>
    <t>2444876.9914 </t>
  </si>
  <si>
    <t> 29.09.1981 11:47 </t>
  </si>
  <si>
    <t>2444911.3895 </t>
  </si>
  <si>
    <t> 02.11.1981 21:20 </t>
  </si>
  <si>
    <t>2445284.5566 </t>
  </si>
  <si>
    <t> 11.11.1982 01:21 </t>
  </si>
  <si>
    <t>2445293.9380 </t>
  </si>
  <si>
    <t> 20.11.1982 10:30 </t>
  </si>
  <si>
    <t> 0.0002 </t>
  </si>
  <si>
    <t>2445324.6876 </t>
  </si>
  <si>
    <t> 21.12.1982 04:30 </t>
  </si>
  <si>
    <t>2445336.6750 </t>
  </si>
  <si>
    <t> 02.01.1983 04:12 </t>
  </si>
  <si>
    <t>2445408.5980 </t>
  </si>
  <si>
    <t> 15.03.1983 02:21 </t>
  </si>
  <si>
    <t>2445409.6404 </t>
  </si>
  <si>
    <t> 16.03.1983 03:22 </t>
  </si>
  <si>
    <t>2445612.3806 </t>
  </si>
  <si>
    <t> 04.10.1983 21:08 </t>
  </si>
  <si>
    <t>2445614.4655 </t>
  </si>
  <si>
    <t> 06.10.1983 23:10 </t>
  </si>
  <si>
    <t>2445671.7956 </t>
  </si>
  <si>
    <t> 03.12.1983 07:05 </t>
  </si>
  <si>
    <t> T.E.Beach </t>
  </si>
  <si>
    <t>IBVS 2670 </t>
  </si>
  <si>
    <t>2445695.2489 </t>
  </si>
  <si>
    <t> 26.12.1983 17:58 </t>
  </si>
  <si>
    <t>2445935.5142 </t>
  </si>
  <si>
    <t> 23.08.1984 00:20 </t>
  </si>
  <si>
    <t> Evren &amp; Akan </t>
  </si>
  <si>
    <t>IBVS 3078 </t>
  </si>
  <si>
    <t>2445936.5568 </t>
  </si>
  <si>
    <t> 24.08.1984 01:21 </t>
  </si>
  <si>
    <t> Z.Tunca </t>
  </si>
  <si>
    <t>2446006.9164 </t>
  </si>
  <si>
    <t> 02.11.1984 09:59 </t>
  </si>
  <si>
    <t>2446019.4248 </t>
  </si>
  <si>
    <t> 14.11.1984 22:11 </t>
  </si>
  <si>
    <t>2446025.6789 </t>
  </si>
  <si>
    <t> 21.11.1984 04:17 </t>
  </si>
  <si>
    <t>2446026.7215 </t>
  </si>
  <si>
    <t> 22.11.1984 05:18 </t>
  </si>
  <si>
    <t> 0.0004 </t>
  </si>
  <si>
    <t>2446030.3696 </t>
  </si>
  <si>
    <t> 25.11.1984 20:52 </t>
  </si>
  <si>
    <t> M.C.Akan </t>
  </si>
  <si>
    <t>2446038.7088 </t>
  </si>
  <si>
    <t> 04.12.1984 05:00 </t>
  </si>
  <si>
    <t>2446058.5133 </t>
  </si>
  <si>
    <t> 24.12.1984 00:19 </t>
  </si>
  <si>
    <t>2446060.5983 </t>
  </si>
  <si>
    <t> 26.12.1984 02:21 </t>
  </si>
  <si>
    <t>2446064.7676 </t>
  </si>
  <si>
    <t> 30.12.1984 06:25 </t>
  </si>
  <si>
    <t>2446074.6702 </t>
  </si>
  <si>
    <t> 09.01.1985 04:05 </t>
  </si>
  <si>
    <t>2446351.4185 </t>
  </si>
  <si>
    <t> 12.10.1985 22:02 </t>
  </si>
  <si>
    <t>2446352.4609 </t>
  </si>
  <si>
    <t> 13.10.1985 23:03 </t>
  </si>
  <si>
    <t>2446389.9861 </t>
  </si>
  <si>
    <t> 20.11.1985 11:39 </t>
  </si>
  <si>
    <t>2446391.0285 </t>
  </si>
  <si>
    <t> 21.11.1985 12:41 </t>
  </si>
  <si>
    <t>2446694.8783 </t>
  </si>
  <si>
    <t> 21.09.1986 09:04 </t>
  </si>
  <si>
    <t> 0.0005 </t>
  </si>
  <si>
    <t>2446798.5937 </t>
  </si>
  <si>
    <t> 03.01.1987 02:14 </t>
  </si>
  <si>
    <t> J.J.Eitter </t>
  </si>
  <si>
    <t>IBVS 3095 </t>
  </si>
  <si>
    <t>2446822.5682 </t>
  </si>
  <si>
    <t> 27.01.1987 01:38 </t>
  </si>
  <si>
    <t> 0.0006 </t>
  </si>
  <si>
    <t>2446823.6106 </t>
  </si>
  <si>
    <t> 28.01.1987 02:39 </t>
  </si>
  <si>
    <t>2447064.3972 </t>
  </si>
  <si>
    <t> 25.09.1987 21:31 </t>
  </si>
  <si>
    <t> 0.0007 </t>
  </si>
  <si>
    <t> Akan &amp; Evren </t>
  </si>
  <si>
    <t>IBVS 3355 </t>
  </si>
  <si>
    <t>2447065.4396 </t>
  </si>
  <si>
    <t> 26.09.1987 22:33 </t>
  </si>
  <si>
    <t>2447066.4818 </t>
  </si>
  <si>
    <t> 27.09.1987 23:33 </t>
  </si>
  <si>
    <t>2447448.5088 </t>
  </si>
  <si>
    <t> 14.10.1988 00:12 </t>
  </si>
  <si>
    <t> Akan &amp; Ibanoglu </t>
  </si>
  <si>
    <t>2447553.2668 </t>
  </si>
  <si>
    <t> 26.01.1989 18:24 </t>
  </si>
  <si>
    <t> ASS 161.226 </t>
  </si>
  <si>
    <t>2447554.3092 </t>
  </si>
  <si>
    <t> 27.01.1989 19:25 </t>
  </si>
  <si>
    <t>2447555.3517 </t>
  </si>
  <si>
    <t> 28.01.1989 20:26 </t>
  </si>
  <si>
    <t> 0.0008 </t>
  </si>
  <si>
    <t>2447837.3117 </t>
  </si>
  <si>
    <t> 06.11.1989 19:28 </t>
  </si>
  <si>
    <t> Tunca &amp; Akan </t>
  </si>
  <si>
    <t>IBVS 3760 </t>
  </si>
  <si>
    <t>2447924.3494 </t>
  </si>
  <si>
    <t> 01.02.1990 20:23 </t>
  </si>
  <si>
    <t> 0.0009 </t>
  </si>
  <si>
    <t>2447959.2685 </t>
  </si>
  <si>
    <t> 08.03.1990 18:26 </t>
  </si>
  <si>
    <t> Ibanoglu &amp; Tunca </t>
  </si>
  <si>
    <t>2447971.2560 </t>
  </si>
  <si>
    <t> 20.03.1990 18:08 </t>
  </si>
  <si>
    <t> 0.0010 </t>
  </si>
  <si>
    <t>2448183.3775 </t>
  </si>
  <si>
    <t> 18.10.1990 21:03 </t>
  </si>
  <si>
    <t> 0.0011 </t>
  </si>
  <si>
    <t> C.Akan </t>
  </si>
  <si>
    <t>2448184.4198 </t>
  </si>
  <si>
    <t> 19.10.1990 22:04 </t>
  </si>
  <si>
    <t>2452649.6798 </t>
  </si>
  <si>
    <t> 10.01.2003 04:18 </t>
  </si>
  <si>
    <t> 0.0256 </t>
  </si>
  <si>
    <t>C </t>
  </si>
  <si>
    <t>R</t>
  </si>
  <si>
    <t> R.Nelson </t>
  </si>
  <si>
    <t>IBVS 5493 </t>
  </si>
  <si>
    <t>2452975.66 </t>
  </si>
  <si>
    <t> 02.12.2003 03:50 </t>
  </si>
  <si>
    <t> 0.01 </t>
  </si>
  <si>
    <t>2454136.3401 </t>
  </si>
  <si>
    <t> 04.02.2007 20:09 </t>
  </si>
  <si>
    <t> 0.0113 </t>
  </si>
  <si>
    <t>o</t>
  </si>
  <si>
    <t> U.Schmidt </t>
  </si>
  <si>
    <t>BAVM 186 </t>
  </si>
  <si>
    <t>2454718.4881 </t>
  </si>
  <si>
    <t> 08.09.2008 23:42 </t>
  </si>
  <si>
    <t> -0.0021 </t>
  </si>
  <si>
    <t>B;V</t>
  </si>
  <si>
    <t> S.Aydin &amp; B.Savran </t>
  </si>
  <si>
    <t>IBVS 5887 </t>
  </si>
  <si>
    <t>2454797.7205 </t>
  </si>
  <si>
    <t> 27.11.2008 05:17 </t>
  </si>
  <si>
    <t> 0.0105 </t>
  </si>
  <si>
    <t>IBVS 5875 </t>
  </si>
  <si>
    <t>IBVS 6131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</si>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</sst>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3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24"/>
      </patternFill>
    </fill>
    <fill>
      <patternFill patternType="solid">
        <fgColor indexed="13"/>
        <bgColor indexed="25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47" fillId="0" borderId="0" applyFont="0" applyFill="0" applyBorder="0" applyAlignment="0" applyProtection="0"/>
    <xf numFmtId="0" fontId="3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4" applyNumberFormat="0" applyFill="0" applyAlignment="0" applyProtection="0"/>
    <xf numFmtId="0" fontId="42" fillId="22" borderId="0" applyNumberFormat="0" applyBorder="0" applyAlignment="0" applyProtection="0"/>
    <xf numFmtId="0" fontId="8" fillId="0" borderId="0"/>
    <xf numFmtId="0" fontId="32" fillId="23" borderId="5" applyNumberFormat="0" applyFont="0" applyAlignment="0" applyProtection="0"/>
    <xf numFmtId="0" fontId="43" fillId="20" borderId="6" applyNumberFormat="0" applyAlignment="0" applyProtection="0"/>
    <xf numFmtId="0" fontId="44" fillId="0" borderId="0" applyNumberFormat="0" applyFill="0" applyBorder="0" applyAlignment="0" applyProtection="0"/>
    <xf numFmtId="0" fontId="47" fillId="0" borderId="7" applyNumberFormat="0" applyFont="0" applyFill="0" applyAlignment="0" applyProtection="0"/>
    <xf numFmtId="0" fontId="45" fillId="0" borderId="0" applyNumberFormat="0" applyFill="0" applyBorder="0" applyAlignment="0" applyProtection="0"/>
  </cellStyleXfs>
  <cellXfs count="139">
    <xf numFmtId="0" fontId="0" fillId="0" borderId="0" xfId="0" applyAlignment="1"/>
    <xf numFmtId="14" fontId="0" fillId="0" borderId="0" xfId="0" applyNumberFormat="1" applyAlignment="1"/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9" fillId="0" borderId="0" xfId="0" applyFont="1" applyAlignme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quotePrefix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quotePrefix="1" applyFont="1" applyAlignment="1"/>
    <xf numFmtId="0" fontId="10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0" xfId="0" applyBorder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14" fontId="8" fillId="0" borderId="0" xfId="0" applyNumberFormat="1" applyFont="1" applyAlignment="1"/>
    <xf numFmtId="0" fontId="17" fillId="0" borderId="0" xfId="0" applyFont="1" applyAlignment="1">
      <alignment horizontal="center"/>
    </xf>
    <xf numFmtId="0" fontId="28" fillId="0" borderId="0" xfId="0" applyFont="1" applyAlignment="1"/>
    <xf numFmtId="0" fontId="17" fillId="0" borderId="0" xfId="0" quotePrefix="1" applyFont="1" applyAlignment="1"/>
    <xf numFmtId="0" fontId="17" fillId="0" borderId="0" xfId="0" applyFont="1" applyAlignment="1">
      <alignment horizontal="left"/>
    </xf>
    <xf numFmtId="0" fontId="29" fillId="28" borderId="0" xfId="0" applyFont="1" applyFill="1" applyAlignment="1">
      <alignment horizontal="left" wrapText="1"/>
    </xf>
    <xf numFmtId="0" fontId="29" fillId="28" borderId="0" xfId="0" applyFont="1" applyFill="1" applyAlignment="1">
      <alignment horizontal="left" vertical="center"/>
    </xf>
    <xf numFmtId="0" fontId="29" fillId="28" borderId="0" xfId="0" applyFont="1" applyFill="1" applyAlignment="1">
      <alignment horizontal="left"/>
    </xf>
    <xf numFmtId="0" fontId="29" fillId="29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6" xfId="0" applyBorder="1">
      <alignment vertical="top"/>
    </xf>
    <xf numFmtId="0" fontId="0" fillId="0" borderId="19" xfId="0" applyBorder="1" applyAlignment="1">
      <alignment horizontal="center"/>
    </xf>
    <xf numFmtId="0" fontId="0" fillId="0" borderId="18" xfId="0" applyBorder="1">
      <alignment vertical="top"/>
    </xf>
    <xf numFmtId="0" fontId="21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30" borderId="24" xfId="0" applyFont="1" applyFill="1" applyBorder="1" applyAlignment="1">
      <alignment horizontal="left" vertical="top" wrapText="1" indent="1"/>
    </xf>
    <xf numFmtId="0" fontId="5" fillId="30" borderId="24" xfId="0" applyFont="1" applyFill="1" applyBorder="1" applyAlignment="1">
      <alignment horizontal="center" vertical="top" wrapText="1"/>
    </xf>
    <xf numFmtId="0" fontId="5" fillId="30" borderId="24" xfId="0" applyFont="1" applyFill="1" applyBorder="1" applyAlignment="1">
      <alignment horizontal="right" vertical="top" wrapText="1"/>
    </xf>
    <xf numFmtId="0" fontId="21" fillId="30" borderId="24" xfId="38" applyFill="1" applyBorder="1" applyAlignment="1" applyProtection="1">
      <alignment horizontal="right" vertical="top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46" fillId="0" borderId="0" xfId="42" applyFont="1"/>
    <xf numFmtId="0" fontId="46" fillId="0" borderId="0" xfId="42" applyFont="1" applyAlignment="1">
      <alignment horizontal="center"/>
    </xf>
    <xf numFmtId="0" fontId="46" fillId="0" borderId="0" xfId="42" applyFont="1" applyAlignment="1">
      <alignment horizontal="left"/>
    </xf>
    <xf numFmtId="0" fontId="0" fillId="0" borderId="0" xfId="0" applyAlignment="1">
      <alignment vertical="center"/>
    </xf>
    <xf numFmtId="0" fontId="19" fillId="24" borderId="0" xfId="0" applyFont="1" applyFill="1" applyAlignment="1">
      <alignment horizontal="left" vertical="center"/>
    </xf>
    <xf numFmtId="0" fontId="19" fillId="24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2" fontId="9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25" borderId="14" xfId="0" applyFill="1" applyBorder="1" applyAlignment="1">
      <alignment vertical="center"/>
    </xf>
    <xf numFmtId="0" fontId="8" fillId="25" borderId="16" xfId="0" applyFont="1" applyFill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5" borderId="19" xfId="0" applyFill="1" applyBorder="1" applyAlignment="1">
      <alignment vertical="center"/>
    </xf>
    <xf numFmtId="0" fontId="8" fillId="25" borderId="18" xfId="0" applyFont="1" applyFill="1" applyBorder="1" applyAlignment="1">
      <alignment vertical="center"/>
    </xf>
    <xf numFmtId="0" fontId="18" fillId="0" borderId="20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8" fillId="0" borderId="0" xfId="0" applyNumberFormat="1" applyFont="1" applyAlignment="1">
      <alignment vertical="center"/>
    </xf>
    <xf numFmtId="0" fontId="0" fillId="26" borderId="19" xfId="0" applyFill="1" applyBorder="1" applyAlignment="1">
      <alignment vertical="center"/>
    </xf>
    <xf numFmtId="0" fontId="8" fillId="27" borderId="18" xfId="0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8" fillId="26" borderId="19" xfId="0" applyFont="1" applyFill="1" applyBorder="1" applyAlignment="1">
      <alignment vertical="center"/>
    </xf>
    <xf numFmtId="0" fontId="0" fillId="25" borderId="21" xfId="0" applyFill="1" applyBorder="1" applyAlignment="1">
      <alignment vertical="center"/>
    </xf>
    <xf numFmtId="0" fontId="8" fillId="25" borderId="22" xfId="0" applyFont="1" applyFill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11" fontId="9" fillId="0" borderId="0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21" xfId="0" applyFont="1" applyFill="1" applyBorder="1" applyAlignment="1">
      <alignment vertical="center"/>
    </xf>
    <xf numFmtId="0" fontId="26" fillId="27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Tau - O-C Diagr.</a:t>
            </a:r>
          </a:p>
        </c:rich>
      </c:tx>
      <c:layout>
        <c:manualLayout>
          <c:xMode val="edge"/>
          <c:yMode val="edge"/>
          <c:x val="0.36996936528444779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51094589824543"/>
          <c:y val="0.14201183431952663"/>
          <c:w val="0.80340618001265296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1'!$H$21:$H$987</c:f>
              <c:numCache>
                <c:formatCode>General</c:formatCode>
                <c:ptCount val="967"/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E-44D9-BC28-16D81C78383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</c:numCache>
              </c:numRef>
            </c:plus>
            <c:minus>
              <c:numRef>
                <c:f>'Active 1'!$D$22:$D$50</c:f>
                <c:numCache>
                  <c:formatCode>General</c:formatCode>
                  <c:ptCount val="2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1'!$I$21:$I$987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6E-44D9-BC28-16D81C78383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1'!$D$21:$D$293</c:f>
                <c:numCache>
                  <c:formatCode>General</c:formatCode>
                  <c:ptCount val="273"/>
                  <c:pt idx="102">
                    <c:v>0</c:v>
                  </c:pt>
                  <c:pt idx="103">
                    <c:v>0</c:v>
                  </c:pt>
                  <c:pt idx="109">
                    <c:v>0</c:v>
                  </c:pt>
                  <c:pt idx="113">
                    <c:v>0</c:v>
                  </c:pt>
                  <c:pt idx="122">
                    <c:v>0</c:v>
                  </c:pt>
                  <c:pt idx="123">
                    <c:v>0</c:v>
                  </c:pt>
                  <c:pt idx="222">
                    <c:v>1E-4</c:v>
                  </c:pt>
                  <c:pt idx="224">
                    <c:v>1E-3</c:v>
                  </c:pt>
                  <c:pt idx="231">
                    <c:v>3.0000000000000001E-3</c:v>
                  </c:pt>
                  <c:pt idx="232">
                    <c:v>5.0000000000000001E-4</c:v>
                  </c:pt>
                  <c:pt idx="233">
                    <c:v>1E-3</c:v>
                  </c:pt>
                  <c:pt idx="239">
                    <c:v>6.9999999999999999E-4</c:v>
                  </c:pt>
                  <c:pt idx="240">
                    <c:v>1.2999999999999999E-3</c:v>
                  </c:pt>
                </c:numCache>
              </c:numRef>
            </c:plus>
            <c:minus>
              <c:numRef>
                <c:f>'Active 1'!$D$21:$D$293</c:f>
                <c:numCache>
                  <c:formatCode>General</c:formatCode>
                  <c:ptCount val="273"/>
                  <c:pt idx="102">
                    <c:v>0</c:v>
                  </c:pt>
                  <c:pt idx="103">
                    <c:v>0</c:v>
                  </c:pt>
                  <c:pt idx="109">
                    <c:v>0</c:v>
                  </c:pt>
                  <c:pt idx="113">
                    <c:v>0</c:v>
                  </c:pt>
                  <c:pt idx="122">
                    <c:v>0</c:v>
                  </c:pt>
                  <c:pt idx="123">
                    <c:v>0</c:v>
                  </c:pt>
                  <c:pt idx="222">
                    <c:v>1E-4</c:v>
                  </c:pt>
                  <c:pt idx="224">
                    <c:v>1E-3</c:v>
                  </c:pt>
                  <c:pt idx="231">
                    <c:v>3.0000000000000001E-3</c:v>
                  </c:pt>
                  <c:pt idx="232">
                    <c:v>5.0000000000000001E-4</c:v>
                  </c:pt>
                  <c:pt idx="233">
                    <c:v>1E-3</c:v>
                  </c:pt>
                  <c:pt idx="239">
                    <c:v>6.9999999999999999E-4</c:v>
                  </c:pt>
                  <c:pt idx="24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1'!$J$21:$J$987</c:f>
              <c:numCache>
                <c:formatCode>General</c:formatCode>
                <c:ptCount val="967"/>
                <c:pt idx="0">
                  <c:v>-9.7534000087762251E-4</c:v>
                </c:pt>
                <c:pt idx="1">
                  <c:v>-1.2350699980743229E-3</c:v>
                </c:pt>
                <c:pt idx="2">
                  <c:v>-8.3507000090321526E-4</c:v>
                </c:pt>
                <c:pt idx="3">
                  <c:v>-8.0108999827643856E-4</c:v>
                </c:pt>
                <c:pt idx="4">
                  <c:v>-8.1032000161940232E-4</c:v>
                </c:pt>
                <c:pt idx="5">
                  <c:v>-6.5352999808965251E-4</c:v>
                </c:pt>
                <c:pt idx="6">
                  <c:v>-5.6435000442434102E-4</c:v>
                </c:pt>
                <c:pt idx="7">
                  <c:v>-1.0755199982668273E-3</c:v>
                </c:pt>
                <c:pt idx="8">
                  <c:v>-1.1075599977630191E-3</c:v>
                </c:pt>
                <c:pt idx="9">
                  <c:v>-6.0755999584216624E-4</c:v>
                </c:pt>
                <c:pt idx="10">
                  <c:v>-6.0755999584216624E-4</c:v>
                </c:pt>
                <c:pt idx="11">
                  <c:v>-6.7357999796513468E-4</c:v>
                </c:pt>
                <c:pt idx="12">
                  <c:v>-5.7358000049134716E-4</c:v>
                </c:pt>
                <c:pt idx="13">
                  <c:v>-1.018729992210865E-3</c:v>
                </c:pt>
                <c:pt idx="14">
                  <c:v>-1.0828099984792061E-3</c:v>
                </c:pt>
                <c:pt idx="15">
                  <c:v>-1.0629399985191412E-3</c:v>
                </c:pt>
                <c:pt idx="16">
                  <c:v>-4.2895999649772421E-4</c:v>
                </c:pt>
                <c:pt idx="17">
                  <c:v>-1.0017999957199208E-3</c:v>
                </c:pt>
                <c:pt idx="18">
                  <c:v>-8.7704999896232039E-4</c:v>
                </c:pt>
                <c:pt idx="19">
                  <c:v>-9.8627999977907166E-4</c:v>
                </c:pt>
                <c:pt idx="20">
                  <c:v>-9.5229999715229496E-4</c:v>
                </c:pt>
                <c:pt idx="21">
                  <c:v>-5.9850999969057739E-4</c:v>
                </c:pt>
                <c:pt idx="22">
                  <c:v>-5.4365999676520005E-4</c:v>
                </c:pt>
                <c:pt idx="23">
                  <c:v>-6.7569999373517931E-4</c:v>
                </c:pt>
                <c:pt idx="24">
                  <c:v>-6.1696999910054728E-4</c:v>
                </c:pt>
                <c:pt idx="25">
                  <c:v>-6.6941000113729388E-4</c:v>
                </c:pt>
                <c:pt idx="26">
                  <c:v>-1.2620002962648869E-5</c:v>
                </c:pt>
                <c:pt idx="27">
                  <c:v>-6.2379000155488029E-4</c:v>
                </c:pt>
                <c:pt idx="28">
                  <c:v>-1.9910003175027668E-5</c:v>
                </c:pt>
                <c:pt idx="29">
                  <c:v>-8.592999802203849E-5</c:v>
                </c:pt>
                <c:pt idx="30">
                  <c:v>-5.9904000227106735E-4</c:v>
                </c:pt>
                <c:pt idx="31">
                  <c:v>-7.1020999894244596E-4</c:v>
                </c:pt>
                <c:pt idx="32">
                  <c:v>-4.4224999874131754E-4</c:v>
                </c:pt>
                <c:pt idx="33">
                  <c:v>-4.7234999510692433E-4</c:v>
                </c:pt>
                <c:pt idx="34">
                  <c:v>-4.9469000077806413E-4</c:v>
                </c:pt>
                <c:pt idx="35">
                  <c:v>-4.9275000492343679E-4</c:v>
                </c:pt>
                <c:pt idx="36">
                  <c:v>4.1229999624192715E-5</c:v>
                </c:pt>
                <c:pt idx="37">
                  <c:v>-5.6993999896803871E-4</c:v>
                </c:pt>
                <c:pt idx="38">
                  <c:v>-3.8840000343043357E-4</c:v>
                </c:pt>
                <c:pt idx="39">
                  <c:v>-4.8645999777363613E-4</c:v>
                </c:pt>
                <c:pt idx="40">
                  <c:v>-4.9569000111659989E-4</c:v>
                </c:pt>
                <c:pt idx="41">
                  <c:v>-1.8323000404052436E-4</c:v>
                </c:pt>
                <c:pt idx="42">
                  <c:v>-2.152700035367161E-4</c:v>
                </c:pt>
                <c:pt idx="43">
                  <c:v>3.2887999986996874E-4</c:v>
                </c:pt>
                <c:pt idx="44">
                  <c:v>-1.8617000023368746E-4</c:v>
                </c:pt>
                <c:pt idx="45">
                  <c:v>5.497999518411234E-5</c:v>
                </c:pt>
                <c:pt idx="46">
                  <c:v>3.976600055466406E-4</c:v>
                </c:pt>
                <c:pt idx="47">
                  <c:v>5.316399983712472E-4</c:v>
                </c:pt>
                <c:pt idx="48">
                  <c:v>4.9959999887505546E-4</c:v>
                </c:pt>
                <c:pt idx="49">
                  <c:v>5.3358000150183216E-4</c:v>
                </c:pt>
                <c:pt idx="51">
                  <c:v>3.0169998353812844E-5</c:v>
                </c:pt>
                <c:pt idx="52">
                  <c:v>6.4150000980589539E-5</c:v>
                </c:pt>
                <c:pt idx="53">
                  <c:v>2.0099978428333998E-6</c:v>
                </c:pt>
                <c:pt idx="54">
                  <c:v>1.5990000974852592E-5</c:v>
                </c:pt>
                <c:pt idx="55">
                  <c:v>6.9969995820429176E-5</c:v>
                </c:pt>
                <c:pt idx="56">
                  <c:v>5.2481999591691419E-4</c:v>
                </c:pt>
                <c:pt idx="57">
                  <c:v>4.5690001570619643E-5</c:v>
                </c:pt>
                <c:pt idx="58">
                  <c:v>-9.5579998742323369E-5</c:v>
                </c:pt>
                <c:pt idx="59">
                  <c:v>3.1110001145862043E-5</c:v>
                </c:pt>
                <c:pt idx="60">
                  <c:v>-4.8020003305282444E-5</c:v>
                </c:pt>
                <c:pt idx="61">
                  <c:v>6.6556000092532486E-4</c:v>
                </c:pt>
                <c:pt idx="62">
                  <c:v>6.3775000307941809E-4</c:v>
                </c:pt>
                <c:pt idx="63">
                  <c:v>6.7172999843023717E-4</c:v>
                </c:pt>
                <c:pt idx="64">
                  <c:v>3.0660004995297641E-5</c:v>
                </c:pt>
                <c:pt idx="65">
                  <c:v>5.8336999791208655E-4</c:v>
                </c:pt>
                <c:pt idx="66">
                  <c:v>6.1735000053886324E-4</c:v>
                </c:pt>
                <c:pt idx="67">
                  <c:v>6.6950000473298132E-5</c:v>
                </c:pt>
                <c:pt idx="68">
                  <c:v>8.1587999738985673E-4</c:v>
                </c:pt>
                <c:pt idx="70">
                  <c:v>7.7443000191124156E-4</c:v>
                </c:pt>
                <c:pt idx="71">
                  <c:v>6.2560000515077263E-5</c:v>
                </c:pt>
                <c:pt idx="72">
                  <c:v>1.8179998733103275E-5</c:v>
                </c:pt>
                <c:pt idx="73">
                  <c:v>-5.5299969972111285E-6</c:v>
                </c:pt>
                <c:pt idx="74">
                  <c:v>-2.3990003683138639E-5</c:v>
                </c:pt>
                <c:pt idx="75">
                  <c:v>-3.539099998306483E-4</c:v>
                </c:pt>
                <c:pt idx="76">
                  <c:v>1.2763000268023461E-4</c:v>
                </c:pt>
                <c:pt idx="77">
                  <c:v>-3.8389996916521341E-5</c:v>
                </c:pt>
                <c:pt idx="78">
                  <c:v>-1.0440999903948978E-4</c:v>
                </c:pt>
                <c:pt idx="79">
                  <c:v>2.9570001061074436E-5</c:v>
                </c:pt>
                <c:pt idx="80">
                  <c:v>9.993999992730096E-5</c:v>
                </c:pt>
                <c:pt idx="81">
                  <c:v>-1.7100028344430029E-6</c:v>
                </c:pt>
                <c:pt idx="82">
                  <c:v>6.6250002419110388E-5</c:v>
                </c:pt>
                <c:pt idx="83">
                  <c:v>1.0022999776992947E-4</c:v>
                </c:pt>
                <c:pt idx="84">
                  <c:v>-1.3910000416217372E-4</c:v>
                </c:pt>
                <c:pt idx="85">
                  <c:v>-1.0512000153539702E-4</c:v>
                </c:pt>
                <c:pt idx="86">
                  <c:v>6.3080000109039247E-4</c:v>
                </c:pt>
                <c:pt idx="87">
                  <c:v>-1.0271000064676628E-4</c:v>
                </c:pt>
                <c:pt idx="88">
                  <c:v>-3.4750002669170499E-5</c:v>
                </c:pt>
                <c:pt idx="89">
                  <c:v>6.1815999652026221E-4</c:v>
                </c:pt>
                <c:pt idx="90">
                  <c:v>5.3597000078298151E-4</c:v>
                </c:pt>
                <c:pt idx="91">
                  <c:v>4.6994999866001308E-4</c:v>
                </c:pt>
                <c:pt idx="92">
                  <c:v>4.4955000339541584E-4</c:v>
                </c:pt>
                <c:pt idx="93">
                  <c:v>4.175100038992241E-4</c:v>
                </c:pt>
                <c:pt idx="94">
                  <c:v>2.4600012693554163E-6</c:v>
                </c:pt>
                <c:pt idx="95">
                  <c:v>-1.6355999832740054E-4</c:v>
                </c:pt>
                <c:pt idx="96">
                  <c:v>-3.5600001865532249E-5</c:v>
                </c:pt>
                <c:pt idx="97">
                  <c:v>4.4000043999403715E-6</c:v>
                </c:pt>
                <c:pt idx="98">
                  <c:v>-1.7084999853977934E-4</c:v>
                </c:pt>
                <c:pt idx="99">
                  <c:v>6.3600004068575799E-5</c:v>
                </c:pt>
                <c:pt idx="100">
                  <c:v>-3.446000482654199E-5</c:v>
                </c:pt>
                <c:pt idx="101">
                  <c:v>-4.460001946426928E-6</c:v>
                </c:pt>
                <c:pt idx="102">
                  <c:v>-1.3464000221574679E-4</c:v>
                </c:pt>
                <c:pt idx="103">
                  <c:v>-1.6667999443598092E-4</c:v>
                </c:pt>
                <c:pt idx="104">
                  <c:v>1.7117999959737062E-4</c:v>
                </c:pt>
                <c:pt idx="105">
                  <c:v>4.8475999938091263E-4</c:v>
                </c:pt>
                <c:pt idx="106">
                  <c:v>-3.2641000143485144E-4</c:v>
                </c:pt>
                <c:pt idx="107">
                  <c:v>5.3861000196775422E-4</c:v>
                </c:pt>
                <c:pt idx="108">
                  <c:v>-4.2460000258870423E-5</c:v>
                </c:pt>
                <c:pt idx="109">
                  <c:v>-2.5762999575817958E-4</c:v>
                </c:pt>
                <c:pt idx="110">
                  <c:v>-1.5762999828439206E-4</c:v>
                </c:pt>
                <c:pt idx="111">
                  <c:v>5.3702000150224194E-4</c:v>
                </c:pt>
                <c:pt idx="112">
                  <c:v>7.7100000635255128E-4</c:v>
                </c:pt>
                <c:pt idx="113">
                  <c:v>-1.1200999870197847E-4</c:v>
                </c:pt>
                <c:pt idx="114">
                  <c:v>5.2778999815927818E-4</c:v>
                </c:pt>
                <c:pt idx="115">
                  <c:v>4.2972999654011801E-4</c:v>
                </c:pt>
                <c:pt idx="116">
                  <c:v>5.2049999794689938E-4</c:v>
                </c:pt>
                <c:pt idx="117">
                  <c:v>6.0739000036846846E-4</c:v>
                </c:pt>
                <c:pt idx="118">
                  <c:v>7.5688999640988186E-4</c:v>
                </c:pt>
                <c:pt idx="119">
                  <c:v>6.248499994399026E-4</c:v>
                </c:pt>
                <c:pt idx="120">
                  <c:v>6.4571999973850325E-4</c:v>
                </c:pt>
                <c:pt idx="121">
                  <c:v>2.8163999377284199E-4</c:v>
                </c:pt>
                <c:pt idx="122">
                  <c:v>9.8630000138655305E-5</c:v>
                </c:pt>
                <c:pt idx="123">
                  <c:v>1.9569000141927972E-4</c:v>
                </c:pt>
                <c:pt idx="124">
                  <c:v>2.9569000616902485E-4</c:v>
                </c:pt>
                <c:pt idx="125">
                  <c:v>-6.6449996666051447E-5</c:v>
                </c:pt>
                <c:pt idx="126">
                  <c:v>-5.9880003391299397E-5</c:v>
                </c:pt>
                <c:pt idx="127">
                  <c:v>-2.2890002583153546E-5</c:v>
                </c:pt>
                <c:pt idx="128">
                  <c:v>3.8449994463007897E-5</c:v>
                </c:pt>
                <c:pt idx="129">
                  <c:v>2.328999835299328E-5</c:v>
                </c:pt>
                <c:pt idx="130">
                  <c:v>1.6911000420805067E-4</c:v>
                </c:pt>
                <c:pt idx="131">
                  <c:v>-2.8480004402808845E-5</c:v>
                </c:pt>
                <c:pt idx="132">
                  <c:v>1.6229000175371766E-4</c:v>
                </c:pt>
                <c:pt idx="133">
                  <c:v>-9.3089998699724674E-5</c:v>
                </c:pt>
                <c:pt idx="134">
                  <c:v>-5.9110003348905593E-5</c:v>
                </c:pt>
                <c:pt idx="135">
                  <c:v>-5.0000002374872565E-5</c:v>
                </c:pt>
                <c:pt idx="137">
                  <c:v>7.7960001362953335E-5</c:v>
                </c:pt>
                <c:pt idx="138">
                  <c:v>7.6860000262968242E-5</c:v>
                </c:pt>
                <c:pt idx="139">
                  <c:v>1.4141000428935513E-4</c:v>
                </c:pt>
                <c:pt idx="140">
                  <c:v>5.3800002206116915E-5</c:v>
                </c:pt>
                <c:pt idx="141">
                  <c:v>2.777800036710687E-4</c:v>
                </c:pt>
                <c:pt idx="142">
                  <c:v>2.3142999998526648E-4</c:v>
                </c:pt>
                <c:pt idx="143">
                  <c:v>2.0918999507557601E-4</c:v>
                </c:pt>
                <c:pt idx="144">
                  <c:v>1.4306999946711585E-4</c:v>
                </c:pt>
                <c:pt idx="145">
                  <c:v>3.5704999754671007E-4</c:v>
                </c:pt>
                <c:pt idx="146">
                  <c:v>1.5598000027239323E-4</c:v>
                </c:pt>
                <c:pt idx="147">
                  <c:v>4.4781999895349145E-4</c:v>
                </c:pt>
                <c:pt idx="148">
                  <c:v>-6.5600033849477768E-6</c:v>
                </c:pt>
                <c:pt idx="149">
                  <c:v>2.6139999681618065E-4</c:v>
                </c:pt>
                <c:pt idx="150">
                  <c:v>9.732000035000965E-5</c:v>
                </c:pt>
                <c:pt idx="151">
                  <c:v>2.2013000125298277E-4</c:v>
                </c:pt>
                <c:pt idx="152">
                  <c:v>3.2181999995373189E-4</c:v>
                </c:pt>
                <c:pt idx="153">
                  <c:v>4.0580000495538116E-4</c:v>
                </c:pt>
                <c:pt idx="154">
                  <c:v>3.9908000326249748E-4</c:v>
                </c:pt>
                <c:pt idx="155">
                  <c:v>4.3305999861331657E-4</c:v>
                </c:pt>
                <c:pt idx="156">
                  <c:v>5.3823000052943826E-4</c:v>
                </c:pt>
                <c:pt idx="157">
                  <c:v>5.592399975284934E-4</c:v>
                </c:pt>
                <c:pt idx="159">
                  <c:v>6.5475999872433022E-4</c:v>
                </c:pt>
                <c:pt idx="160">
                  <c:v>6.8414000270422548E-4</c:v>
                </c:pt>
                <c:pt idx="161">
                  <c:v>7.6812000042991713E-4</c:v>
                </c:pt>
                <c:pt idx="162">
                  <c:v>5.5210000573424622E-4</c:v>
                </c:pt>
                <c:pt idx="163">
                  <c:v>3.0577000143239275E-4</c:v>
                </c:pt>
                <c:pt idx="164">
                  <c:v>6.2076000176602975E-4</c:v>
                </c:pt>
                <c:pt idx="165">
                  <c:v>6.5474000439280644E-4</c:v>
                </c:pt>
                <c:pt idx="166">
                  <c:v>7.8871999721741304E-4</c:v>
                </c:pt>
                <c:pt idx="167">
                  <c:v>7.3031000647461042E-4</c:v>
                </c:pt>
                <c:pt idx="168">
                  <c:v>8.7763999908929691E-4</c:v>
                </c:pt>
                <c:pt idx="169">
                  <c:v>7.9597000149078667E-4</c:v>
                </c:pt>
                <c:pt idx="170">
                  <c:v>1.056739994965028E-3</c:v>
                </c:pt>
                <c:pt idx="171">
                  <c:v>1.1016700009349734E-3</c:v>
                </c:pt>
                <c:pt idx="172">
                  <c:v>1.015650006593205E-3</c:v>
                </c:pt>
                <c:pt idx="173">
                  <c:v>2.4493200035067275E-3</c:v>
                </c:pt>
                <c:pt idx="174">
                  <c:v>2.5094599986914545E-3</c:v>
                </c:pt>
                <c:pt idx="175">
                  <c:v>3.02438999642618E-3</c:v>
                </c:pt>
                <c:pt idx="176">
                  <c:v>3.0151600003591739E-3</c:v>
                </c:pt>
                <c:pt idx="177">
                  <c:v>2.9831200008629821E-3</c:v>
                </c:pt>
                <c:pt idx="178">
                  <c:v>3.1597799970768392E-3</c:v>
                </c:pt>
                <c:pt idx="179">
                  <c:v>3.139380001812242E-3</c:v>
                </c:pt>
                <c:pt idx="180">
                  <c:v>3.3193300041602924E-3</c:v>
                </c:pt>
                <c:pt idx="181">
                  <c:v>3.253310002037324E-3</c:v>
                </c:pt>
                <c:pt idx="182">
                  <c:v>3.2872899973881431E-3</c:v>
                </c:pt>
                <c:pt idx="183">
                  <c:v>3.9214999997057021E-3</c:v>
                </c:pt>
                <c:pt idx="184">
                  <c:v>4.3296100047882646E-3</c:v>
                </c:pt>
                <c:pt idx="185">
                  <c:v>4.5936300011817366E-3</c:v>
                </c:pt>
                <c:pt idx="186">
                  <c:v>4.7484800015809014E-3</c:v>
                </c:pt>
                <c:pt idx="187">
                  <c:v>5.1012100011575967E-3</c:v>
                </c:pt>
                <c:pt idx="188">
                  <c:v>5.3351899987319484E-3</c:v>
                </c:pt>
                <c:pt idx="189">
                  <c:v>5.069170001661405E-3</c:v>
                </c:pt>
                <c:pt idx="190">
                  <c:v>5.3031499992357567E-3</c:v>
                </c:pt>
                <c:pt idx="191">
                  <c:v>5.7257799999206327E-3</c:v>
                </c:pt>
                <c:pt idx="192">
                  <c:v>5.5597600003238767E-3</c:v>
                </c:pt>
                <c:pt idx="193">
                  <c:v>6.0299500037217513E-3</c:v>
                </c:pt>
                <c:pt idx="194">
                  <c:v>5.6639300019014627E-3</c:v>
                </c:pt>
                <c:pt idx="195">
                  <c:v>5.7609900031820871E-3</c:v>
                </c:pt>
                <c:pt idx="196">
                  <c:v>6.3682200052426197E-3</c:v>
                </c:pt>
                <c:pt idx="197">
                  <c:v>6.426829997508321E-3</c:v>
                </c:pt>
                <c:pt idx="198">
                  <c:v>6.3175999966915697E-3</c:v>
                </c:pt>
                <c:pt idx="199">
                  <c:v>6.4991399995051324E-3</c:v>
                </c:pt>
                <c:pt idx="200">
                  <c:v>6.7204799997853115E-3</c:v>
                </c:pt>
                <c:pt idx="201">
                  <c:v>6.8204800045350567E-3</c:v>
                </c:pt>
                <c:pt idx="202">
                  <c:v>6.9432899981620722E-3</c:v>
                </c:pt>
                <c:pt idx="203">
                  <c:v>6.9432899981620722E-3</c:v>
                </c:pt>
                <c:pt idx="204">
                  <c:v>7.0384100035880692E-3</c:v>
                </c:pt>
                <c:pt idx="205">
                  <c:v>7.6402300037443638E-3</c:v>
                </c:pt>
                <c:pt idx="206">
                  <c:v>6.974210002226755E-3</c:v>
                </c:pt>
                <c:pt idx="207">
                  <c:v>7.6800300012109801E-3</c:v>
                </c:pt>
                <c:pt idx="208">
                  <c:v>7.2989600012078881E-3</c:v>
                </c:pt>
                <c:pt idx="209">
                  <c:v>7.6368200025171973E-3</c:v>
                </c:pt>
                <c:pt idx="210">
                  <c:v>7.5168900002609007E-3</c:v>
                </c:pt>
                <c:pt idx="211">
                  <c:v>7.6508700003614649E-3</c:v>
                </c:pt>
                <c:pt idx="212">
                  <c:v>8.3167100019636564E-3</c:v>
                </c:pt>
                <c:pt idx="213">
                  <c:v>8.4526300051948056E-3</c:v>
                </c:pt>
                <c:pt idx="214">
                  <c:v>8.6526300001423806E-3</c:v>
                </c:pt>
                <c:pt idx="215">
                  <c:v>8.601599998655729E-3</c:v>
                </c:pt>
                <c:pt idx="216">
                  <c:v>8.690430004207883E-3</c:v>
                </c:pt>
                <c:pt idx="217">
                  <c:v>8.7888399939402007E-3</c:v>
                </c:pt>
                <c:pt idx="218">
                  <c:v>8.7796099978731945E-3</c:v>
                </c:pt>
                <c:pt idx="219">
                  <c:v>8.9475700006005354E-3</c:v>
                </c:pt>
                <c:pt idx="220">
                  <c:v>8.7363999991794117E-3</c:v>
                </c:pt>
                <c:pt idx="221">
                  <c:v>8.8703799992799759E-3</c:v>
                </c:pt>
                <c:pt idx="223">
                  <c:v>9.4269900000654161E-3</c:v>
                </c:pt>
                <c:pt idx="225">
                  <c:v>9.1419800010044128E-3</c:v>
                </c:pt>
                <c:pt idx="226">
                  <c:v>9.703470001113601E-3</c:v>
                </c:pt>
                <c:pt idx="227">
                  <c:v>9.703470001113601E-3</c:v>
                </c:pt>
                <c:pt idx="228">
                  <c:v>9.5985900043160655E-3</c:v>
                </c:pt>
                <c:pt idx="229">
                  <c:v>1.0304520001227502E-2</c:v>
                </c:pt>
                <c:pt idx="230">
                  <c:v>1.0088000002724584E-2</c:v>
                </c:pt>
                <c:pt idx="234">
                  <c:v>1.0489520005648956E-2</c:v>
                </c:pt>
                <c:pt idx="235">
                  <c:v>1.0602100002870429E-2</c:v>
                </c:pt>
                <c:pt idx="236">
                  <c:v>1.0680640007194597E-2</c:v>
                </c:pt>
                <c:pt idx="237">
                  <c:v>1.0837430003448389E-2</c:v>
                </c:pt>
                <c:pt idx="238">
                  <c:v>1.0671409996575676E-2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E-44D9-BC28-16D81C78383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1'!$K$21:$K$987</c:f>
              <c:numCache>
                <c:formatCode>General</c:formatCode>
                <c:ptCount val="967"/>
                <c:pt idx="231">
                  <c:v>1.1321450001560152E-2</c:v>
                </c:pt>
                <c:pt idx="233">
                  <c:v>1.0481760000402573E-2</c:v>
                </c:pt>
                <c:pt idx="240">
                  <c:v>1.1603940001805313E-2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6E-44D9-BC28-16D81C78383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6E-44D9-BC28-16D81C78383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6E-44D9-BC28-16D81C78383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6E-44D9-BC28-16D81C78383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1'!$O$21:$O$987</c:f>
              <c:numCache>
                <c:formatCode>General</c:formatCode>
                <c:ptCount val="967"/>
                <c:pt idx="97">
                  <c:v>-7.7795588214894405E-4</c:v>
                </c:pt>
                <c:pt idx="100">
                  <c:v>-7.3678905786712782E-4</c:v>
                </c:pt>
                <c:pt idx="110">
                  <c:v>-1.5423062587909876E-4</c:v>
                </c:pt>
                <c:pt idx="124">
                  <c:v>-2.5943313000880374E-5</c:v>
                </c:pt>
                <c:pt idx="135">
                  <c:v>8.687170891237099E-4</c:v>
                </c:pt>
                <c:pt idx="145">
                  <c:v>1.2492708717288727E-3</c:v>
                </c:pt>
                <c:pt idx="228">
                  <c:v>7.9728663817566908E-3</c:v>
                </c:pt>
                <c:pt idx="229">
                  <c:v>8.5985063740396453E-3</c:v>
                </c:pt>
                <c:pt idx="230">
                  <c:v>8.6233979422100458E-3</c:v>
                </c:pt>
                <c:pt idx="231">
                  <c:v>8.6975939627179713E-3</c:v>
                </c:pt>
                <c:pt idx="232">
                  <c:v>9.2322839943783062E-3</c:v>
                </c:pt>
                <c:pt idx="233">
                  <c:v>9.3050439628764008E-3</c:v>
                </c:pt>
                <c:pt idx="234">
                  <c:v>9.3165323789550468E-3</c:v>
                </c:pt>
                <c:pt idx="235">
                  <c:v>9.3845055074203709E-3</c:v>
                </c:pt>
                <c:pt idx="236">
                  <c:v>9.5501301725541901E-3</c:v>
                </c:pt>
                <c:pt idx="237">
                  <c:v>9.5601825366230068E-3</c:v>
                </c:pt>
                <c:pt idx="238">
                  <c:v>9.5611399046295602E-3</c:v>
                </c:pt>
                <c:pt idx="239">
                  <c:v>1.1347588604859078E-2</c:v>
                </c:pt>
                <c:pt idx="240">
                  <c:v>1.1306900464580539E-2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6E-44D9-BC28-16D81C78383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1'!$U$21:$U$987</c:f>
              <c:numCache>
                <c:formatCode>General</c:formatCode>
                <c:ptCount val="967"/>
                <c:pt idx="50">
                  <c:v>-1.4038099980098195E-3</c:v>
                </c:pt>
                <c:pt idx="69">
                  <c:v>-2.1275099934427999E-3</c:v>
                </c:pt>
                <c:pt idx="158">
                  <c:v>2.0630780003557447E-2</c:v>
                </c:pt>
                <c:pt idx="222">
                  <c:v>2.5557474997185636E-2</c:v>
                </c:pt>
                <c:pt idx="224">
                  <c:v>5.7847200077958405E-3</c:v>
                </c:pt>
                <c:pt idx="232">
                  <c:v>-2.1007199975429103E-3</c:v>
                </c:pt>
                <c:pt idx="239">
                  <c:v>-4.7219099942594767E-3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6E-44D9-BC28-16D81C783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423272"/>
        <c:axId val="1"/>
      </c:scatterChart>
      <c:valAx>
        <c:axId val="894423272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611451045401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4999999999999999E-2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423272"/>
        <c:crosses val="autoZero"/>
        <c:crossBetween val="midCat"/>
        <c:majorUnit val="5.0000000000000001E-3"/>
        <c:minorUnit val="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21068883417435"/>
          <c:y val="0.92307692307692313"/>
          <c:w val="0.72445869188952006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Tau - O-C Diagr.</a:t>
            </a:r>
          </a:p>
        </c:rich>
      </c:tx>
      <c:layout>
        <c:manualLayout>
          <c:xMode val="edge"/>
          <c:yMode val="edge"/>
          <c:x val="0.370942812982998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8593508500773"/>
          <c:y val="0.14159332824405491"/>
          <c:w val="0.80370942812983004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1'!$H$21:$H$987</c:f>
              <c:numCache>
                <c:formatCode>General</c:formatCode>
                <c:ptCount val="967"/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E3-4E77-9D1D-6A8A4DF4F98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</c:numCache>
              </c:numRef>
            </c:plus>
            <c:minus>
              <c:numRef>
                <c:f>'Active 1'!$D$22:$D$50</c:f>
                <c:numCache>
                  <c:formatCode>General</c:formatCode>
                  <c:ptCount val="2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1'!$I$21:$I$987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E3-4E77-9D1D-6A8A4DF4F98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1'!$D$21:$D$293</c:f>
                <c:numCache>
                  <c:formatCode>General</c:formatCode>
                  <c:ptCount val="273"/>
                  <c:pt idx="102">
                    <c:v>0</c:v>
                  </c:pt>
                  <c:pt idx="103">
                    <c:v>0</c:v>
                  </c:pt>
                  <c:pt idx="109">
                    <c:v>0</c:v>
                  </c:pt>
                  <c:pt idx="113">
                    <c:v>0</c:v>
                  </c:pt>
                  <c:pt idx="122">
                    <c:v>0</c:v>
                  </c:pt>
                  <c:pt idx="123">
                    <c:v>0</c:v>
                  </c:pt>
                  <c:pt idx="222">
                    <c:v>1E-4</c:v>
                  </c:pt>
                  <c:pt idx="224">
                    <c:v>1E-3</c:v>
                  </c:pt>
                  <c:pt idx="231">
                    <c:v>3.0000000000000001E-3</c:v>
                  </c:pt>
                  <c:pt idx="232">
                    <c:v>5.0000000000000001E-4</c:v>
                  </c:pt>
                  <c:pt idx="233">
                    <c:v>1E-3</c:v>
                  </c:pt>
                  <c:pt idx="239">
                    <c:v>6.9999999999999999E-4</c:v>
                  </c:pt>
                  <c:pt idx="240">
                    <c:v>1.2999999999999999E-3</c:v>
                  </c:pt>
                </c:numCache>
              </c:numRef>
            </c:plus>
            <c:minus>
              <c:numRef>
                <c:f>'Active 1'!$D$21:$D$293</c:f>
                <c:numCache>
                  <c:formatCode>General</c:formatCode>
                  <c:ptCount val="273"/>
                  <c:pt idx="102">
                    <c:v>0</c:v>
                  </c:pt>
                  <c:pt idx="103">
                    <c:v>0</c:v>
                  </c:pt>
                  <c:pt idx="109">
                    <c:v>0</c:v>
                  </c:pt>
                  <c:pt idx="113">
                    <c:v>0</c:v>
                  </c:pt>
                  <c:pt idx="122">
                    <c:v>0</c:v>
                  </c:pt>
                  <c:pt idx="123">
                    <c:v>0</c:v>
                  </c:pt>
                  <c:pt idx="222">
                    <c:v>1E-4</c:v>
                  </c:pt>
                  <c:pt idx="224">
                    <c:v>1E-3</c:v>
                  </c:pt>
                  <c:pt idx="231">
                    <c:v>3.0000000000000001E-3</c:v>
                  </c:pt>
                  <c:pt idx="232">
                    <c:v>5.0000000000000001E-4</c:v>
                  </c:pt>
                  <c:pt idx="233">
                    <c:v>1E-3</c:v>
                  </c:pt>
                  <c:pt idx="239">
                    <c:v>6.9999999999999999E-4</c:v>
                  </c:pt>
                  <c:pt idx="24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1'!$J$21:$J$987</c:f>
              <c:numCache>
                <c:formatCode>General</c:formatCode>
                <c:ptCount val="967"/>
                <c:pt idx="0">
                  <c:v>-9.7534000087762251E-4</c:v>
                </c:pt>
                <c:pt idx="1">
                  <c:v>-1.2350699980743229E-3</c:v>
                </c:pt>
                <c:pt idx="2">
                  <c:v>-8.3507000090321526E-4</c:v>
                </c:pt>
                <c:pt idx="3">
                  <c:v>-8.0108999827643856E-4</c:v>
                </c:pt>
                <c:pt idx="4">
                  <c:v>-8.1032000161940232E-4</c:v>
                </c:pt>
                <c:pt idx="5">
                  <c:v>-6.5352999808965251E-4</c:v>
                </c:pt>
                <c:pt idx="6">
                  <c:v>-5.6435000442434102E-4</c:v>
                </c:pt>
                <c:pt idx="7">
                  <c:v>-1.0755199982668273E-3</c:v>
                </c:pt>
                <c:pt idx="8">
                  <c:v>-1.1075599977630191E-3</c:v>
                </c:pt>
                <c:pt idx="9">
                  <c:v>-6.0755999584216624E-4</c:v>
                </c:pt>
                <c:pt idx="10">
                  <c:v>-6.0755999584216624E-4</c:v>
                </c:pt>
                <c:pt idx="11">
                  <c:v>-6.7357999796513468E-4</c:v>
                </c:pt>
                <c:pt idx="12">
                  <c:v>-5.7358000049134716E-4</c:v>
                </c:pt>
                <c:pt idx="13">
                  <c:v>-1.018729992210865E-3</c:v>
                </c:pt>
                <c:pt idx="14">
                  <c:v>-1.0828099984792061E-3</c:v>
                </c:pt>
                <c:pt idx="15">
                  <c:v>-1.0629399985191412E-3</c:v>
                </c:pt>
                <c:pt idx="16">
                  <c:v>-4.2895999649772421E-4</c:v>
                </c:pt>
                <c:pt idx="17">
                  <c:v>-1.0017999957199208E-3</c:v>
                </c:pt>
                <c:pt idx="18">
                  <c:v>-8.7704999896232039E-4</c:v>
                </c:pt>
                <c:pt idx="19">
                  <c:v>-9.8627999977907166E-4</c:v>
                </c:pt>
                <c:pt idx="20">
                  <c:v>-9.5229999715229496E-4</c:v>
                </c:pt>
                <c:pt idx="21">
                  <c:v>-5.9850999969057739E-4</c:v>
                </c:pt>
                <c:pt idx="22">
                  <c:v>-5.4365999676520005E-4</c:v>
                </c:pt>
                <c:pt idx="23">
                  <c:v>-6.7569999373517931E-4</c:v>
                </c:pt>
                <c:pt idx="24">
                  <c:v>-6.1696999910054728E-4</c:v>
                </c:pt>
                <c:pt idx="25">
                  <c:v>-6.6941000113729388E-4</c:v>
                </c:pt>
                <c:pt idx="26">
                  <c:v>-1.2620002962648869E-5</c:v>
                </c:pt>
                <c:pt idx="27">
                  <c:v>-6.2379000155488029E-4</c:v>
                </c:pt>
                <c:pt idx="28">
                  <c:v>-1.9910003175027668E-5</c:v>
                </c:pt>
                <c:pt idx="29">
                  <c:v>-8.592999802203849E-5</c:v>
                </c:pt>
                <c:pt idx="30">
                  <c:v>-5.9904000227106735E-4</c:v>
                </c:pt>
                <c:pt idx="31">
                  <c:v>-7.1020999894244596E-4</c:v>
                </c:pt>
                <c:pt idx="32">
                  <c:v>-4.4224999874131754E-4</c:v>
                </c:pt>
                <c:pt idx="33">
                  <c:v>-4.7234999510692433E-4</c:v>
                </c:pt>
                <c:pt idx="34">
                  <c:v>-4.9469000077806413E-4</c:v>
                </c:pt>
                <c:pt idx="35">
                  <c:v>-4.9275000492343679E-4</c:v>
                </c:pt>
                <c:pt idx="36">
                  <c:v>4.1229999624192715E-5</c:v>
                </c:pt>
                <c:pt idx="37">
                  <c:v>-5.6993999896803871E-4</c:v>
                </c:pt>
                <c:pt idx="38">
                  <c:v>-3.8840000343043357E-4</c:v>
                </c:pt>
                <c:pt idx="39">
                  <c:v>-4.8645999777363613E-4</c:v>
                </c:pt>
                <c:pt idx="40">
                  <c:v>-4.9569000111659989E-4</c:v>
                </c:pt>
                <c:pt idx="41">
                  <c:v>-1.8323000404052436E-4</c:v>
                </c:pt>
                <c:pt idx="42">
                  <c:v>-2.152700035367161E-4</c:v>
                </c:pt>
                <c:pt idx="43">
                  <c:v>3.2887999986996874E-4</c:v>
                </c:pt>
                <c:pt idx="44">
                  <c:v>-1.8617000023368746E-4</c:v>
                </c:pt>
                <c:pt idx="45">
                  <c:v>5.497999518411234E-5</c:v>
                </c:pt>
                <c:pt idx="46">
                  <c:v>3.976600055466406E-4</c:v>
                </c:pt>
                <c:pt idx="47">
                  <c:v>5.316399983712472E-4</c:v>
                </c:pt>
                <c:pt idx="48">
                  <c:v>4.9959999887505546E-4</c:v>
                </c:pt>
                <c:pt idx="49">
                  <c:v>5.3358000150183216E-4</c:v>
                </c:pt>
                <c:pt idx="51">
                  <c:v>3.0169998353812844E-5</c:v>
                </c:pt>
                <c:pt idx="52">
                  <c:v>6.4150000980589539E-5</c:v>
                </c:pt>
                <c:pt idx="53">
                  <c:v>2.0099978428333998E-6</c:v>
                </c:pt>
                <c:pt idx="54">
                  <c:v>1.5990000974852592E-5</c:v>
                </c:pt>
                <c:pt idx="55">
                  <c:v>6.9969995820429176E-5</c:v>
                </c:pt>
                <c:pt idx="56">
                  <c:v>5.2481999591691419E-4</c:v>
                </c:pt>
                <c:pt idx="57">
                  <c:v>4.5690001570619643E-5</c:v>
                </c:pt>
                <c:pt idx="58">
                  <c:v>-9.5579998742323369E-5</c:v>
                </c:pt>
                <c:pt idx="59">
                  <c:v>3.1110001145862043E-5</c:v>
                </c:pt>
                <c:pt idx="60">
                  <c:v>-4.8020003305282444E-5</c:v>
                </c:pt>
                <c:pt idx="61">
                  <c:v>6.6556000092532486E-4</c:v>
                </c:pt>
                <c:pt idx="62">
                  <c:v>6.3775000307941809E-4</c:v>
                </c:pt>
                <c:pt idx="63">
                  <c:v>6.7172999843023717E-4</c:v>
                </c:pt>
                <c:pt idx="64">
                  <c:v>3.0660004995297641E-5</c:v>
                </c:pt>
                <c:pt idx="65">
                  <c:v>5.8336999791208655E-4</c:v>
                </c:pt>
                <c:pt idx="66">
                  <c:v>6.1735000053886324E-4</c:v>
                </c:pt>
                <c:pt idx="67">
                  <c:v>6.6950000473298132E-5</c:v>
                </c:pt>
                <c:pt idx="68">
                  <c:v>8.1587999738985673E-4</c:v>
                </c:pt>
                <c:pt idx="70">
                  <c:v>7.7443000191124156E-4</c:v>
                </c:pt>
                <c:pt idx="71">
                  <c:v>6.2560000515077263E-5</c:v>
                </c:pt>
                <c:pt idx="72">
                  <c:v>1.8179998733103275E-5</c:v>
                </c:pt>
                <c:pt idx="73">
                  <c:v>-5.5299969972111285E-6</c:v>
                </c:pt>
                <c:pt idx="74">
                  <c:v>-2.3990003683138639E-5</c:v>
                </c:pt>
                <c:pt idx="75">
                  <c:v>-3.539099998306483E-4</c:v>
                </c:pt>
                <c:pt idx="76">
                  <c:v>1.2763000268023461E-4</c:v>
                </c:pt>
                <c:pt idx="77">
                  <c:v>-3.8389996916521341E-5</c:v>
                </c:pt>
                <c:pt idx="78">
                  <c:v>-1.0440999903948978E-4</c:v>
                </c:pt>
                <c:pt idx="79">
                  <c:v>2.9570001061074436E-5</c:v>
                </c:pt>
                <c:pt idx="80">
                  <c:v>9.993999992730096E-5</c:v>
                </c:pt>
                <c:pt idx="81">
                  <c:v>-1.7100028344430029E-6</c:v>
                </c:pt>
                <c:pt idx="82">
                  <c:v>6.6250002419110388E-5</c:v>
                </c:pt>
                <c:pt idx="83">
                  <c:v>1.0022999776992947E-4</c:v>
                </c:pt>
                <c:pt idx="84">
                  <c:v>-1.3910000416217372E-4</c:v>
                </c:pt>
                <c:pt idx="85">
                  <c:v>-1.0512000153539702E-4</c:v>
                </c:pt>
                <c:pt idx="86">
                  <c:v>6.3080000109039247E-4</c:v>
                </c:pt>
                <c:pt idx="87">
                  <c:v>-1.0271000064676628E-4</c:v>
                </c:pt>
                <c:pt idx="88">
                  <c:v>-3.4750002669170499E-5</c:v>
                </c:pt>
                <c:pt idx="89">
                  <c:v>6.1815999652026221E-4</c:v>
                </c:pt>
                <c:pt idx="90">
                  <c:v>5.3597000078298151E-4</c:v>
                </c:pt>
                <c:pt idx="91">
                  <c:v>4.6994999866001308E-4</c:v>
                </c:pt>
                <c:pt idx="92">
                  <c:v>4.4955000339541584E-4</c:v>
                </c:pt>
                <c:pt idx="93">
                  <c:v>4.175100038992241E-4</c:v>
                </c:pt>
                <c:pt idx="94">
                  <c:v>2.4600012693554163E-6</c:v>
                </c:pt>
                <c:pt idx="95">
                  <c:v>-1.6355999832740054E-4</c:v>
                </c:pt>
                <c:pt idx="96">
                  <c:v>-3.5600001865532249E-5</c:v>
                </c:pt>
                <c:pt idx="97">
                  <c:v>4.4000043999403715E-6</c:v>
                </c:pt>
                <c:pt idx="98">
                  <c:v>-1.7084999853977934E-4</c:v>
                </c:pt>
                <c:pt idx="99">
                  <c:v>6.3600004068575799E-5</c:v>
                </c:pt>
                <c:pt idx="100">
                  <c:v>-3.446000482654199E-5</c:v>
                </c:pt>
                <c:pt idx="101">
                  <c:v>-4.460001946426928E-6</c:v>
                </c:pt>
                <c:pt idx="102">
                  <c:v>-1.3464000221574679E-4</c:v>
                </c:pt>
                <c:pt idx="103">
                  <c:v>-1.6667999443598092E-4</c:v>
                </c:pt>
                <c:pt idx="104">
                  <c:v>1.7117999959737062E-4</c:v>
                </c:pt>
                <c:pt idx="105">
                  <c:v>4.8475999938091263E-4</c:v>
                </c:pt>
                <c:pt idx="106">
                  <c:v>-3.2641000143485144E-4</c:v>
                </c:pt>
                <c:pt idx="107">
                  <c:v>5.3861000196775422E-4</c:v>
                </c:pt>
                <c:pt idx="108">
                  <c:v>-4.2460000258870423E-5</c:v>
                </c:pt>
                <c:pt idx="109">
                  <c:v>-2.5762999575817958E-4</c:v>
                </c:pt>
                <c:pt idx="110">
                  <c:v>-1.5762999828439206E-4</c:v>
                </c:pt>
                <c:pt idx="111">
                  <c:v>5.3702000150224194E-4</c:v>
                </c:pt>
                <c:pt idx="112">
                  <c:v>7.7100000635255128E-4</c:v>
                </c:pt>
                <c:pt idx="113">
                  <c:v>-1.1200999870197847E-4</c:v>
                </c:pt>
                <c:pt idx="114">
                  <c:v>5.2778999815927818E-4</c:v>
                </c:pt>
                <c:pt idx="115">
                  <c:v>4.2972999654011801E-4</c:v>
                </c:pt>
                <c:pt idx="116">
                  <c:v>5.2049999794689938E-4</c:v>
                </c:pt>
                <c:pt idx="117">
                  <c:v>6.0739000036846846E-4</c:v>
                </c:pt>
                <c:pt idx="118">
                  <c:v>7.5688999640988186E-4</c:v>
                </c:pt>
                <c:pt idx="119">
                  <c:v>6.248499994399026E-4</c:v>
                </c:pt>
                <c:pt idx="120">
                  <c:v>6.4571999973850325E-4</c:v>
                </c:pt>
                <c:pt idx="121">
                  <c:v>2.8163999377284199E-4</c:v>
                </c:pt>
                <c:pt idx="122">
                  <c:v>9.8630000138655305E-5</c:v>
                </c:pt>
                <c:pt idx="123">
                  <c:v>1.9569000141927972E-4</c:v>
                </c:pt>
                <c:pt idx="124">
                  <c:v>2.9569000616902485E-4</c:v>
                </c:pt>
                <c:pt idx="125">
                  <c:v>-6.6449996666051447E-5</c:v>
                </c:pt>
                <c:pt idx="126">
                  <c:v>-5.9880003391299397E-5</c:v>
                </c:pt>
                <c:pt idx="127">
                  <c:v>-2.2890002583153546E-5</c:v>
                </c:pt>
                <c:pt idx="128">
                  <c:v>3.8449994463007897E-5</c:v>
                </c:pt>
                <c:pt idx="129">
                  <c:v>2.328999835299328E-5</c:v>
                </c:pt>
                <c:pt idx="130">
                  <c:v>1.6911000420805067E-4</c:v>
                </c:pt>
                <c:pt idx="131">
                  <c:v>-2.8480004402808845E-5</c:v>
                </c:pt>
                <c:pt idx="132">
                  <c:v>1.6229000175371766E-4</c:v>
                </c:pt>
                <c:pt idx="133">
                  <c:v>-9.3089998699724674E-5</c:v>
                </c:pt>
                <c:pt idx="134">
                  <c:v>-5.9110003348905593E-5</c:v>
                </c:pt>
                <c:pt idx="135">
                  <c:v>-5.0000002374872565E-5</c:v>
                </c:pt>
                <c:pt idx="137">
                  <c:v>7.7960001362953335E-5</c:v>
                </c:pt>
                <c:pt idx="138">
                  <c:v>7.6860000262968242E-5</c:v>
                </c:pt>
                <c:pt idx="139">
                  <c:v>1.4141000428935513E-4</c:v>
                </c:pt>
                <c:pt idx="140">
                  <c:v>5.3800002206116915E-5</c:v>
                </c:pt>
                <c:pt idx="141">
                  <c:v>2.777800036710687E-4</c:v>
                </c:pt>
                <c:pt idx="142">
                  <c:v>2.3142999998526648E-4</c:v>
                </c:pt>
                <c:pt idx="143">
                  <c:v>2.0918999507557601E-4</c:v>
                </c:pt>
                <c:pt idx="144">
                  <c:v>1.4306999946711585E-4</c:v>
                </c:pt>
                <c:pt idx="145">
                  <c:v>3.5704999754671007E-4</c:v>
                </c:pt>
                <c:pt idx="146">
                  <c:v>1.5598000027239323E-4</c:v>
                </c:pt>
                <c:pt idx="147">
                  <c:v>4.4781999895349145E-4</c:v>
                </c:pt>
                <c:pt idx="148">
                  <c:v>-6.5600033849477768E-6</c:v>
                </c:pt>
                <c:pt idx="149">
                  <c:v>2.6139999681618065E-4</c:v>
                </c:pt>
                <c:pt idx="150">
                  <c:v>9.732000035000965E-5</c:v>
                </c:pt>
                <c:pt idx="151">
                  <c:v>2.2013000125298277E-4</c:v>
                </c:pt>
                <c:pt idx="152">
                  <c:v>3.2181999995373189E-4</c:v>
                </c:pt>
                <c:pt idx="153">
                  <c:v>4.0580000495538116E-4</c:v>
                </c:pt>
                <c:pt idx="154">
                  <c:v>3.9908000326249748E-4</c:v>
                </c:pt>
                <c:pt idx="155">
                  <c:v>4.3305999861331657E-4</c:v>
                </c:pt>
                <c:pt idx="156">
                  <c:v>5.3823000052943826E-4</c:v>
                </c:pt>
                <c:pt idx="157">
                  <c:v>5.592399975284934E-4</c:v>
                </c:pt>
                <c:pt idx="159">
                  <c:v>6.5475999872433022E-4</c:v>
                </c:pt>
                <c:pt idx="160">
                  <c:v>6.8414000270422548E-4</c:v>
                </c:pt>
                <c:pt idx="161">
                  <c:v>7.6812000042991713E-4</c:v>
                </c:pt>
                <c:pt idx="162">
                  <c:v>5.5210000573424622E-4</c:v>
                </c:pt>
                <c:pt idx="163">
                  <c:v>3.0577000143239275E-4</c:v>
                </c:pt>
                <c:pt idx="164">
                  <c:v>6.2076000176602975E-4</c:v>
                </c:pt>
                <c:pt idx="165">
                  <c:v>6.5474000439280644E-4</c:v>
                </c:pt>
                <c:pt idx="166">
                  <c:v>7.8871999721741304E-4</c:v>
                </c:pt>
                <c:pt idx="167">
                  <c:v>7.3031000647461042E-4</c:v>
                </c:pt>
                <c:pt idx="168">
                  <c:v>8.7763999908929691E-4</c:v>
                </c:pt>
                <c:pt idx="169">
                  <c:v>7.9597000149078667E-4</c:v>
                </c:pt>
                <c:pt idx="170">
                  <c:v>1.056739994965028E-3</c:v>
                </c:pt>
                <c:pt idx="171">
                  <c:v>1.1016700009349734E-3</c:v>
                </c:pt>
                <c:pt idx="172">
                  <c:v>1.015650006593205E-3</c:v>
                </c:pt>
                <c:pt idx="173">
                  <c:v>2.4493200035067275E-3</c:v>
                </c:pt>
                <c:pt idx="174">
                  <c:v>2.5094599986914545E-3</c:v>
                </c:pt>
                <c:pt idx="175">
                  <c:v>3.02438999642618E-3</c:v>
                </c:pt>
                <c:pt idx="176">
                  <c:v>3.0151600003591739E-3</c:v>
                </c:pt>
                <c:pt idx="177">
                  <c:v>2.9831200008629821E-3</c:v>
                </c:pt>
                <c:pt idx="178">
                  <c:v>3.1597799970768392E-3</c:v>
                </c:pt>
                <c:pt idx="179">
                  <c:v>3.139380001812242E-3</c:v>
                </c:pt>
                <c:pt idx="180">
                  <c:v>3.3193300041602924E-3</c:v>
                </c:pt>
                <c:pt idx="181">
                  <c:v>3.253310002037324E-3</c:v>
                </c:pt>
                <c:pt idx="182">
                  <c:v>3.2872899973881431E-3</c:v>
                </c:pt>
                <c:pt idx="183">
                  <c:v>3.9214999997057021E-3</c:v>
                </c:pt>
                <c:pt idx="184">
                  <c:v>4.3296100047882646E-3</c:v>
                </c:pt>
                <c:pt idx="185">
                  <c:v>4.5936300011817366E-3</c:v>
                </c:pt>
                <c:pt idx="186">
                  <c:v>4.7484800015809014E-3</c:v>
                </c:pt>
                <c:pt idx="187">
                  <c:v>5.1012100011575967E-3</c:v>
                </c:pt>
                <c:pt idx="188">
                  <c:v>5.3351899987319484E-3</c:v>
                </c:pt>
                <c:pt idx="189">
                  <c:v>5.069170001661405E-3</c:v>
                </c:pt>
                <c:pt idx="190">
                  <c:v>5.3031499992357567E-3</c:v>
                </c:pt>
                <c:pt idx="191">
                  <c:v>5.7257799999206327E-3</c:v>
                </c:pt>
                <c:pt idx="192">
                  <c:v>5.5597600003238767E-3</c:v>
                </c:pt>
                <c:pt idx="193">
                  <c:v>6.0299500037217513E-3</c:v>
                </c:pt>
                <c:pt idx="194">
                  <c:v>5.6639300019014627E-3</c:v>
                </c:pt>
                <c:pt idx="195">
                  <c:v>5.7609900031820871E-3</c:v>
                </c:pt>
                <c:pt idx="196">
                  <c:v>6.3682200052426197E-3</c:v>
                </c:pt>
                <c:pt idx="197">
                  <c:v>6.426829997508321E-3</c:v>
                </c:pt>
                <c:pt idx="198">
                  <c:v>6.3175999966915697E-3</c:v>
                </c:pt>
                <c:pt idx="199">
                  <c:v>6.4991399995051324E-3</c:v>
                </c:pt>
                <c:pt idx="200">
                  <c:v>6.7204799997853115E-3</c:v>
                </c:pt>
                <c:pt idx="201">
                  <c:v>6.8204800045350567E-3</c:v>
                </c:pt>
                <c:pt idx="202">
                  <c:v>6.9432899981620722E-3</c:v>
                </c:pt>
                <c:pt idx="203">
                  <c:v>6.9432899981620722E-3</c:v>
                </c:pt>
                <c:pt idx="204">
                  <c:v>7.0384100035880692E-3</c:v>
                </c:pt>
                <c:pt idx="205">
                  <c:v>7.6402300037443638E-3</c:v>
                </c:pt>
                <c:pt idx="206">
                  <c:v>6.974210002226755E-3</c:v>
                </c:pt>
                <c:pt idx="207">
                  <c:v>7.6800300012109801E-3</c:v>
                </c:pt>
                <c:pt idx="208">
                  <c:v>7.2989600012078881E-3</c:v>
                </c:pt>
                <c:pt idx="209">
                  <c:v>7.6368200025171973E-3</c:v>
                </c:pt>
                <c:pt idx="210">
                  <c:v>7.5168900002609007E-3</c:v>
                </c:pt>
                <c:pt idx="211">
                  <c:v>7.6508700003614649E-3</c:v>
                </c:pt>
                <c:pt idx="212">
                  <c:v>8.3167100019636564E-3</c:v>
                </c:pt>
                <c:pt idx="213">
                  <c:v>8.4526300051948056E-3</c:v>
                </c:pt>
                <c:pt idx="214">
                  <c:v>8.6526300001423806E-3</c:v>
                </c:pt>
                <c:pt idx="215">
                  <c:v>8.601599998655729E-3</c:v>
                </c:pt>
                <c:pt idx="216">
                  <c:v>8.690430004207883E-3</c:v>
                </c:pt>
                <c:pt idx="217">
                  <c:v>8.7888399939402007E-3</c:v>
                </c:pt>
                <c:pt idx="218">
                  <c:v>8.7796099978731945E-3</c:v>
                </c:pt>
                <c:pt idx="219">
                  <c:v>8.9475700006005354E-3</c:v>
                </c:pt>
                <c:pt idx="220">
                  <c:v>8.7363999991794117E-3</c:v>
                </c:pt>
                <c:pt idx="221">
                  <c:v>8.8703799992799759E-3</c:v>
                </c:pt>
                <c:pt idx="223">
                  <c:v>9.4269900000654161E-3</c:v>
                </c:pt>
                <c:pt idx="225">
                  <c:v>9.1419800010044128E-3</c:v>
                </c:pt>
                <c:pt idx="226">
                  <c:v>9.703470001113601E-3</c:v>
                </c:pt>
                <c:pt idx="227">
                  <c:v>9.703470001113601E-3</c:v>
                </c:pt>
                <c:pt idx="228">
                  <c:v>9.5985900043160655E-3</c:v>
                </c:pt>
                <c:pt idx="229">
                  <c:v>1.0304520001227502E-2</c:v>
                </c:pt>
                <c:pt idx="230">
                  <c:v>1.0088000002724584E-2</c:v>
                </c:pt>
                <c:pt idx="234">
                  <c:v>1.0489520005648956E-2</c:v>
                </c:pt>
                <c:pt idx="235">
                  <c:v>1.0602100002870429E-2</c:v>
                </c:pt>
                <c:pt idx="236">
                  <c:v>1.0680640007194597E-2</c:v>
                </c:pt>
                <c:pt idx="237">
                  <c:v>1.0837430003448389E-2</c:v>
                </c:pt>
                <c:pt idx="238">
                  <c:v>1.0671409996575676E-2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E3-4E77-9D1D-6A8A4DF4F98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1'!$K$21:$K$987</c:f>
              <c:numCache>
                <c:formatCode>General</c:formatCode>
                <c:ptCount val="967"/>
                <c:pt idx="231">
                  <c:v>1.1321450001560152E-2</c:v>
                </c:pt>
                <c:pt idx="233">
                  <c:v>1.0481760000402573E-2</c:v>
                </c:pt>
                <c:pt idx="240">
                  <c:v>1.1603940001805313E-2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E3-4E77-9D1D-6A8A4DF4F98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E3-4E77-9D1D-6A8A4DF4F98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E3-4E77-9D1D-6A8A4DF4F98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E3-4E77-9D1D-6A8A4DF4F98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1'!$O$21:$O$987</c:f>
              <c:numCache>
                <c:formatCode>General</c:formatCode>
                <c:ptCount val="967"/>
                <c:pt idx="97">
                  <c:v>-7.7795588214894405E-4</c:v>
                </c:pt>
                <c:pt idx="100">
                  <c:v>-7.3678905786712782E-4</c:v>
                </c:pt>
                <c:pt idx="110">
                  <c:v>-1.5423062587909876E-4</c:v>
                </c:pt>
                <c:pt idx="124">
                  <c:v>-2.5943313000880374E-5</c:v>
                </c:pt>
                <c:pt idx="135">
                  <c:v>8.687170891237099E-4</c:v>
                </c:pt>
                <c:pt idx="145">
                  <c:v>1.2492708717288727E-3</c:v>
                </c:pt>
                <c:pt idx="228">
                  <c:v>7.9728663817566908E-3</c:v>
                </c:pt>
                <c:pt idx="229">
                  <c:v>8.5985063740396453E-3</c:v>
                </c:pt>
                <c:pt idx="230">
                  <c:v>8.6233979422100458E-3</c:v>
                </c:pt>
                <c:pt idx="231">
                  <c:v>8.6975939627179713E-3</c:v>
                </c:pt>
                <c:pt idx="232">
                  <c:v>9.2322839943783062E-3</c:v>
                </c:pt>
                <c:pt idx="233">
                  <c:v>9.3050439628764008E-3</c:v>
                </c:pt>
                <c:pt idx="234">
                  <c:v>9.3165323789550468E-3</c:v>
                </c:pt>
                <c:pt idx="235">
                  <c:v>9.3845055074203709E-3</c:v>
                </c:pt>
                <c:pt idx="236">
                  <c:v>9.5501301725541901E-3</c:v>
                </c:pt>
                <c:pt idx="237">
                  <c:v>9.5601825366230068E-3</c:v>
                </c:pt>
                <c:pt idx="238">
                  <c:v>9.5611399046295602E-3</c:v>
                </c:pt>
                <c:pt idx="239">
                  <c:v>1.1347588604859078E-2</c:v>
                </c:pt>
                <c:pt idx="240">
                  <c:v>1.1306900464580539E-2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E3-4E77-9D1D-6A8A4DF4F98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-3440</c:v>
                </c:pt>
                <c:pt idx="98">
                  <c:v>-3415</c:v>
                </c:pt>
                <c:pt idx="99">
                  <c:v>-3360</c:v>
                </c:pt>
                <c:pt idx="100">
                  <c:v>-3354</c:v>
                </c:pt>
                <c:pt idx="101">
                  <c:v>-3354</c:v>
                </c:pt>
                <c:pt idx="102">
                  <c:v>-2736</c:v>
                </c:pt>
                <c:pt idx="103">
                  <c:v>-2732</c:v>
                </c:pt>
                <c:pt idx="104">
                  <c:v>-2718</c:v>
                </c:pt>
                <c:pt idx="105">
                  <c:v>-2676</c:v>
                </c:pt>
                <c:pt idx="106">
                  <c:v>-2659</c:v>
                </c:pt>
                <c:pt idx="107">
                  <c:v>-2561</c:v>
                </c:pt>
                <c:pt idx="108">
                  <c:v>-2554</c:v>
                </c:pt>
                <c:pt idx="109">
                  <c:v>-2137</c:v>
                </c:pt>
                <c:pt idx="110">
                  <c:v>-2137</c:v>
                </c:pt>
                <c:pt idx="111">
                  <c:v>-2102</c:v>
                </c:pt>
                <c:pt idx="112">
                  <c:v>-2100</c:v>
                </c:pt>
                <c:pt idx="113">
                  <c:v>-2099</c:v>
                </c:pt>
                <c:pt idx="114">
                  <c:v>-2079</c:v>
                </c:pt>
                <c:pt idx="115">
                  <c:v>-2073</c:v>
                </c:pt>
                <c:pt idx="116">
                  <c:v>-2050</c:v>
                </c:pt>
                <c:pt idx="117">
                  <c:v>-2039</c:v>
                </c:pt>
                <c:pt idx="118">
                  <c:v>-1989</c:v>
                </c:pt>
                <c:pt idx="119">
                  <c:v>-1985</c:v>
                </c:pt>
                <c:pt idx="120">
                  <c:v>-1972</c:v>
                </c:pt>
                <c:pt idx="121">
                  <c:v>-1964</c:v>
                </c:pt>
                <c:pt idx="122">
                  <c:v>-1963</c:v>
                </c:pt>
                <c:pt idx="123">
                  <c:v>-1869</c:v>
                </c:pt>
                <c:pt idx="124">
                  <c:v>-1869</c:v>
                </c:pt>
                <c:pt idx="125">
                  <c:v>-1855</c:v>
                </c:pt>
                <c:pt idx="126">
                  <c:v>-1412</c:v>
                </c:pt>
                <c:pt idx="127">
                  <c:v>-1411</c:v>
                </c:pt>
                <c:pt idx="128">
                  <c:v>-1345</c:v>
                </c:pt>
                <c:pt idx="129">
                  <c:v>-629</c:v>
                </c:pt>
                <c:pt idx="130">
                  <c:v>-611</c:v>
                </c:pt>
                <c:pt idx="131">
                  <c:v>-552</c:v>
                </c:pt>
                <c:pt idx="132">
                  <c:v>-529</c:v>
                </c:pt>
                <c:pt idx="133">
                  <c:v>-391</c:v>
                </c:pt>
                <c:pt idx="134">
                  <c:v>-389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114</c:v>
                </c:pt>
                <c:pt idx="139">
                  <c:v>159</c:v>
                </c:pt>
                <c:pt idx="140">
                  <c:v>620</c:v>
                </c:pt>
                <c:pt idx="141">
                  <c:v>622</c:v>
                </c:pt>
                <c:pt idx="142">
                  <c:v>757</c:v>
                </c:pt>
                <c:pt idx="143">
                  <c:v>781</c:v>
                </c:pt>
                <c:pt idx="144">
                  <c:v>793</c:v>
                </c:pt>
                <c:pt idx="145">
                  <c:v>795</c:v>
                </c:pt>
                <c:pt idx="146">
                  <c:v>802</c:v>
                </c:pt>
                <c:pt idx="147">
                  <c:v>818</c:v>
                </c:pt>
                <c:pt idx="148">
                  <c:v>856</c:v>
                </c:pt>
                <c:pt idx="149">
                  <c:v>860</c:v>
                </c:pt>
                <c:pt idx="150">
                  <c:v>868</c:v>
                </c:pt>
                <c:pt idx="151">
                  <c:v>887</c:v>
                </c:pt>
                <c:pt idx="152">
                  <c:v>1418</c:v>
                </c:pt>
                <c:pt idx="153">
                  <c:v>1420</c:v>
                </c:pt>
                <c:pt idx="154">
                  <c:v>1492</c:v>
                </c:pt>
                <c:pt idx="155">
                  <c:v>1494</c:v>
                </c:pt>
                <c:pt idx="156">
                  <c:v>2077</c:v>
                </c:pt>
                <c:pt idx="157">
                  <c:v>2276</c:v>
                </c:pt>
                <c:pt idx="158">
                  <c:v>2322</c:v>
                </c:pt>
                <c:pt idx="159">
                  <c:v>2324</c:v>
                </c:pt>
                <c:pt idx="160">
                  <c:v>2786</c:v>
                </c:pt>
                <c:pt idx="161">
                  <c:v>2788</c:v>
                </c:pt>
                <c:pt idx="162">
                  <c:v>2790</c:v>
                </c:pt>
                <c:pt idx="163">
                  <c:v>3523</c:v>
                </c:pt>
                <c:pt idx="164">
                  <c:v>3724</c:v>
                </c:pt>
                <c:pt idx="165">
                  <c:v>3726</c:v>
                </c:pt>
                <c:pt idx="166">
                  <c:v>3728</c:v>
                </c:pt>
                <c:pt idx="167">
                  <c:v>4269</c:v>
                </c:pt>
                <c:pt idx="168">
                  <c:v>4436</c:v>
                </c:pt>
                <c:pt idx="169">
                  <c:v>4503</c:v>
                </c:pt>
                <c:pt idx="170">
                  <c:v>4526</c:v>
                </c:pt>
                <c:pt idx="171">
                  <c:v>4933</c:v>
                </c:pt>
                <c:pt idx="172">
                  <c:v>4935</c:v>
                </c:pt>
                <c:pt idx="173">
                  <c:v>5668</c:v>
                </c:pt>
                <c:pt idx="174">
                  <c:v>5854</c:v>
                </c:pt>
                <c:pt idx="175">
                  <c:v>6261</c:v>
                </c:pt>
                <c:pt idx="176">
                  <c:v>6284</c:v>
                </c:pt>
                <c:pt idx="177">
                  <c:v>6288</c:v>
                </c:pt>
                <c:pt idx="178">
                  <c:v>6422</c:v>
                </c:pt>
                <c:pt idx="179">
                  <c:v>6462</c:v>
                </c:pt>
                <c:pt idx="180">
                  <c:v>6967</c:v>
                </c:pt>
                <c:pt idx="181">
                  <c:v>6969</c:v>
                </c:pt>
                <c:pt idx="182">
                  <c:v>6971</c:v>
                </c:pt>
                <c:pt idx="183">
                  <c:v>7850</c:v>
                </c:pt>
                <c:pt idx="184">
                  <c:v>8339</c:v>
                </c:pt>
                <c:pt idx="185">
                  <c:v>8537</c:v>
                </c:pt>
                <c:pt idx="186">
                  <c:v>8552</c:v>
                </c:pt>
                <c:pt idx="187">
                  <c:v>9179</c:v>
                </c:pt>
                <c:pt idx="188">
                  <c:v>9181</c:v>
                </c:pt>
                <c:pt idx="189">
                  <c:v>9183</c:v>
                </c:pt>
                <c:pt idx="190">
                  <c:v>9185</c:v>
                </c:pt>
                <c:pt idx="191">
                  <c:v>9822</c:v>
                </c:pt>
                <c:pt idx="192">
                  <c:v>9824</c:v>
                </c:pt>
                <c:pt idx="193">
                  <c:v>10505</c:v>
                </c:pt>
                <c:pt idx="194">
                  <c:v>10507</c:v>
                </c:pt>
                <c:pt idx="195">
                  <c:v>10601</c:v>
                </c:pt>
                <c:pt idx="196">
                  <c:v>10778</c:v>
                </c:pt>
                <c:pt idx="197">
                  <c:v>11217</c:v>
                </c:pt>
                <c:pt idx="198">
                  <c:v>11240</c:v>
                </c:pt>
                <c:pt idx="199">
                  <c:v>11286</c:v>
                </c:pt>
                <c:pt idx="200">
                  <c:v>11352</c:v>
                </c:pt>
                <c:pt idx="201">
                  <c:v>11352</c:v>
                </c:pt>
                <c:pt idx="202">
                  <c:v>11371</c:v>
                </c:pt>
                <c:pt idx="203">
                  <c:v>11371</c:v>
                </c:pt>
                <c:pt idx="204">
                  <c:v>11459</c:v>
                </c:pt>
                <c:pt idx="205">
                  <c:v>11877</c:v>
                </c:pt>
                <c:pt idx="206">
                  <c:v>11879</c:v>
                </c:pt>
                <c:pt idx="207">
                  <c:v>11897</c:v>
                </c:pt>
                <c:pt idx="208">
                  <c:v>11904</c:v>
                </c:pt>
                <c:pt idx="209">
                  <c:v>11918</c:v>
                </c:pt>
                <c:pt idx="210">
                  <c:v>12011</c:v>
                </c:pt>
                <c:pt idx="211">
                  <c:v>12013</c:v>
                </c:pt>
                <c:pt idx="212">
                  <c:v>12629</c:v>
                </c:pt>
                <c:pt idx="213">
                  <c:v>12637</c:v>
                </c:pt>
                <c:pt idx="214">
                  <c:v>12637</c:v>
                </c:pt>
                <c:pt idx="215">
                  <c:v>12840</c:v>
                </c:pt>
                <c:pt idx="216">
                  <c:v>12857</c:v>
                </c:pt>
                <c:pt idx="217">
                  <c:v>13316</c:v>
                </c:pt>
                <c:pt idx="218">
                  <c:v>13339</c:v>
                </c:pt>
                <c:pt idx="219">
                  <c:v>13343</c:v>
                </c:pt>
                <c:pt idx="220">
                  <c:v>13360</c:v>
                </c:pt>
                <c:pt idx="221">
                  <c:v>13362</c:v>
                </c:pt>
                <c:pt idx="222">
                  <c:v>13502.5</c:v>
                </c:pt>
                <c:pt idx="223">
                  <c:v>14001</c:v>
                </c:pt>
                <c:pt idx="224">
                  <c:v>14128</c:v>
                </c:pt>
                <c:pt idx="225">
                  <c:v>14202</c:v>
                </c:pt>
                <c:pt idx="226">
                  <c:v>14753</c:v>
                </c:pt>
                <c:pt idx="227">
                  <c:v>14753</c:v>
                </c:pt>
                <c:pt idx="228">
                  <c:v>14841</c:v>
                </c:pt>
                <c:pt idx="229">
                  <c:v>16148</c:v>
                </c:pt>
                <c:pt idx="230">
                  <c:v>16200</c:v>
                </c:pt>
                <c:pt idx="231">
                  <c:v>16355</c:v>
                </c:pt>
                <c:pt idx="232">
                  <c:v>17472</c:v>
                </c:pt>
                <c:pt idx="233">
                  <c:v>17624</c:v>
                </c:pt>
                <c:pt idx="234">
                  <c:v>17648</c:v>
                </c:pt>
                <c:pt idx="235">
                  <c:v>17790</c:v>
                </c:pt>
                <c:pt idx="236">
                  <c:v>18136</c:v>
                </c:pt>
                <c:pt idx="237">
                  <c:v>18157</c:v>
                </c:pt>
                <c:pt idx="238">
                  <c:v>18159</c:v>
                </c:pt>
                <c:pt idx="239">
                  <c:v>21891</c:v>
                </c:pt>
                <c:pt idx="240">
                  <c:v>21806</c:v>
                </c:pt>
              </c:numCache>
            </c:numRef>
          </c:xVal>
          <c:yVal>
            <c:numRef>
              <c:f>'Active 1'!$U$21:$U$987</c:f>
              <c:numCache>
                <c:formatCode>General</c:formatCode>
                <c:ptCount val="967"/>
                <c:pt idx="50">
                  <c:v>-1.4038099980098195E-3</c:v>
                </c:pt>
                <c:pt idx="69">
                  <c:v>-2.1275099934427999E-3</c:v>
                </c:pt>
                <c:pt idx="158">
                  <c:v>2.0630780003557447E-2</c:v>
                </c:pt>
                <c:pt idx="222">
                  <c:v>2.5557474997185636E-2</c:v>
                </c:pt>
                <c:pt idx="224">
                  <c:v>5.7847200077958405E-3</c:v>
                </c:pt>
                <c:pt idx="232">
                  <c:v>-2.1007199975429103E-3</c:v>
                </c:pt>
                <c:pt idx="239">
                  <c:v>-4.7219099942594767E-3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E3-4E77-9D1D-6A8A4DF4F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90736"/>
        <c:axId val="1"/>
      </c:scatterChart>
      <c:valAx>
        <c:axId val="87929073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4791344667701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29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47140649149924"/>
          <c:y val="0.92330662207047132"/>
          <c:w val="0.72333848531684697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Tau - O-C Diagr.</a:t>
            </a:r>
          </a:p>
        </c:rich>
      </c:tx>
      <c:layout>
        <c:manualLayout>
          <c:xMode val="edge"/>
          <c:yMode val="edge"/>
          <c:x val="0.37037085642072515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6194700934819"/>
          <c:y val="0.13461556519301221"/>
          <c:w val="0.80401355736032343"/>
          <c:h val="0.664836056667529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7-4812-B655-ABDF82B6C89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2'!$D$22:$D$50</c:f>
                <c:numCache>
                  <c:formatCode>General</c:formatCode>
                  <c:ptCount val="29"/>
                </c:numCache>
              </c:numRef>
            </c:plus>
            <c:minus>
              <c:numRef>
                <c:f>'Active 2'!$D$22:$D$50</c:f>
                <c:numCache>
                  <c:formatCode>General</c:formatCode>
                  <c:ptCount val="2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7-4812-B655-ABDF82B6C89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2'!$D$21:$D$289</c:f>
                <c:numCache>
                  <c:formatCode>General</c:formatCode>
                  <c:ptCount val="269"/>
                  <c:pt idx="100">
                    <c:v>0</c:v>
                  </c:pt>
                  <c:pt idx="101">
                    <c:v>0</c:v>
                  </c:pt>
                  <c:pt idx="107">
                    <c:v>0</c:v>
                  </c:pt>
                  <c:pt idx="110">
                    <c:v>0</c:v>
                  </c:pt>
                  <c:pt idx="119">
                    <c:v>0</c:v>
                  </c:pt>
                  <c:pt idx="120">
                    <c:v>0</c:v>
                  </c:pt>
                  <c:pt idx="223">
                    <c:v>3.0000000000000001E-3</c:v>
                  </c:pt>
                  <c:pt idx="224">
                    <c:v>1E-3</c:v>
                  </c:pt>
                  <c:pt idx="230">
                    <c:v>6.9999999999999999E-4</c:v>
                  </c:pt>
                  <c:pt idx="231">
                    <c:v>1.2999999999999999E-3</c:v>
                  </c:pt>
                </c:numCache>
              </c:numRef>
            </c:plus>
            <c:minus>
              <c:numRef>
                <c:f>'Active 2'!$D$21:$D$289</c:f>
                <c:numCache>
                  <c:formatCode>General</c:formatCode>
                  <c:ptCount val="269"/>
                  <c:pt idx="100">
                    <c:v>0</c:v>
                  </c:pt>
                  <c:pt idx="101">
                    <c:v>0</c:v>
                  </c:pt>
                  <c:pt idx="107">
                    <c:v>0</c:v>
                  </c:pt>
                  <c:pt idx="110">
                    <c:v>0</c:v>
                  </c:pt>
                  <c:pt idx="119">
                    <c:v>0</c:v>
                  </c:pt>
                  <c:pt idx="120">
                    <c:v>0</c:v>
                  </c:pt>
                  <c:pt idx="223">
                    <c:v>3.0000000000000001E-3</c:v>
                  </c:pt>
                  <c:pt idx="224">
                    <c:v>1E-3</c:v>
                  </c:pt>
                  <c:pt idx="230">
                    <c:v>6.9999999999999999E-4</c:v>
                  </c:pt>
                  <c:pt idx="23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-9.7534000087762251E-4</c:v>
                </c:pt>
                <c:pt idx="1">
                  <c:v>-1.2350699980743229E-3</c:v>
                </c:pt>
                <c:pt idx="2">
                  <c:v>-8.3507000090321526E-4</c:v>
                </c:pt>
                <c:pt idx="3">
                  <c:v>-8.0108999827643856E-4</c:v>
                </c:pt>
                <c:pt idx="4">
                  <c:v>-8.1032000161940232E-4</c:v>
                </c:pt>
                <c:pt idx="5">
                  <c:v>-6.5352999808965251E-4</c:v>
                </c:pt>
                <c:pt idx="6">
                  <c:v>-5.6435000442434102E-4</c:v>
                </c:pt>
                <c:pt idx="7">
                  <c:v>-1.0755199982668273E-3</c:v>
                </c:pt>
                <c:pt idx="8">
                  <c:v>-1.1075599977630191E-3</c:v>
                </c:pt>
                <c:pt idx="9">
                  <c:v>-6.0755999584216624E-4</c:v>
                </c:pt>
                <c:pt idx="10">
                  <c:v>-6.0755999584216624E-4</c:v>
                </c:pt>
                <c:pt idx="11">
                  <c:v>-6.7357999796513468E-4</c:v>
                </c:pt>
                <c:pt idx="12">
                  <c:v>-5.7358000049134716E-4</c:v>
                </c:pt>
                <c:pt idx="13">
                  <c:v>-1.018729992210865E-3</c:v>
                </c:pt>
                <c:pt idx="14">
                  <c:v>-1.0828099984792061E-3</c:v>
                </c:pt>
                <c:pt idx="15">
                  <c:v>-1.0629399985191412E-3</c:v>
                </c:pt>
                <c:pt idx="16">
                  <c:v>-4.2895999649772421E-4</c:v>
                </c:pt>
                <c:pt idx="17">
                  <c:v>-1.0017999957199208E-3</c:v>
                </c:pt>
                <c:pt idx="18">
                  <c:v>-8.7704999896232039E-4</c:v>
                </c:pt>
                <c:pt idx="19">
                  <c:v>-9.8627999977907166E-4</c:v>
                </c:pt>
                <c:pt idx="20">
                  <c:v>-9.5229999715229496E-4</c:v>
                </c:pt>
                <c:pt idx="21">
                  <c:v>-5.9850999969057739E-4</c:v>
                </c:pt>
                <c:pt idx="22">
                  <c:v>-5.4365999676520005E-4</c:v>
                </c:pt>
                <c:pt idx="23">
                  <c:v>-6.7569999373517931E-4</c:v>
                </c:pt>
                <c:pt idx="24">
                  <c:v>-6.1696999910054728E-4</c:v>
                </c:pt>
                <c:pt idx="25">
                  <c:v>-6.6941000113729388E-4</c:v>
                </c:pt>
                <c:pt idx="26">
                  <c:v>-1.2620002962648869E-5</c:v>
                </c:pt>
                <c:pt idx="27">
                  <c:v>-6.2379000155488029E-4</c:v>
                </c:pt>
                <c:pt idx="28">
                  <c:v>-1.9910003175027668E-5</c:v>
                </c:pt>
                <c:pt idx="29">
                  <c:v>-8.592999802203849E-5</c:v>
                </c:pt>
                <c:pt idx="30">
                  <c:v>-5.9904000227106735E-4</c:v>
                </c:pt>
                <c:pt idx="31">
                  <c:v>-7.1020999894244596E-4</c:v>
                </c:pt>
                <c:pt idx="32">
                  <c:v>-4.4224999874131754E-4</c:v>
                </c:pt>
                <c:pt idx="33">
                  <c:v>-4.7234999510692433E-4</c:v>
                </c:pt>
                <c:pt idx="34">
                  <c:v>-4.9469000077806413E-4</c:v>
                </c:pt>
                <c:pt idx="35">
                  <c:v>-4.9275000492343679E-4</c:v>
                </c:pt>
                <c:pt idx="36">
                  <c:v>4.1229999624192715E-5</c:v>
                </c:pt>
                <c:pt idx="37">
                  <c:v>-5.6993999896803871E-4</c:v>
                </c:pt>
                <c:pt idx="38">
                  <c:v>-3.8840000343043357E-4</c:v>
                </c:pt>
                <c:pt idx="39">
                  <c:v>-4.8645999777363613E-4</c:v>
                </c:pt>
                <c:pt idx="40">
                  <c:v>-4.9569000111659989E-4</c:v>
                </c:pt>
                <c:pt idx="41">
                  <c:v>-1.8323000404052436E-4</c:v>
                </c:pt>
                <c:pt idx="42">
                  <c:v>-2.152700035367161E-4</c:v>
                </c:pt>
                <c:pt idx="43">
                  <c:v>3.2887999986996874E-4</c:v>
                </c:pt>
                <c:pt idx="44">
                  <c:v>-1.8617000023368746E-4</c:v>
                </c:pt>
                <c:pt idx="45">
                  <c:v>5.497999518411234E-5</c:v>
                </c:pt>
                <c:pt idx="46">
                  <c:v>3.976600055466406E-4</c:v>
                </c:pt>
                <c:pt idx="47">
                  <c:v>5.316399983712472E-4</c:v>
                </c:pt>
                <c:pt idx="48">
                  <c:v>4.9959999887505546E-4</c:v>
                </c:pt>
                <c:pt idx="49">
                  <c:v>5.3358000150183216E-4</c:v>
                </c:pt>
                <c:pt idx="51">
                  <c:v>3.0169998353812844E-5</c:v>
                </c:pt>
                <c:pt idx="52">
                  <c:v>6.4150000980589539E-5</c:v>
                </c:pt>
                <c:pt idx="53">
                  <c:v>2.0099978428333998E-6</c:v>
                </c:pt>
                <c:pt idx="54">
                  <c:v>1.5990000974852592E-5</c:v>
                </c:pt>
                <c:pt idx="55">
                  <c:v>6.9969995820429176E-5</c:v>
                </c:pt>
                <c:pt idx="56">
                  <c:v>5.2481999591691419E-4</c:v>
                </c:pt>
                <c:pt idx="57">
                  <c:v>4.5690001570619643E-5</c:v>
                </c:pt>
                <c:pt idx="58">
                  <c:v>-9.5579998742323369E-5</c:v>
                </c:pt>
                <c:pt idx="59">
                  <c:v>3.1110001145862043E-5</c:v>
                </c:pt>
                <c:pt idx="60">
                  <c:v>-4.8020003305282444E-5</c:v>
                </c:pt>
                <c:pt idx="61">
                  <c:v>6.6556000092532486E-4</c:v>
                </c:pt>
                <c:pt idx="62">
                  <c:v>6.3775000307941809E-4</c:v>
                </c:pt>
                <c:pt idx="63">
                  <c:v>6.7172999843023717E-4</c:v>
                </c:pt>
                <c:pt idx="64">
                  <c:v>3.0660004995297641E-5</c:v>
                </c:pt>
                <c:pt idx="65">
                  <c:v>5.8336999791208655E-4</c:v>
                </c:pt>
                <c:pt idx="66">
                  <c:v>6.1735000053886324E-4</c:v>
                </c:pt>
                <c:pt idx="67">
                  <c:v>6.6950000473298132E-5</c:v>
                </c:pt>
                <c:pt idx="68">
                  <c:v>8.1587999738985673E-4</c:v>
                </c:pt>
                <c:pt idx="70">
                  <c:v>7.7443000191124156E-4</c:v>
                </c:pt>
                <c:pt idx="71">
                  <c:v>6.2560000515077263E-5</c:v>
                </c:pt>
                <c:pt idx="72">
                  <c:v>1.8179998733103275E-5</c:v>
                </c:pt>
                <c:pt idx="73">
                  <c:v>-5.5299969972111285E-6</c:v>
                </c:pt>
                <c:pt idx="74">
                  <c:v>-2.3990003683138639E-5</c:v>
                </c:pt>
                <c:pt idx="75">
                  <c:v>-3.539099998306483E-4</c:v>
                </c:pt>
                <c:pt idx="76">
                  <c:v>1.2763000268023461E-4</c:v>
                </c:pt>
                <c:pt idx="77">
                  <c:v>-3.8389996916521341E-5</c:v>
                </c:pt>
                <c:pt idx="78">
                  <c:v>-1.0440999903948978E-4</c:v>
                </c:pt>
                <c:pt idx="79">
                  <c:v>2.9570001061074436E-5</c:v>
                </c:pt>
                <c:pt idx="80">
                  <c:v>9.993999992730096E-5</c:v>
                </c:pt>
                <c:pt idx="81">
                  <c:v>-1.7100028344430029E-6</c:v>
                </c:pt>
                <c:pt idx="82">
                  <c:v>6.6250002419110388E-5</c:v>
                </c:pt>
                <c:pt idx="83">
                  <c:v>1.0022999776992947E-4</c:v>
                </c:pt>
                <c:pt idx="84">
                  <c:v>-1.3910000416217372E-4</c:v>
                </c:pt>
                <c:pt idx="85">
                  <c:v>-1.0512000153539702E-4</c:v>
                </c:pt>
                <c:pt idx="86">
                  <c:v>6.3080000109039247E-4</c:v>
                </c:pt>
                <c:pt idx="87">
                  <c:v>-1.0271000064676628E-4</c:v>
                </c:pt>
                <c:pt idx="88">
                  <c:v>-3.4750002669170499E-5</c:v>
                </c:pt>
                <c:pt idx="89">
                  <c:v>6.1815999652026221E-4</c:v>
                </c:pt>
                <c:pt idx="90">
                  <c:v>5.3597000078298151E-4</c:v>
                </c:pt>
                <c:pt idx="91">
                  <c:v>4.6994999866001308E-4</c:v>
                </c:pt>
                <c:pt idx="92">
                  <c:v>4.4955000339541584E-4</c:v>
                </c:pt>
                <c:pt idx="93">
                  <c:v>4.175100038992241E-4</c:v>
                </c:pt>
                <c:pt idx="94">
                  <c:v>2.4600012693554163E-6</c:v>
                </c:pt>
                <c:pt idx="95">
                  <c:v>-1.6355999832740054E-4</c:v>
                </c:pt>
                <c:pt idx="96">
                  <c:v>-3.5600001865532249E-5</c:v>
                </c:pt>
                <c:pt idx="97">
                  <c:v>-1.7084999853977934E-4</c:v>
                </c:pt>
                <c:pt idx="98">
                  <c:v>6.3600004068575799E-5</c:v>
                </c:pt>
                <c:pt idx="99">
                  <c:v>-4.460001946426928E-6</c:v>
                </c:pt>
                <c:pt idx="100">
                  <c:v>-1.3464000221574679E-4</c:v>
                </c:pt>
                <c:pt idx="101">
                  <c:v>-1.6667999443598092E-4</c:v>
                </c:pt>
                <c:pt idx="102">
                  <c:v>1.7117999959737062E-4</c:v>
                </c:pt>
                <c:pt idx="103">
                  <c:v>4.8475999938091263E-4</c:v>
                </c:pt>
                <c:pt idx="104">
                  <c:v>-3.2641000143485144E-4</c:v>
                </c:pt>
                <c:pt idx="105">
                  <c:v>5.3861000196775422E-4</c:v>
                </c:pt>
                <c:pt idx="106">
                  <c:v>-4.2460000258870423E-5</c:v>
                </c:pt>
                <c:pt idx="107">
                  <c:v>-2.5762999575817958E-4</c:v>
                </c:pt>
                <c:pt idx="108">
                  <c:v>5.3702000150224194E-4</c:v>
                </c:pt>
                <c:pt idx="109">
                  <c:v>7.7100000635255128E-4</c:v>
                </c:pt>
                <c:pt idx="110">
                  <c:v>-1.1200999870197847E-4</c:v>
                </c:pt>
                <c:pt idx="111">
                  <c:v>5.2778999815927818E-4</c:v>
                </c:pt>
                <c:pt idx="112">
                  <c:v>4.2972999654011801E-4</c:v>
                </c:pt>
                <c:pt idx="113">
                  <c:v>5.2049999794689938E-4</c:v>
                </c:pt>
                <c:pt idx="114">
                  <c:v>6.0739000036846846E-4</c:v>
                </c:pt>
                <c:pt idx="115">
                  <c:v>7.5688999640988186E-4</c:v>
                </c:pt>
                <c:pt idx="116">
                  <c:v>6.248499994399026E-4</c:v>
                </c:pt>
                <c:pt idx="117">
                  <c:v>6.4571999973850325E-4</c:v>
                </c:pt>
                <c:pt idx="118">
                  <c:v>2.8163999377284199E-4</c:v>
                </c:pt>
                <c:pt idx="119">
                  <c:v>9.8630000138655305E-5</c:v>
                </c:pt>
                <c:pt idx="120">
                  <c:v>1.9569000141927972E-4</c:v>
                </c:pt>
                <c:pt idx="121">
                  <c:v>-6.6449996666051447E-5</c:v>
                </c:pt>
                <c:pt idx="122">
                  <c:v>-5.9880003391299397E-5</c:v>
                </c:pt>
                <c:pt idx="123">
                  <c:v>-2.2890002583153546E-5</c:v>
                </c:pt>
                <c:pt idx="124">
                  <c:v>3.8449994463007897E-5</c:v>
                </c:pt>
                <c:pt idx="125">
                  <c:v>2.328999835299328E-5</c:v>
                </c:pt>
                <c:pt idx="126">
                  <c:v>1.6911000420805067E-4</c:v>
                </c:pt>
                <c:pt idx="127">
                  <c:v>-2.8480004402808845E-5</c:v>
                </c:pt>
                <c:pt idx="128">
                  <c:v>1.6229000175371766E-4</c:v>
                </c:pt>
                <c:pt idx="129">
                  <c:v>-9.3089998699724674E-5</c:v>
                </c:pt>
                <c:pt idx="130">
                  <c:v>-5.9110003348905593E-5</c:v>
                </c:pt>
                <c:pt idx="132">
                  <c:v>7.7960001362953335E-5</c:v>
                </c:pt>
                <c:pt idx="133">
                  <c:v>7.6860000262968242E-5</c:v>
                </c:pt>
                <c:pt idx="134">
                  <c:v>1.4141000428935513E-4</c:v>
                </c:pt>
                <c:pt idx="135">
                  <c:v>5.3800002206116915E-5</c:v>
                </c:pt>
                <c:pt idx="136">
                  <c:v>2.777800036710687E-4</c:v>
                </c:pt>
                <c:pt idx="137">
                  <c:v>2.3142999998526648E-4</c:v>
                </c:pt>
                <c:pt idx="138">
                  <c:v>2.0918999507557601E-4</c:v>
                </c:pt>
                <c:pt idx="139">
                  <c:v>1.4306999946711585E-4</c:v>
                </c:pt>
                <c:pt idx="140">
                  <c:v>1.5598000027239323E-4</c:v>
                </c:pt>
                <c:pt idx="141">
                  <c:v>4.4781999895349145E-4</c:v>
                </c:pt>
                <c:pt idx="142">
                  <c:v>-6.5600033849477768E-6</c:v>
                </c:pt>
                <c:pt idx="143">
                  <c:v>2.6139999681618065E-4</c:v>
                </c:pt>
                <c:pt idx="144">
                  <c:v>9.732000035000965E-5</c:v>
                </c:pt>
                <c:pt idx="145">
                  <c:v>2.2013000125298277E-4</c:v>
                </c:pt>
                <c:pt idx="146">
                  <c:v>3.2181999995373189E-4</c:v>
                </c:pt>
                <c:pt idx="147">
                  <c:v>4.0580000495538116E-4</c:v>
                </c:pt>
                <c:pt idx="148">
                  <c:v>3.9908000326249748E-4</c:v>
                </c:pt>
                <c:pt idx="149">
                  <c:v>4.3305999861331657E-4</c:v>
                </c:pt>
                <c:pt idx="150">
                  <c:v>5.3823000052943826E-4</c:v>
                </c:pt>
                <c:pt idx="151">
                  <c:v>5.592399975284934E-4</c:v>
                </c:pt>
                <c:pt idx="153">
                  <c:v>6.5475999872433022E-4</c:v>
                </c:pt>
                <c:pt idx="154">
                  <c:v>6.8414000270422548E-4</c:v>
                </c:pt>
                <c:pt idx="155">
                  <c:v>7.6812000042991713E-4</c:v>
                </c:pt>
                <c:pt idx="156">
                  <c:v>5.5210000573424622E-4</c:v>
                </c:pt>
                <c:pt idx="157">
                  <c:v>3.0577000143239275E-4</c:v>
                </c:pt>
                <c:pt idx="158">
                  <c:v>6.2076000176602975E-4</c:v>
                </c:pt>
                <c:pt idx="159">
                  <c:v>6.5474000439280644E-4</c:v>
                </c:pt>
                <c:pt idx="160">
                  <c:v>7.8871999721741304E-4</c:v>
                </c:pt>
                <c:pt idx="161">
                  <c:v>7.3031000647461042E-4</c:v>
                </c:pt>
                <c:pt idx="162">
                  <c:v>8.7763999908929691E-4</c:v>
                </c:pt>
                <c:pt idx="163">
                  <c:v>7.9597000149078667E-4</c:v>
                </c:pt>
                <c:pt idx="164">
                  <c:v>1.056739994965028E-3</c:v>
                </c:pt>
                <c:pt idx="165">
                  <c:v>1.1016700009349734E-3</c:v>
                </c:pt>
                <c:pt idx="166">
                  <c:v>1.015650006593205E-3</c:v>
                </c:pt>
                <c:pt idx="167">
                  <c:v>2.4493200035067275E-3</c:v>
                </c:pt>
                <c:pt idx="168">
                  <c:v>2.5094599986914545E-3</c:v>
                </c:pt>
                <c:pt idx="169">
                  <c:v>3.02438999642618E-3</c:v>
                </c:pt>
                <c:pt idx="170">
                  <c:v>3.0151600003591739E-3</c:v>
                </c:pt>
                <c:pt idx="171">
                  <c:v>2.9831200008629821E-3</c:v>
                </c:pt>
                <c:pt idx="172">
                  <c:v>3.1597799970768392E-3</c:v>
                </c:pt>
                <c:pt idx="173">
                  <c:v>3.139380001812242E-3</c:v>
                </c:pt>
                <c:pt idx="174">
                  <c:v>3.3193300041602924E-3</c:v>
                </c:pt>
                <c:pt idx="175">
                  <c:v>3.253310002037324E-3</c:v>
                </c:pt>
                <c:pt idx="176">
                  <c:v>3.2872899973881431E-3</c:v>
                </c:pt>
                <c:pt idx="177">
                  <c:v>3.9214999997057021E-3</c:v>
                </c:pt>
                <c:pt idx="178">
                  <c:v>4.3296100047882646E-3</c:v>
                </c:pt>
                <c:pt idx="179">
                  <c:v>4.5936300011817366E-3</c:v>
                </c:pt>
                <c:pt idx="180">
                  <c:v>4.7484800015809014E-3</c:v>
                </c:pt>
                <c:pt idx="181">
                  <c:v>5.1012100011575967E-3</c:v>
                </c:pt>
                <c:pt idx="182">
                  <c:v>5.3351899987319484E-3</c:v>
                </c:pt>
                <c:pt idx="183">
                  <c:v>5.069170001661405E-3</c:v>
                </c:pt>
                <c:pt idx="184">
                  <c:v>5.3031499992357567E-3</c:v>
                </c:pt>
                <c:pt idx="185">
                  <c:v>5.7257799999206327E-3</c:v>
                </c:pt>
                <c:pt idx="186">
                  <c:v>5.5597600003238767E-3</c:v>
                </c:pt>
                <c:pt idx="187">
                  <c:v>6.0299500037217513E-3</c:v>
                </c:pt>
                <c:pt idx="188">
                  <c:v>5.6639300019014627E-3</c:v>
                </c:pt>
                <c:pt idx="189">
                  <c:v>5.7609900031820871E-3</c:v>
                </c:pt>
                <c:pt idx="190">
                  <c:v>6.3682200052426197E-3</c:v>
                </c:pt>
                <c:pt idx="191">
                  <c:v>6.426829997508321E-3</c:v>
                </c:pt>
                <c:pt idx="192">
                  <c:v>6.3175999966915697E-3</c:v>
                </c:pt>
                <c:pt idx="193">
                  <c:v>6.4991399995051324E-3</c:v>
                </c:pt>
                <c:pt idx="194">
                  <c:v>6.7204799997853115E-3</c:v>
                </c:pt>
                <c:pt idx="195">
                  <c:v>6.8204800045350567E-3</c:v>
                </c:pt>
                <c:pt idx="196">
                  <c:v>6.9432899981620722E-3</c:v>
                </c:pt>
                <c:pt idx="197">
                  <c:v>6.9432899981620722E-3</c:v>
                </c:pt>
                <c:pt idx="198">
                  <c:v>7.0384100035880692E-3</c:v>
                </c:pt>
                <c:pt idx="199">
                  <c:v>7.6402300037443638E-3</c:v>
                </c:pt>
                <c:pt idx="200">
                  <c:v>6.974210002226755E-3</c:v>
                </c:pt>
                <c:pt idx="201">
                  <c:v>7.6800300012109801E-3</c:v>
                </c:pt>
                <c:pt idx="202">
                  <c:v>7.2989600012078881E-3</c:v>
                </c:pt>
                <c:pt idx="203">
                  <c:v>7.6368200025171973E-3</c:v>
                </c:pt>
                <c:pt idx="204">
                  <c:v>7.5168900002609007E-3</c:v>
                </c:pt>
                <c:pt idx="205">
                  <c:v>7.6508700003614649E-3</c:v>
                </c:pt>
                <c:pt idx="206">
                  <c:v>8.3167100019636564E-3</c:v>
                </c:pt>
                <c:pt idx="207">
                  <c:v>8.4526300051948056E-3</c:v>
                </c:pt>
                <c:pt idx="208">
                  <c:v>8.6526300001423806E-3</c:v>
                </c:pt>
                <c:pt idx="209">
                  <c:v>8.601599998655729E-3</c:v>
                </c:pt>
                <c:pt idx="210">
                  <c:v>8.690430004207883E-3</c:v>
                </c:pt>
                <c:pt idx="211">
                  <c:v>8.7888399939402007E-3</c:v>
                </c:pt>
                <c:pt idx="212">
                  <c:v>8.7796099978731945E-3</c:v>
                </c:pt>
                <c:pt idx="213">
                  <c:v>8.9475700006005354E-3</c:v>
                </c:pt>
                <c:pt idx="214">
                  <c:v>8.7363999991794117E-3</c:v>
                </c:pt>
                <c:pt idx="215">
                  <c:v>8.8703799992799759E-3</c:v>
                </c:pt>
                <c:pt idx="216">
                  <c:v>9.4269900000654161E-3</c:v>
                </c:pt>
                <c:pt idx="217">
                  <c:v>9.1419800010044128E-3</c:v>
                </c:pt>
                <c:pt idx="218">
                  <c:v>9.703470001113601E-3</c:v>
                </c:pt>
                <c:pt idx="219">
                  <c:v>9.703470001113601E-3</c:v>
                </c:pt>
                <c:pt idx="220">
                  <c:v>9.5985900043160655E-3</c:v>
                </c:pt>
                <c:pt idx="221">
                  <c:v>1.0304520001227502E-2</c:v>
                </c:pt>
                <c:pt idx="222">
                  <c:v>1.0088000002724584E-2</c:v>
                </c:pt>
                <c:pt idx="225">
                  <c:v>1.0489520005648956E-2</c:v>
                </c:pt>
                <c:pt idx="226">
                  <c:v>1.0602100002870429E-2</c:v>
                </c:pt>
                <c:pt idx="227">
                  <c:v>1.0680640007194597E-2</c:v>
                </c:pt>
                <c:pt idx="228">
                  <c:v>1.0837430003448389E-2</c:v>
                </c:pt>
                <c:pt idx="229">
                  <c:v>1.0671409996575676E-2</c:v>
                </c:pt>
                <c:pt idx="230">
                  <c:v>-4.7219099942594767E-3</c:v>
                </c:pt>
                <c:pt idx="231">
                  <c:v>1.1603940001805313E-2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7-4812-B655-ABDF82B6C89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223">
                  <c:v>1.1321450001560152E-2</c:v>
                </c:pt>
                <c:pt idx="224">
                  <c:v>1.0481760000402573E-2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7-4812-B655-ABDF82B6C89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7-4812-B655-ABDF82B6C89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7-4812-B655-ABDF82B6C89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7-4812-B655-ABDF82B6C896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2'!$AW$2:$AW$127</c:f>
              <c:numCache>
                <c:formatCode>General</c:formatCode>
                <c:ptCount val="126"/>
                <c:pt idx="0">
                  <c:v>-10000</c:v>
                </c:pt>
                <c:pt idx="1">
                  <c:v>-9500</c:v>
                </c:pt>
                <c:pt idx="2">
                  <c:v>-9000</c:v>
                </c:pt>
                <c:pt idx="3">
                  <c:v>-8500</c:v>
                </c:pt>
                <c:pt idx="4">
                  <c:v>-8000</c:v>
                </c:pt>
                <c:pt idx="5">
                  <c:v>-7500</c:v>
                </c:pt>
                <c:pt idx="6">
                  <c:v>-7000</c:v>
                </c:pt>
                <c:pt idx="7">
                  <c:v>-6500</c:v>
                </c:pt>
                <c:pt idx="8">
                  <c:v>-6000</c:v>
                </c:pt>
                <c:pt idx="9">
                  <c:v>-5500</c:v>
                </c:pt>
                <c:pt idx="10">
                  <c:v>-5000</c:v>
                </c:pt>
                <c:pt idx="11">
                  <c:v>-4500</c:v>
                </c:pt>
                <c:pt idx="12">
                  <c:v>-4000</c:v>
                </c:pt>
                <c:pt idx="13">
                  <c:v>-3500</c:v>
                </c:pt>
                <c:pt idx="14">
                  <c:v>-3000</c:v>
                </c:pt>
                <c:pt idx="15">
                  <c:v>-2500</c:v>
                </c:pt>
                <c:pt idx="16">
                  <c:v>-2000</c:v>
                </c:pt>
                <c:pt idx="17">
                  <c:v>-1500</c:v>
                </c:pt>
                <c:pt idx="18">
                  <c:v>-1000</c:v>
                </c:pt>
                <c:pt idx="19">
                  <c:v>-500</c:v>
                </c:pt>
                <c:pt idx="20">
                  <c:v>0</c:v>
                </c:pt>
                <c:pt idx="21">
                  <c:v>500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2500</c:v>
                </c:pt>
                <c:pt idx="26">
                  <c:v>3000</c:v>
                </c:pt>
                <c:pt idx="27">
                  <c:v>3500</c:v>
                </c:pt>
                <c:pt idx="28">
                  <c:v>4000</c:v>
                </c:pt>
                <c:pt idx="29">
                  <c:v>4500</c:v>
                </c:pt>
                <c:pt idx="30">
                  <c:v>5000</c:v>
                </c:pt>
                <c:pt idx="31">
                  <c:v>5500</c:v>
                </c:pt>
                <c:pt idx="32">
                  <c:v>6000</c:v>
                </c:pt>
                <c:pt idx="33">
                  <c:v>6500</c:v>
                </c:pt>
                <c:pt idx="34">
                  <c:v>7000</c:v>
                </c:pt>
                <c:pt idx="35">
                  <c:v>7500</c:v>
                </c:pt>
                <c:pt idx="36">
                  <c:v>8000</c:v>
                </c:pt>
                <c:pt idx="37">
                  <c:v>8500</c:v>
                </c:pt>
                <c:pt idx="38">
                  <c:v>9000</c:v>
                </c:pt>
                <c:pt idx="39">
                  <c:v>9500</c:v>
                </c:pt>
                <c:pt idx="40">
                  <c:v>10000</c:v>
                </c:pt>
                <c:pt idx="41">
                  <c:v>10500</c:v>
                </c:pt>
                <c:pt idx="42">
                  <c:v>11000</c:v>
                </c:pt>
                <c:pt idx="43">
                  <c:v>11500</c:v>
                </c:pt>
                <c:pt idx="44">
                  <c:v>12000</c:v>
                </c:pt>
                <c:pt idx="45">
                  <c:v>12500</c:v>
                </c:pt>
                <c:pt idx="46">
                  <c:v>13000</c:v>
                </c:pt>
                <c:pt idx="47">
                  <c:v>13500</c:v>
                </c:pt>
                <c:pt idx="48">
                  <c:v>14000</c:v>
                </c:pt>
                <c:pt idx="49">
                  <c:v>14500</c:v>
                </c:pt>
                <c:pt idx="50">
                  <c:v>15000</c:v>
                </c:pt>
                <c:pt idx="51">
                  <c:v>15500</c:v>
                </c:pt>
                <c:pt idx="52">
                  <c:v>16000</c:v>
                </c:pt>
                <c:pt idx="53">
                  <c:v>16500</c:v>
                </c:pt>
                <c:pt idx="54">
                  <c:v>17000</c:v>
                </c:pt>
                <c:pt idx="55">
                  <c:v>17500</c:v>
                </c:pt>
                <c:pt idx="56">
                  <c:v>18000</c:v>
                </c:pt>
                <c:pt idx="57">
                  <c:v>18500</c:v>
                </c:pt>
                <c:pt idx="58">
                  <c:v>19000</c:v>
                </c:pt>
                <c:pt idx="59">
                  <c:v>19500</c:v>
                </c:pt>
                <c:pt idx="60">
                  <c:v>20000</c:v>
                </c:pt>
              </c:numCache>
            </c:numRef>
          </c:xVal>
          <c:yVal>
            <c:numRef>
              <c:f>'Active 2'!$AX$2:$AX$127</c:f>
              <c:numCache>
                <c:formatCode>General</c:formatCode>
                <c:ptCount val="126"/>
                <c:pt idx="0">
                  <c:v>-1.4020583379261093E-3</c:v>
                </c:pt>
                <c:pt idx="1">
                  <c:v>-1.0486703556419836E-3</c:v>
                </c:pt>
                <c:pt idx="2">
                  <c:v>-7.4297086404135444E-4</c:v>
                </c:pt>
                <c:pt idx="3">
                  <c:v>-4.8322195302881107E-4</c:v>
                </c:pt>
                <c:pt idx="4">
                  <c:v>-2.6727497132779691E-4</c:v>
                </c:pt>
                <c:pt idx="5">
                  <c:v>-9.2589974786112198E-5</c:v>
                </c:pt>
                <c:pt idx="6">
                  <c:v>4.3739427984649561E-5</c:v>
                </c:pt>
                <c:pt idx="7">
                  <c:v>1.449559696605656E-4</c:v>
                </c:pt>
                <c:pt idx="8">
                  <c:v>2.14603611106777E-4</c:v>
                </c:pt>
                <c:pt idx="9">
                  <c:v>2.5648779322933737E-4</c:v>
                </c:pt>
                <c:pt idx="10">
                  <c:v>2.7463154306752715E-4</c:v>
                </c:pt>
                <c:pt idx="11">
                  <c:v>2.7322803398053218E-4</c:v>
                </c:pt>
                <c:pt idx="12">
                  <c:v>2.5659029881313576E-4</c:v>
                </c:pt>
                <c:pt idx="13">
                  <c:v>2.2909887778741237E-4</c:v>
                </c:pt>
                <c:pt idx="14">
                  <c:v>1.9514824551154504E-4</c:v>
                </c:pt>
                <c:pt idx="15">
                  <c:v>1.5909290074149051E-4</c:v>
                </c:pt>
                <c:pt idx="16">
                  <c:v>1.251940162976205E-4</c:v>
                </c:pt>
                <c:pt idx="17">
                  <c:v>9.7567534009901629E-5</c:v>
                </c:pt>
                <c:pt idx="18">
                  <c:v>8.0134551251290209E-5</c:v>
                </c:pt>
                <c:pt idx="19">
                  <c:v>7.6574783323505712E-5</c:v>
                </c:pt>
                <c:pt idx="20">
                  <c:v>9.028380265244584E-5</c:v>
                </c:pt>
                <c:pt idx="21">
                  <c:v>1.2433465535599411E-4</c:v>
                </c:pt>
                <c:pt idx="22">
                  <c:v>1.8144434286757006E-4</c:v>
                </c:pt>
                <c:pt idx="23">
                  <c:v>2.6394553590768696E-4</c:v>
                </c:pt>
                <c:pt idx="24">
                  <c:v>3.7376376521662275E-4</c:v>
                </c:pt>
                <c:pt idx="25">
                  <c:v>5.1240021287108544E-4</c:v>
                </c:pt>
                <c:pt idx="26">
                  <c:v>6.8092011397941727E-4</c:v>
                </c:pt>
                <c:pt idx="27">
                  <c:v>8.7994667465619934E-4</c:v>
                </c:pt>
                <c:pt idx="28">
                  <c:v>1.1096603211595748E-3</c:v>
                </c:pt>
                <c:pt idx="29">
                  <c:v>1.3698030187854694E-3</c:v>
                </c:pt>
                <c:pt idx="30">
                  <c:v>1.6596873385189806E-3</c:v>
                </c:pt>
                <c:pt idx="31">
                  <c:v>1.9782099046872295E-3</c:v>
                </c:pt>
                <c:pt idx="32">
                  <c:v>2.32386882735972E-3</c:v>
                </c:pt>
                <c:pt idx="33">
                  <c:v>2.6947847078292561E-3</c:v>
                </c:pt>
                <c:pt idx="34">
                  <c:v>3.0887248025557113E-3</c:v>
                </c:pt>
                <c:pt idx="35">
                  <c:v>3.5031299385383944E-3</c:v>
                </c:pt>
                <c:pt idx="36">
                  <c:v>3.9351437891006671E-3</c:v>
                </c:pt>
                <c:pt idx="37">
                  <c:v>4.3816441413719754E-3</c:v>
                </c:pt>
                <c:pt idx="38">
                  <c:v>4.8392758132324671E-3</c:v>
                </c:pt>
                <c:pt idx="39">
                  <c:v>5.3044849061635964E-3</c:v>
                </c:pt>
                <c:pt idx="40">
                  <c:v>5.773554109521478E-3</c:v>
                </c:pt>
                <c:pt idx="41">
                  <c:v>6.2426387996326552E-3</c:v>
                </c:pt>
                <c:pt idx="42">
                  <c:v>6.707803702452983E-3</c:v>
                </c:pt>
                <c:pt idx="43">
                  <c:v>7.1650599102218932E-3</c:v>
                </c:pt>
                <c:pt idx="44">
                  <c:v>7.6104020597240283E-3</c:v>
                </c:pt>
                <c:pt idx="45">
                  <c:v>8.0398454918104018E-3</c:v>
                </c:pt>
                <c:pt idx="46">
                  <c:v>8.449463218336185E-3</c:v>
                </c:pt>
                <c:pt idx="47">
                  <c:v>8.8354225234702627E-3</c:v>
                </c:pt>
                <c:pt idx="48">
                  <c:v>9.1940210214646722E-3</c:v>
                </c:pt>
                <c:pt idx="49">
                  <c:v>9.5217219827022481E-3</c:v>
                </c:pt>
                <c:pt idx="50">
                  <c:v>9.8151887246426105E-3</c:v>
                </c:pt>
                <c:pt idx="51">
                  <c:v>1.0071317844854533E-2</c:v>
                </c:pt>
                <c:pt idx="52">
                  <c:v>1.0287271050572738E-2</c:v>
                </c:pt>
                <c:pt idx="53">
                  <c:v>1.0460505314288739E-2</c:v>
                </c:pt>
                <c:pt idx="54">
                  <c:v>1.0588801059137528E-2</c:v>
                </c:pt>
                <c:pt idx="55">
                  <c:v>1.0670288052845062E-2</c:v>
                </c:pt>
                <c:pt idx="56">
                  <c:v>1.0703468666511619E-2</c:v>
                </c:pt>
                <c:pt idx="57">
                  <c:v>1.0687238136431612E-2</c:v>
                </c:pt>
                <c:pt idx="58">
                  <c:v>1.0620901455495588E-2</c:v>
                </c:pt>
                <c:pt idx="59">
                  <c:v>1.050418651751151E-2</c:v>
                </c:pt>
                <c:pt idx="60">
                  <c:v>1.0337253144975312E-2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7-4812-B655-ABDF82B6C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85696"/>
        <c:axId val="1"/>
      </c:scatterChart>
      <c:valAx>
        <c:axId val="879285696"/>
        <c:scaling>
          <c:orientation val="minMax"/>
          <c:max val="2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3537798515929"/>
              <c:y val="0.85164950535029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4999999999999999E-2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461596146635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285696"/>
        <c:crosses val="autoZero"/>
        <c:crossBetween val="midCat"/>
        <c:majorUnit val="5.0000000000000001E-3"/>
        <c:minorUnit val="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4970674961924"/>
          <c:y val="0.92857258227336958"/>
          <c:w val="0.6604947992612034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Tau -Resduals from Q+LiTE Fit</a:t>
            </a:r>
          </a:p>
        </c:rich>
      </c:tx>
      <c:layout>
        <c:manualLayout>
          <c:xMode val="edge"/>
          <c:yMode val="edge"/>
          <c:x val="0.2839511033343054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2122022271083"/>
          <c:y val="0.13461556519301221"/>
          <c:w val="0.79475428414696081"/>
          <c:h val="0.66483605666752965"/>
        </c:manualLayout>
      </c:layout>
      <c:scatterChart>
        <c:scatterStyle val="lineMarker"/>
        <c:varyColors val="0"/>
        <c:ser>
          <c:idx val="4"/>
          <c:order val="0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2'!$AC$21:$AC$983</c:f>
              <c:numCache>
                <c:formatCode>General</c:formatCode>
                <c:ptCount val="963"/>
                <c:pt idx="0">
                  <c:v>1.8529360548400929E-4</c:v>
                </c:pt>
                <c:pt idx="1">
                  <c:v>-1.2432472219689765E-4</c:v>
                </c:pt>
                <c:pt idx="2">
                  <c:v>2.7567527497421003E-4</c:v>
                </c:pt>
                <c:pt idx="3">
                  <c:v>3.0830289463390894E-4</c:v>
                </c:pt>
                <c:pt idx="4">
                  <c:v>2.8357565803809699E-4</c:v>
                </c:pt>
                <c:pt idx="5">
                  <c:v>4.2630458800059674E-4</c:v>
                </c:pt>
                <c:pt idx="6">
                  <c:v>2.1572210921224234E-4</c:v>
                </c:pt>
                <c:pt idx="7">
                  <c:v>-3.0522657294300556E-4</c:v>
                </c:pt>
                <c:pt idx="8">
                  <c:v>-3.3955968095744854E-4</c:v>
                </c:pt>
                <c:pt idx="9">
                  <c:v>1.6044032096340427E-4</c:v>
                </c:pt>
                <c:pt idx="10">
                  <c:v>1.6044032096340427E-4</c:v>
                </c:pt>
                <c:pt idx="11">
                  <c:v>9.3274872354037492E-5</c:v>
                </c:pt>
                <c:pt idx="12">
                  <c:v>1.9327486982782501E-4</c:v>
                </c:pt>
                <c:pt idx="13">
                  <c:v>-2.6044244403709447E-4</c:v>
                </c:pt>
                <c:pt idx="14">
                  <c:v>-3.2907472457437961E-4</c:v>
                </c:pt>
                <c:pt idx="15">
                  <c:v>-3.7224982350603794E-4</c:v>
                </c:pt>
                <c:pt idx="16">
                  <c:v>2.6063538547125382E-4</c:v>
                </c:pt>
                <c:pt idx="17">
                  <c:v>-3.5752865770161471E-4</c:v>
                </c:pt>
                <c:pt idx="18">
                  <c:v>-2.4602086288864639E-4</c:v>
                </c:pt>
                <c:pt idx="19">
                  <c:v>-3.6733398780481848E-4</c:v>
                </c:pt>
                <c:pt idx="20">
                  <c:v>-3.3440018321111414E-4</c:v>
                </c:pt>
                <c:pt idx="21">
                  <c:v>-1.392809985741256E-4</c:v>
                </c:pt>
                <c:pt idx="22">
                  <c:v>-9.1401319285181262E-5</c:v>
                </c:pt>
                <c:pt idx="23">
                  <c:v>-2.2529345135811505E-4</c:v>
                </c:pt>
                <c:pt idx="24">
                  <c:v>-1.7899260853551733E-4</c:v>
                </c:pt>
                <c:pt idx="25">
                  <c:v>-2.5141671322625927E-4</c:v>
                </c:pt>
                <c:pt idx="26">
                  <c:v>3.9595333727877099E-4</c:v>
                </c:pt>
                <c:pt idx="27">
                  <c:v>-2.2278670056141963E-4</c:v>
                </c:pt>
                <c:pt idx="28">
                  <c:v>3.7577965245899365E-4</c:v>
                </c:pt>
                <c:pt idx="29">
                  <c:v>3.0887645386280284E-4</c:v>
                </c:pt>
                <c:pt idx="30">
                  <c:v>-2.0907890631177402E-4</c:v>
                </c:pt>
                <c:pt idx="31">
                  <c:v>-3.2769640290999545E-4</c:v>
                </c:pt>
                <c:pt idx="32">
                  <c:v>-6.1481568625822158E-5</c:v>
                </c:pt>
                <c:pt idx="33">
                  <c:v>-9.5932516027777328E-5</c:v>
                </c:pt>
                <c:pt idx="34">
                  <c:v>-1.3293815651399922E-4</c:v>
                </c:pt>
                <c:pt idx="35">
                  <c:v>-1.3356578418192988E-4</c:v>
                </c:pt>
                <c:pt idx="36">
                  <c:v>3.9955970554874645E-4</c:v>
                </c:pt>
                <c:pt idx="37">
                  <c:v>-2.1884624784955986E-4</c:v>
                </c:pt>
                <c:pt idx="38">
                  <c:v>-5.6640516112817577E-5</c:v>
                </c:pt>
                <c:pt idx="39">
                  <c:v>-1.5719602777105376E-4</c:v>
                </c:pt>
                <c:pt idx="40">
                  <c:v>-1.7593603785292459E-4</c:v>
                </c:pt>
                <c:pt idx="41">
                  <c:v>-6.6313979784230447E-5</c:v>
                </c:pt>
                <c:pt idx="42">
                  <c:v>-9.9640265149389222E-5</c:v>
                </c:pt>
                <c:pt idx="43">
                  <c:v>4.1776117364565385E-4</c:v>
                </c:pt>
                <c:pt idx="44">
                  <c:v>-9.8827645131149573E-5</c:v>
                </c:pt>
                <c:pt idx="45">
                  <c:v>3.5088157773202015E-5</c:v>
                </c:pt>
                <c:pt idx="46">
                  <c:v>3.459636189345216E-4</c:v>
                </c:pt>
                <c:pt idx="47">
                  <c:v>4.7948059232395335E-4</c:v>
                </c:pt>
                <c:pt idx="48">
                  <c:v>4.4651622856562616E-4</c:v>
                </c:pt>
                <c:pt idx="49">
                  <c:v>4.8003488592696921E-4</c:v>
                </c:pt>
                <c:pt idx="50">
                  <c:v>-6.2430165227520505E-5</c:v>
                </c:pt>
                <c:pt idx="51">
                  <c:v>-3.2710124922764872E-5</c:v>
                </c:pt>
                <c:pt idx="52">
                  <c:v>8.2047275942395692E-7</c:v>
                </c:pt>
                <c:pt idx="53">
                  <c:v>-6.4449896637755206E-5</c:v>
                </c:pt>
                <c:pt idx="54">
                  <c:v>-5.0914881576465901E-5</c:v>
                </c:pt>
                <c:pt idx="55">
                  <c:v>2.6206763112449072E-6</c:v>
                </c:pt>
                <c:pt idx="56">
                  <c:v>4.5415494355930796E-4</c:v>
                </c:pt>
                <c:pt idx="57">
                  <c:v>-2.7823692768771772E-5</c:v>
                </c:pt>
                <c:pt idx="58">
                  <c:v>-1.7493622333833664E-4</c:v>
                </c:pt>
                <c:pt idx="59">
                  <c:v>-5.4831911414185419E-5</c:v>
                </c:pt>
                <c:pt idx="60">
                  <c:v>-1.3668490566776841E-4</c:v>
                </c:pt>
                <c:pt idx="61">
                  <c:v>5.6825330630212202E-4</c:v>
                </c:pt>
                <c:pt idx="62">
                  <c:v>4.5776797568954845E-4</c:v>
                </c:pt>
                <c:pt idx="63">
                  <c:v>4.9146429246502209E-4</c:v>
                </c:pt>
                <c:pt idx="64">
                  <c:v>-1.5059481127560853E-4</c:v>
                </c:pt>
                <c:pt idx="65">
                  <c:v>3.9807962427849302E-4</c:v>
                </c:pt>
                <c:pt idx="66">
                  <c:v>4.3178499363580401E-4</c:v>
                </c:pt>
                <c:pt idx="67">
                  <c:v>-1.2400853511052327E-4</c:v>
                </c:pt>
                <c:pt idx="68">
                  <c:v>6.2399692627177687E-4</c:v>
                </c:pt>
                <c:pt idx="69">
                  <c:v>-2.5349896819699003E-4</c:v>
                </c:pt>
                <c:pt idx="70">
                  <c:v>5.2055266752985417E-4</c:v>
                </c:pt>
                <c:pt idx="71">
                  <c:v>-1.9641711621565759E-4</c:v>
                </c:pt>
                <c:pt idx="72">
                  <c:v>-2.4280111062198624E-4</c:v>
                </c:pt>
                <c:pt idx="73">
                  <c:v>-2.698996435447806E-4</c:v>
                </c:pt>
                <c:pt idx="74">
                  <c:v>-2.9031225461091171E-4</c:v>
                </c:pt>
                <c:pt idx="75">
                  <c:v>-6.2961596580253336E-4</c:v>
                </c:pt>
                <c:pt idx="76">
                  <c:v>-1.4838077055300989E-4</c:v>
                </c:pt>
                <c:pt idx="77">
                  <c:v>-3.14410468713839E-4</c:v>
                </c:pt>
                <c:pt idx="78">
                  <c:v>-3.8043987553099893E-4</c:v>
                </c:pt>
                <c:pt idx="79">
                  <c:v>-2.4646898652978892E-4</c:v>
                </c:pt>
                <c:pt idx="80">
                  <c:v>-1.7623727690326945E-4</c:v>
                </c:pt>
                <c:pt idx="81">
                  <c:v>-2.6380822464026817E-4</c:v>
                </c:pt>
                <c:pt idx="82">
                  <c:v>-1.9568903087816003E-4</c:v>
                </c:pt>
                <c:pt idx="83">
                  <c:v>-1.6162915422387189E-4</c:v>
                </c:pt>
                <c:pt idx="84">
                  <c:v>-3.9961375020362302E-4</c:v>
                </c:pt>
                <c:pt idx="85">
                  <c:v>-3.6555056455449053E-4</c:v>
                </c:pt>
                <c:pt idx="86">
                  <c:v>3.7070402801175862E-4</c:v>
                </c:pt>
                <c:pt idx="87">
                  <c:v>-3.6060416086628475E-4</c:v>
                </c:pt>
                <c:pt idx="88">
                  <c:v>-2.9246652259126119E-4</c:v>
                </c:pt>
                <c:pt idx="89">
                  <c:v>3.6084575535751812E-4</c:v>
                </c:pt>
                <c:pt idx="90">
                  <c:v>3.0705995045439248E-4</c:v>
                </c:pt>
                <c:pt idx="91">
                  <c:v>2.4116596195341195E-4</c:v>
                </c:pt>
                <c:pt idx="92">
                  <c:v>2.2330741003902959E-4</c:v>
                </c:pt>
                <c:pt idx="93">
                  <c:v>1.9152372543926251E-4</c:v>
                </c:pt>
                <c:pt idx="94">
                  <c:v>-2.232053414880462E-4</c:v>
                </c:pt>
                <c:pt idx="95">
                  <c:v>-3.8909679905612846E-4</c:v>
                </c:pt>
                <c:pt idx="96">
                  <c:v>-2.608794325124287E-4</c:v>
                </c:pt>
                <c:pt idx="97">
                  <c:v>-3.9451235717774888E-4</c:v>
                </c:pt>
                <c:pt idx="98">
                  <c:v>-1.5645531395295647E-4</c:v>
                </c:pt>
                <c:pt idx="99">
                  <c:v>-2.2411789234612253E-4</c:v>
                </c:pt>
                <c:pt idx="100">
                  <c:v>-3.1074004401358292E-4</c:v>
                </c:pt>
                <c:pt idx="101">
                  <c:v>-3.4249020170651877E-4</c:v>
                </c:pt>
                <c:pt idx="102">
                  <c:v>-3.6159041499142248E-6</c:v>
                </c:pt>
                <c:pt idx="103">
                  <c:v>3.1300510977051797E-4</c:v>
                </c:pt>
                <c:pt idx="104">
                  <c:v>-4.9693522844093977E-4</c:v>
                </c:pt>
                <c:pt idx="105">
                  <c:v>3.7514965295860209E-4</c:v>
                </c:pt>
                <c:pt idx="106">
                  <c:v>-2.0541777109458321E-4</c:v>
                </c:pt>
                <c:pt idx="107">
                  <c:v>-3.9165914048257884E-4</c:v>
                </c:pt>
                <c:pt idx="108">
                  <c:v>4.0528830241383265E-4</c:v>
                </c:pt>
                <c:pt idx="109">
                  <c:v>6.3939879469165017E-4</c:v>
                </c:pt>
                <c:pt idx="110">
                  <c:v>-2.4354599950513227E-4</c:v>
                </c:pt>
                <c:pt idx="111">
                  <c:v>3.9755356228871139E-4</c:v>
                </c:pt>
                <c:pt idx="112">
                  <c:v>2.9988167935696532E-4</c:v>
                </c:pt>
                <c:pt idx="113">
                  <c:v>3.921318064067595E-4</c:v>
                </c:pt>
                <c:pt idx="114">
                  <c:v>4.7972531754305269E-4</c:v>
                </c:pt>
                <c:pt idx="115">
                  <c:v>6.3238600008092374E-4</c:v>
                </c:pt>
                <c:pt idx="116">
                  <c:v>5.005961564427527E-4</c:v>
                </c:pt>
                <c:pt idx="117">
                  <c:v>5.222763113998225E-4</c:v>
                </c:pt>
                <c:pt idx="118">
                  <c:v>1.586926779215082E-4</c:v>
                </c:pt>
                <c:pt idx="119">
                  <c:v>-2.4255387224912011E-5</c:v>
                </c:pt>
                <c:pt idx="120">
                  <c:v>7.850382228863687E-5</c:v>
                </c:pt>
                <c:pt idx="121">
                  <c:v>-1.8280890403275557E-4</c:v>
                </c:pt>
                <c:pt idx="122">
                  <c:v>-1.535322058432828E-4</c:v>
                </c:pt>
                <c:pt idx="123">
                  <c:v>-1.1649961038062468E-4</c:v>
                </c:pt>
                <c:pt idx="124">
                  <c:v>-5.2446102595371481E-5</c:v>
                </c:pt>
                <c:pt idx="125">
                  <c:v>-5.2681210363890972E-5</c:v>
                </c:pt>
                <c:pt idx="126">
                  <c:v>9.3121597314168008E-5</c:v>
                </c:pt>
                <c:pt idx="127">
                  <c:v>-1.0467613858741124E-4</c:v>
                </c:pt>
                <c:pt idx="128">
                  <c:v>8.5949226270458628E-5</c:v>
                </c:pt>
                <c:pt idx="129">
                  <c:v>-1.7106982583264341E-4</c:v>
                </c:pt>
                <c:pt idx="130">
                  <c:v>-1.3712349985795565E-4</c:v>
                </c:pt>
                <c:pt idx="131">
                  <c:v>-9.028380265244584E-5</c:v>
                </c:pt>
                <c:pt idx="132">
                  <c:v>-1.2511624625486089E-5</c:v>
                </c:pt>
                <c:pt idx="133">
                  <c:v>-1.9293372942163784E-5</c:v>
                </c:pt>
                <c:pt idx="134">
                  <c:v>4.2640714899583581E-5</c:v>
                </c:pt>
                <c:pt idx="135">
                  <c:v>-8.204351696988136E-5</c:v>
                </c:pt>
                <c:pt idx="136">
                  <c:v>1.417332052059796E-4</c:v>
                </c:pt>
                <c:pt idx="137">
                  <c:v>8.0777392721464482E-5</c:v>
                </c:pt>
                <c:pt idx="138">
                  <c:v>5.575636428477174E-5</c:v>
                </c:pt>
                <c:pt idx="139">
                  <c:v>-1.1775253509354894E-5</c:v>
                </c:pt>
                <c:pt idx="140">
                  <c:v>6.6768662382830912E-8</c:v>
                </c:pt>
                <c:pt idx="141">
                  <c:v>2.8998849123236612E-4</c:v>
                </c:pt>
                <c:pt idx="142">
                  <c:v>-1.6904860150345532E-4</c:v>
                </c:pt>
                <c:pt idx="143">
                  <c:v>9.8412865062170313E-5</c:v>
                </c:pt>
                <c:pt idx="144">
                  <c:v>-6.6668963733230134E-5</c:v>
                </c:pt>
                <c:pt idx="145">
                  <c:v>5.3736174582907567E-5</c:v>
                </c:pt>
                <c:pt idx="146">
                  <c:v>7.3231185388388225E-5</c:v>
                </c:pt>
                <c:pt idx="147">
                  <c:v>1.5684532876896005E-4</c:v>
                </c:pt>
                <c:pt idx="148">
                  <c:v>1.366649461646695E-4</c:v>
                </c:pt>
                <c:pt idx="149">
                  <c:v>1.7026297788699232E-4</c:v>
                </c:pt>
                <c:pt idx="150">
                  <c:v>1.4502527594769136E-4</c:v>
                </c:pt>
                <c:pt idx="151">
                  <c:v>1.125905613764671E-4</c:v>
                </c:pt>
                <c:pt idx="152">
                  <c:v>-4.5966585499520587E-4</c:v>
                </c:pt>
                <c:pt idx="153">
                  <c:v>1.9452253661642223E-4</c:v>
                </c:pt>
                <c:pt idx="154">
                  <c:v>7.9054509271786911E-5</c:v>
                </c:pt>
                <c:pt idx="155">
                  <c:v>1.6235155947834888E-4</c:v>
                </c:pt>
                <c:pt idx="156">
                  <c:v>-5.4351868073192113E-5</c:v>
                </c:pt>
                <c:pt idx="157">
                  <c:v>-5.8407051077597003E-4</c:v>
                </c:pt>
                <c:pt idx="158">
                  <c:v>-3.5830931711091155E-4</c:v>
                </c:pt>
                <c:pt idx="159">
                  <c:v>-3.2524208125160083E-4</c:v>
                </c:pt>
                <c:pt idx="160">
                  <c:v>-1.9217534576428151E-4</c:v>
                </c:pt>
                <c:pt idx="161">
                  <c:v>-5.1555936196535273E-4</c:v>
                </c:pt>
                <c:pt idx="162">
                  <c:v>-4.5718635976226907E-4</c:v>
                </c:pt>
                <c:pt idx="163">
                  <c:v>-5.7548453279606792E-4</c:v>
                </c:pt>
                <c:pt idx="164">
                  <c:v>-3.2741174973425916E-4</c:v>
                </c:pt>
                <c:pt idx="165">
                  <c:v>-5.1748282948780146E-4</c:v>
                </c:pt>
                <c:pt idx="166">
                  <c:v>-6.0470532509509633E-4</c:v>
                </c:pt>
                <c:pt idx="167">
                  <c:v>3.5791003218165829E-4</c:v>
                </c:pt>
                <c:pt idx="168">
                  <c:v>2.8922494223213935E-4</c:v>
                </c:pt>
                <c:pt idx="169">
                  <c:v>5.0992072660171637E-4</c:v>
                </c:pt>
                <c:pt idx="170">
                  <c:v>4.8357431048071586E-4</c:v>
                </c:pt>
                <c:pt idx="171">
                  <c:v>4.485523394369053E-4</c:v>
                </c:pt>
                <c:pt idx="172">
                  <c:v>5.2443449441148078E-4</c:v>
                </c:pt>
                <c:pt idx="173">
                  <c:v>4.736234933051045E-4</c:v>
                </c:pt>
                <c:pt idx="174">
                  <c:v>2.5726568951771854E-4</c:v>
                </c:pt>
                <c:pt idx="175">
                  <c:v>1.8963245531503862E-4</c:v>
                </c:pt>
                <c:pt idx="176">
                  <c:v>2.219988880644958E-4</c:v>
                </c:pt>
                <c:pt idx="177">
                  <c:v>1.1762831289969166E-4</c:v>
                </c:pt>
                <c:pt idx="178">
                  <c:v>9.3119777184586666E-5</c:v>
                </c:pt>
                <c:pt idx="179">
                  <c:v>1.7845999421095549E-4</c:v>
                </c:pt>
                <c:pt idx="180">
                  <c:v>3.1970135794171656E-4</c:v>
                </c:pt>
                <c:pt idx="181">
                  <c:v>9.6069870888964085E-5</c:v>
                </c:pt>
                <c:pt idx="182">
                  <c:v>3.2819177698399388E-4</c:v>
                </c:pt>
                <c:pt idx="183">
                  <c:v>6.0313588253473917E-5</c:v>
                </c:pt>
                <c:pt idx="184">
                  <c:v>2.9243529422413178E-4</c:v>
                </c:pt>
                <c:pt idx="185">
                  <c:v>1.1941780642714742E-4</c:v>
                </c:pt>
                <c:pt idx="186">
                  <c:v>-4.8480092053966931E-5</c:v>
                </c:pt>
                <c:pt idx="187">
                  <c:v>-2.1736646331172848E-4</c:v>
                </c:pt>
                <c:pt idx="188">
                  <c:v>-5.8525742157385183E-4</c:v>
                </c:pt>
                <c:pt idx="189">
                  <c:v>-5.7605630627381547E-4</c:v>
                </c:pt>
                <c:pt idx="190">
                  <c:v>-1.3378887704561509E-4</c:v>
                </c:pt>
                <c:pt idx="191">
                  <c:v>-4.8062944944632108E-4</c:v>
                </c:pt>
                <c:pt idx="192">
                  <c:v>-6.1092033957422902E-4</c:v>
                </c:pt>
                <c:pt idx="193">
                  <c:v>-4.7143931392235831E-4</c:v>
                </c:pt>
                <c:pt idx="194">
                  <c:v>-3.1029320756267593E-4</c:v>
                </c:pt>
                <c:pt idx="195">
                  <c:v>-2.102932028129308E-4</c:v>
                </c:pt>
                <c:pt idx="196">
                  <c:v>-1.0477750300180461E-4</c:v>
                </c:pt>
                <c:pt idx="197">
                  <c:v>-1.0477750300180461E-4</c:v>
                </c:pt>
                <c:pt idx="198">
                  <c:v>-8.9548981231397408E-5</c:v>
                </c:pt>
                <c:pt idx="199">
                  <c:v>1.3806042380264723E-4</c:v>
                </c:pt>
                <c:pt idx="200">
                  <c:v>-5.2972684017419443E-4</c:v>
                </c:pt>
                <c:pt idx="201">
                  <c:v>1.6019858574243314E-4</c:v>
                </c:pt>
                <c:pt idx="202">
                  <c:v>-2.2704736738115346E-4</c:v>
                </c:pt>
                <c:pt idx="203">
                  <c:v>9.8469641632265882E-5</c:v>
                </c:pt>
                <c:pt idx="204">
                  <c:v>-1.0314537686004557E-4</c:v>
                </c:pt>
                <c:pt idx="205">
                  <c:v>2.9083941268426977E-5</c:v>
                </c:pt>
                <c:pt idx="206">
                  <c:v>1.6912968845801853E-4</c:v>
                </c:pt>
                <c:pt idx="207">
                  <c:v>2.9841344554687108E-4</c:v>
                </c:pt>
                <c:pt idx="208">
                  <c:v>4.9841344049444611E-4</c:v>
                </c:pt>
                <c:pt idx="209">
                  <c:v>2.808216096128538E-4</c:v>
                </c:pt>
                <c:pt idx="210">
                  <c:v>3.5586749518869316E-4</c:v>
                </c:pt>
                <c:pt idx="211">
                  <c:v>9.2461863065928032E-5</c:v>
                </c:pt>
                <c:pt idx="212">
                  <c:v>6.5654797702303577E-5</c:v>
                </c:pt>
                <c:pt idx="213">
                  <c:v>2.3056356748897902E-4</c:v>
                </c:pt>
                <c:pt idx="214">
                  <c:v>6.4445751505257109E-6</c:v>
                </c:pt>
                <c:pt idx="215">
                  <c:v>1.3890316453931024E-4</c:v>
                </c:pt>
                <c:pt idx="216">
                  <c:v>2.3228159314837848E-4</c:v>
                </c:pt>
                <c:pt idx="217">
                  <c:v>-1.8834488769844775E-4</c:v>
                </c:pt>
                <c:pt idx="218">
                  <c:v>2.8774627381570814E-5</c:v>
                </c:pt>
                <c:pt idx="219">
                  <c:v>2.8774627381570814E-5</c:v>
                </c:pt>
                <c:pt idx="220">
                  <c:v>-1.2718228766942993E-4</c:v>
                </c:pt>
                <c:pt idx="221">
                  <c:v>-3.8585708430301235E-5</c:v>
                </c:pt>
                <c:pt idx="222">
                  <c:v>-2.7382285781838225E-4</c:v>
                </c:pt>
                <c:pt idx="223">
                  <c:v>9.0664806407017746E-4</c:v>
                </c:pt>
                <c:pt idx="224">
                  <c:v>-2.0131098947566081E-4</c:v>
                </c:pt>
                <c:pt idx="225">
                  <c:v>-1.9568006951330846E-4</c:v>
                </c:pt>
                <c:pt idx="226">
                  <c:v>-9.3396553283921213E-5</c:v>
                </c:pt>
                <c:pt idx="227">
                  <c:v>-2.3342783620518281E-5</c:v>
                </c:pt>
                <c:pt idx="228">
                  <c:v>1.3369497390850957E-4</c:v>
                </c:pt>
                <c:pt idx="229">
                  <c:v>-3.2296864352250598E-5</c:v>
                </c:pt>
                <c:pt idx="230">
                  <c:v>-1.3989362996904391E-2</c:v>
                </c:pt>
                <c:pt idx="231">
                  <c:v>2.2742221106117275E-3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0-4CB8-9B28-FC8446D9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79576"/>
        <c:axId val="1"/>
      </c:scatterChart>
      <c:valAx>
        <c:axId val="879279576"/>
        <c:scaling>
          <c:orientation val="minMax"/>
          <c:max val="2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6500761478894"/>
              <c:y val="0.85164950535029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E-3"/>
          <c:min val="-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461596146635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27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2160574835552964"/>
          <c:y val="0.92857258227336958"/>
          <c:w val="6.0185347201970107E-2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V471 Tau - O-C Diagr.</a:t>
            </a:r>
          </a:p>
        </c:rich>
      </c:tx>
      <c:layout>
        <c:manualLayout>
          <c:xMode val="edge"/>
          <c:yMode val="edge"/>
          <c:x val="0.37094281298299847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8593508500773"/>
          <c:y val="0.13498658904363875"/>
          <c:w val="0.80370942812983004"/>
          <c:h val="0.66391363182687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F-4380-B572-4B819C4F83CE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2'!$D$22:$D$50</c:f>
                <c:numCache>
                  <c:formatCode>General</c:formatCode>
                  <c:ptCount val="29"/>
                </c:numCache>
              </c:numRef>
            </c:plus>
            <c:minus>
              <c:numRef>
                <c:f>'Active 2'!$D$22:$D$50</c:f>
                <c:numCache>
                  <c:formatCode>General</c:formatCode>
                  <c:ptCount val="2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F-4380-B572-4B819C4F83C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2'!$D$21:$D$289</c:f>
                <c:numCache>
                  <c:formatCode>General</c:formatCode>
                  <c:ptCount val="269"/>
                  <c:pt idx="100">
                    <c:v>0</c:v>
                  </c:pt>
                  <c:pt idx="101">
                    <c:v>0</c:v>
                  </c:pt>
                  <c:pt idx="107">
                    <c:v>0</c:v>
                  </c:pt>
                  <c:pt idx="110">
                    <c:v>0</c:v>
                  </c:pt>
                  <c:pt idx="119">
                    <c:v>0</c:v>
                  </c:pt>
                  <c:pt idx="120">
                    <c:v>0</c:v>
                  </c:pt>
                  <c:pt idx="223">
                    <c:v>3.0000000000000001E-3</c:v>
                  </c:pt>
                  <c:pt idx="224">
                    <c:v>1E-3</c:v>
                  </c:pt>
                  <c:pt idx="230">
                    <c:v>6.9999999999999999E-4</c:v>
                  </c:pt>
                  <c:pt idx="231">
                    <c:v>1.2999999999999999E-3</c:v>
                  </c:pt>
                </c:numCache>
              </c:numRef>
            </c:plus>
            <c:minus>
              <c:numRef>
                <c:f>'Active 2'!$D$21:$D$289</c:f>
                <c:numCache>
                  <c:formatCode>General</c:formatCode>
                  <c:ptCount val="269"/>
                  <c:pt idx="100">
                    <c:v>0</c:v>
                  </c:pt>
                  <c:pt idx="101">
                    <c:v>0</c:v>
                  </c:pt>
                  <c:pt idx="107">
                    <c:v>0</c:v>
                  </c:pt>
                  <c:pt idx="110">
                    <c:v>0</c:v>
                  </c:pt>
                  <c:pt idx="119">
                    <c:v>0</c:v>
                  </c:pt>
                  <c:pt idx="120">
                    <c:v>0</c:v>
                  </c:pt>
                  <c:pt idx="223">
                    <c:v>3.0000000000000001E-3</c:v>
                  </c:pt>
                  <c:pt idx="224">
                    <c:v>1E-3</c:v>
                  </c:pt>
                  <c:pt idx="230">
                    <c:v>6.9999999999999999E-4</c:v>
                  </c:pt>
                  <c:pt idx="23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-9.7534000087762251E-4</c:v>
                </c:pt>
                <c:pt idx="1">
                  <c:v>-1.2350699980743229E-3</c:v>
                </c:pt>
                <c:pt idx="2">
                  <c:v>-8.3507000090321526E-4</c:v>
                </c:pt>
                <c:pt idx="3">
                  <c:v>-8.0108999827643856E-4</c:v>
                </c:pt>
                <c:pt idx="4">
                  <c:v>-8.1032000161940232E-4</c:v>
                </c:pt>
                <c:pt idx="5">
                  <c:v>-6.5352999808965251E-4</c:v>
                </c:pt>
                <c:pt idx="6">
                  <c:v>-5.6435000442434102E-4</c:v>
                </c:pt>
                <c:pt idx="7">
                  <c:v>-1.0755199982668273E-3</c:v>
                </c:pt>
                <c:pt idx="8">
                  <c:v>-1.1075599977630191E-3</c:v>
                </c:pt>
                <c:pt idx="9">
                  <c:v>-6.0755999584216624E-4</c:v>
                </c:pt>
                <c:pt idx="10">
                  <c:v>-6.0755999584216624E-4</c:v>
                </c:pt>
                <c:pt idx="11">
                  <c:v>-6.7357999796513468E-4</c:v>
                </c:pt>
                <c:pt idx="12">
                  <c:v>-5.7358000049134716E-4</c:v>
                </c:pt>
                <c:pt idx="13">
                  <c:v>-1.018729992210865E-3</c:v>
                </c:pt>
                <c:pt idx="14">
                  <c:v>-1.0828099984792061E-3</c:v>
                </c:pt>
                <c:pt idx="15">
                  <c:v>-1.0629399985191412E-3</c:v>
                </c:pt>
                <c:pt idx="16">
                  <c:v>-4.2895999649772421E-4</c:v>
                </c:pt>
                <c:pt idx="17">
                  <c:v>-1.0017999957199208E-3</c:v>
                </c:pt>
                <c:pt idx="18">
                  <c:v>-8.7704999896232039E-4</c:v>
                </c:pt>
                <c:pt idx="19">
                  <c:v>-9.8627999977907166E-4</c:v>
                </c:pt>
                <c:pt idx="20">
                  <c:v>-9.5229999715229496E-4</c:v>
                </c:pt>
                <c:pt idx="21">
                  <c:v>-5.9850999969057739E-4</c:v>
                </c:pt>
                <c:pt idx="22">
                  <c:v>-5.4365999676520005E-4</c:v>
                </c:pt>
                <c:pt idx="23">
                  <c:v>-6.7569999373517931E-4</c:v>
                </c:pt>
                <c:pt idx="24">
                  <c:v>-6.1696999910054728E-4</c:v>
                </c:pt>
                <c:pt idx="25">
                  <c:v>-6.6941000113729388E-4</c:v>
                </c:pt>
                <c:pt idx="26">
                  <c:v>-1.2620002962648869E-5</c:v>
                </c:pt>
                <c:pt idx="27">
                  <c:v>-6.2379000155488029E-4</c:v>
                </c:pt>
                <c:pt idx="28">
                  <c:v>-1.9910003175027668E-5</c:v>
                </c:pt>
                <c:pt idx="29">
                  <c:v>-8.592999802203849E-5</c:v>
                </c:pt>
                <c:pt idx="30">
                  <c:v>-5.9904000227106735E-4</c:v>
                </c:pt>
                <c:pt idx="31">
                  <c:v>-7.1020999894244596E-4</c:v>
                </c:pt>
                <c:pt idx="32">
                  <c:v>-4.4224999874131754E-4</c:v>
                </c:pt>
                <c:pt idx="33">
                  <c:v>-4.7234999510692433E-4</c:v>
                </c:pt>
                <c:pt idx="34">
                  <c:v>-4.9469000077806413E-4</c:v>
                </c:pt>
                <c:pt idx="35">
                  <c:v>-4.9275000492343679E-4</c:v>
                </c:pt>
                <c:pt idx="36">
                  <c:v>4.1229999624192715E-5</c:v>
                </c:pt>
                <c:pt idx="37">
                  <c:v>-5.6993999896803871E-4</c:v>
                </c:pt>
                <c:pt idx="38">
                  <c:v>-3.8840000343043357E-4</c:v>
                </c:pt>
                <c:pt idx="39">
                  <c:v>-4.8645999777363613E-4</c:v>
                </c:pt>
                <c:pt idx="40">
                  <c:v>-4.9569000111659989E-4</c:v>
                </c:pt>
                <c:pt idx="41">
                  <c:v>-1.8323000404052436E-4</c:v>
                </c:pt>
                <c:pt idx="42">
                  <c:v>-2.152700035367161E-4</c:v>
                </c:pt>
                <c:pt idx="43">
                  <c:v>3.2887999986996874E-4</c:v>
                </c:pt>
                <c:pt idx="44">
                  <c:v>-1.8617000023368746E-4</c:v>
                </c:pt>
                <c:pt idx="45">
                  <c:v>5.497999518411234E-5</c:v>
                </c:pt>
                <c:pt idx="46">
                  <c:v>3.976600055466406E-4</c:v>
                </c:pt>
                <c:pt idx="47">
                  <c:v>5.316399983712472E-4</c:v>
                </c:pt>
                <c:pt idx="48">
                  <c:v>4.9959999887505546E-4</c:v>
                </c:pt>
                <c:pt idx="49">
                  <c:v>5.3358000150183216E-4</c:v>
                </c:pt>
                <c:pt idx="51">
                  <c:v>3.0169998353812844E-5</c:v>
                </c:pt>
                <c:pt idx="52">
                  <c:v>6.4150000980589539E-5</c:v>
                </c:pt>
                <c:pt idx="53">
                  <c:v>2.0099978428333998E-6</c:v>
                </c:pt>
                <c:pt idx="54">
                  <c:v>1.5990000974852592E-5</c:v>
                </c:pt>
                <c:pt idx="55">
                  <c:v>6.9969995820429176E-5</c:v>
                </c:pt>
                <c:pt idx="56">
                  <c:v>5.2481999591691419E-4</c:v>
                </c:pt>
                <c:pt idx="57">
                  <c:v>4.5690001570619643E-5</c:v>
                </c:pt>
                <c:pt idx="58">
                  <c:v>-9.5579998742323369E-5</c:v>
                </c:pt>
                <c:pt idx="59">
                  <c:v>3.1110001145862043E-5</c:v>
                </c:pt>
                <c:pt idx="60">
                  <c:v>-4.8020003305282444E-5</c:v>
                </c:pt>
                <c:pt idx="61">
                  <c:v>6.6556000092532486E-4</c:v>
                </c:pt>
                <c:pt idx="62">
                  <c:v>6.3775000307941809E-4</c:v>
                </c:pt>
                <c:pt idx="63">
                  <c:v>6.7172999843023717E-4</c:v>
                </c:pt>
                <c:pt idx="64">
                  <c:v>3.0660004995297641E-5</c:v>
                </c:pt>
                <c:pt idx="65">
                  <c:v>5.8336999791208655E-4</c:v>
                </c:pt>
                <c:pt idx="66">
                  <c:v>6.1735000053886324E-4</c:v>
                </c:pt>
                <c:pt idx="67">
                  <c:v>6.6950000473298132E-5</c:v>
                </c:pt>
                <c:pt idx="68">
                  <c:v>8.1587999738985673E-4</c:v>
                </c:pt>
                <c:pt idx="70">
                  <c:v>7.7443000191124156E-4</c:v>
                </c:pt>
                <c:pt idx="71">
                  <c:v>6.2560000515077263E-5</c:v>
                </c:pt>
                <c:pt idx="72">
                  <c:v>1.8179998733103275E-5</c:v>
                </c:pt>
                <c:pt idx="73">
                  <c:v>-5.5299969972111285E-6</c:v>
                </c:pt>
                <c:pt idx="74">
                  <c:v>-2.3990003683138639E-5</c:v>
                </c:pt>
                <c:pt idx="75">
                  <c:v>-3.539099998306483E-4</c:v>
                </c:pt>
                <c:pt idx="76">
                  <c:v>1.2763000268023461E-4</c:v>
                </c:pt>
                <c:pt idx="77">
                  <c:v>-3.8389996916521341E-5</c:v>
                </c:pt>
                <c:pt idx="78">
                  <c:v>-1.0440999903948978E-4</c:v>
                </c:pt>
                <c:pt idx="79">
                  <c:v>2.9570001061074436E-5</c:v>
                </c:pt>
                <c:pt idx="80">
                  <c:v>9.993999992730096E-5</c:v>
                </c:pt>
                <c:pt idx="81">
                  <c:v>-1.7100028344430029E-6</c:v>
                </c:pt>
                <c:pt idx="82">
                  <c:v>6.6250002419110388E-5</c:v>
                </c:pt>
                <c:pt idx="83">
                  <c:v>1.0022999776992947E-4</c:v>
                </c:pt>
                <c:pt idx="84">
                  <c:v>-1.3910000416217372E-4</c:v>
                </c:pt>
                <c:pt idx="85">
                  <c:v>-1.0512000153539702E-4</c:v>
                </c:pt>
                <c:pt idx="86">
                  <c:v>6.3080000109039247E-4</c:v>
                </c:pt>
                <c:pt idx="87">
                  <c:v>-1.0271000064676628E-4</c:v>
                </c:pt>
                <c:pt idx="88">
                  <c:v>-3.4750002669170499E-5</c:v>
                </c:pt>
                <c:pt idx="89">
                  <c:v>6.1815999652026221E-4</c:v>
                </c:pt>
                <c:pt idx="90">
                  <c:v>5.3597000078298151E-4</c:v>
                </c:pt>
                <c:pt idx="91">
                  <c:v>4.6994999866001308E-4</c:v>
                </c:pt>
                <c:pt idx="92">
                  <c:v>4.4955000339541584E-4</c:v>
                </c:pt>
                <c:pt idx="93">
                  <c:v>4.175100038992241E-4</c:v>
                </c:pt>
                <c:pt idx="94">
                  <c:v>2.4600012693554163E-6</c:v>
                </c:pt>
                <c:pt idx="95">
                  <c:v>-1.6355999832740054E-4</c:v>
                </c:pt>
                <c:pt idx="96">
                  <c:v>-3.5600001865532249E-5</c:v>
                </c:pt>
                <c:pt idx="97">
                  <c:v>-1.7084999853977934E-4</c:v>
                </c:pt>
                <c:pt idx="98">
                  <c:v>6.3600004068575799E-5</c:v>
                </c:pt>
                <c:pt idx="99">
                  <c:v>-4.460001946426928E-6</c:v>
                </c:pt>
                <c:pt idx="100">
                  <c:v>-1.3464000221574679E-4</c:v>
                </c:pt>
                <c:pt idx="101">
                  <c:v>-1.6667999443598092E-4</c:v>
                </c:pt>
                <c:pt idx="102">
                  <c:v>1.7117999959737062E-4</c:v>
                </c:pt>
                <c:pt idx="103">
                  <c:v>4.8475999938091263E-4</c:v>
                </c:pt>
                <c:pt idx="104">
                  <c:v>-3.2641000143485144E-4</c:v>
                </c:pt>
                <c:pt idx="105">
                  <c:v>5.3861000196775422E-4</c:v>
                </c:pt>
                <c:pt idx="106">
                  <c:v>-4.2460000258870423E-5</c:v>
                </c:pt>
                <c:pt idx="107">
                  <c:v>-2.5762999575817958E-4</c:v>
                </c:pt>
                <c:pt idx="108">
                  <c:v>5.3702000150224194E-4</c:v>
                </c:pt>
                <c:pt idx="109">
                  <c:v>7.7100000635255128E-4</c:v>
                </c:pt>
                <c:pt idx="110">
                  <c:v>-1.1200999870197847E-4</c:v>
                </c:pt>
                <c:pt idx="111">
                  <c:v>5.2778999815927818E-4</c:v>
                </c:pt>
                <c:pt idx="112">
                  <c:v>4.2972999654011801E-4</c:v>
                </c:pt>
                <c:pt idx="113">
                  <c:v>5.2049999794689938E-4</c:v>
                </c:pt>
                <c:pt idx="114">
                  <c:v>6.0739000036846846E-4</c:v>
                </c:pt>
                <c:pt idx="115">
                  <c:v>7.5688999640988186E-4</c:v>
                </c:pt>
                <c:pt idx="116">
                  <c:v>6.248499994399026E-4</c:v>
                </c:pt>
                <c:pt idx="117">
                  <c:v>6.4571999973850325E-4</c:v>
                </c:pt>
                <c:pt idx="118">
                  <c:v>2.8163999377284199E-4</c:v>
                </c:pt>
                <c:pt idx="119">
                  <c:v>9.8630000138655305E-5</c:v>
                </c:pt>
                <c:pt idx="120">
                  <c:v>1.9569000141927972E-4</c:v>
                </c:pt>
                <c:pt idx="121">
                  <c:v>-6.6449996666051447E-5</c:v>
                </c:pt>
                <c:pt idx="122">
                  <c:v>-5.9880003391299397E-5</c:v>
                </c:pt>
                <c:pt idx="123">
                  <c:v>-2.2890002583153546E-5</c:v>
                </c:pt>
                <c:pt idx="124">
                  <c:v>3.8449994463007897E-5</c:v>
                </c:pt>
                <c:pt idx="125">
                  <c:v>2.328999835299328E-5</c:v>
                </c:pt>
                <c:pt idx="126">
                  <c:v>1.6911000420805067E-4</c:v>
                </c:pt>
                <c:pt idx="127">
                  <c:v>-2.8480004402808845E-5</c:v>
                </c:pt>
                <c:pt idx="128">
                  <c:v>1.6229000175371766E-4</c:v>
                </c:pt>
                <c:pt idx="129">
                  <c:v>-9.3089998699724674E-5</c:v>
                </c:pt>
                <c:pt idx="130">
                  <c:v>-5.9110003348905593E-5</c:v>
                </c:pt>
                <c:pt idx="132">
                  <c:v>7.7960001362953335E-5</c:v>
                </c:pt>
                <c:pt idx="133">
                  <c:v>7.6860000262968242E-5</c:v>
                </c:pt>
                <c:pt idx="134">
                  <c:v>1.4141000428935513E-4</c:v>
                </c:pt>
                <c:pt idx="135">
                  <c:v>5.3800002206116915E-5</c:v>
                </c:pt>
                <c:pt idx="136">
                  <c:v>2.777800036710687E-4</c:v>
                </c:pt>
                <c:pt idx="137">
                  <c:v>2.3142999998526648E-4</c:v>
                </c:pt>
                <c:pt idx="138">
                  <c:v>2.0918999507557601E-4</c:v>
                </c:pt>
                <c:pt idx="139">
                  <c:v>1.4306999946711585E-4</c:v>
                </c:pt>
                <c:pt idx="140">
                  <c:v>1.5598000027239323E-4</c:v>
                </c:pt>
                <c:pt idx="141">
                  <c:v>4.4781999895349145E-4</c:v>
                </c:pt>
                <c:pt idx="142">
                  <c:v>-6.5600033849477768E-6</c:v>
                </c:pt>
                <c:pt idx="143">
                  <c:v>2.6139999681618065E-4</c:v>
                </c:pt>
                <c:pt idx="144">
                  <c:v>9.732000035000965E-5</c:v>
                </c:pt>
                <c:pt idx="145">
                  <c:v>2.2013000125298277E-4</c:v>
                </c:pt>
                <c:pt idx="146">
                  <c:v>3.2181999995373189E-4</c:v>
                </c:pt>
                <c:pt idx="147">
                  <c:v>4.0580000495538116E-4</c:v>
                </c:pt>
                <c:pt idx="148">
                  <c:v>3.9908000326249748E-4</c:v>
                </c:pt>
                <c:pt idx="149">
                  <c:v>4.3305999861331657E-4</c:v>
                </c:pt>
                <c:pt idx="150">
                  <c:v>5.3823000052943826E-4</c:v>
                </c:pt>
                <c:pt idx="151">
                  <c:v>5.592399975284934E-4</c:v>
                </c:pt>
                <c:pt idx="153">
                  <c:v>6.5475999872433022E-4</c:v>
                </c:pt>
                <c:pt idx="154">
                  <c:v>6.8414000270422548E-4</c:v>
                </c:pt>
                <c:pt idx="155">
                  <c:v>7.6812000042991713E-4</c:v>
                </c:pt>
                <c:pt idx="156">
                  <c:v>5.5210000573424622E-4</c:v>
                </c:pt>
                <c:pt idx="157">
                  <c:v>3.0577000143239275E-4</c:v>
                </c:pt>
                <c:pt idx="158">
                  <c:v>6.2076000176602975E-4</c:v>
                </c:pt>
                <c:pt idx="159">
                  <c:v>6.5474000439280644E-4</c:v>
                </c:pt>
                <c:pt idx="160">
                  <c:v>7.8871999721741304E-4</c:v>
                </c:pt>
                <c:pt idx="161">
                  <c:v>7.3031000647461042E-4</c:v>
                </c:pt>
                <c:pt idx="162">
                  <c:v>8.7763999908929691E-4</c:v>
                </c:pt>
                <c:pt idx="163">
                  <c:v>7.9597000149078667E-4</c:v>
                </c:pt>
                <c:pt idx="164">
                  <c:v>1.056739994965028E-3</c:v>
                </c:pt>
                <c:pt idx="165">
                  <c:v>1.1016700009349734E-3</c:v>
                </c:pt>
                <c:pt idx="166">
                  <c:v>1.015650006593205E-3</c:v>
                </c:pt>
                <c:pt idx="167">
                  <c:v>2.4493200035067275E-3</c:v>
                </c:pt>
                <c:pt idx="168">
                  <c:v>2.5094599986914545E-3</c:v>
                </c:pt>
                <c:pt idx="169">
                  <c:v>3.02438999642618E-3</c:v>
                </c:pt>
                <c:pt idx="170">
                  <c:v>3.0151600003591739E-3</c:v>
                </c:pt>
                <c:pt idx="171">
                  <c:v>2.9831200008629821E-3</c:v>
                </c:pt>
                <c:pt idx="172">
                  <c:v>3.1597799970768392E-3</c:v>
                </c:pt>
                <c:pt idx="173">
                  <c:v>3.139380001812242E-3</c:v>
                </c:pt>
                <c:pt idx="174">
                  <c:v>3.3193300041602924E-3</c:v>
                </c:pt>
                <c:pt idx="175">
                  <c:v>3.253310002037324E-3</c:v>
                </c:pt>
                <c:pt idx="176">
                  <c:v>3.2872899973881431E-3</c:v>
                </c:pt>
                <c:pt idx="177">
                  <c:v>3.9214999997057021E-3</c:v>
                </c:pt>
                <c:pt idx="178">
                  <c:v>4.3296100047882646E-3</c:v>
                </c:pt>
                <c:pt idx="179">
                  <c:v>4.5936300011817366E-3</c:v>
                </c:pt>
                <c:pt idx="180">
                  <c:v>4.7484800015809014E-3</c:v>
                </c:pt>
                <c:pt idx="181">
                  <c:v>5.1012100011575967E-3</c:v>
                </c:pt>
                <c:pt idx="182">
                  <c:v>5.3351899987319484E-3</c:v>
                </c:pt>
                <c:pt idx="183">
                  <c:v>5.069170001661405E-3</c:v>
                </c:pt>
                <c:pt idx="184">
                  <c:v>5.3031499992357567E-3</c:v>
                </c:pt>
                <c:pt idx="185">
                  <c:v>5.7257799999206327E-3</c:v>
                </c:pt>
                <c:pt idx="186">
                  <c:v>5.5597600003238767E-3</c:v>
                </c:pt>
                <c:pt idx="187">
                  <c:v>6.0299500037217513E-3</c:v>
                </c:pt>
                <c:pt idx="188">
                  <c:v>5.6639300019014627E-3</c:v>
                </c:pt>
                <c:pt idx="189">
                  <c:v>5.7609900031820871E-3</c:v>
                </c:pt>
                <c:pt idx="190">
                  <c:v>6.3682200052426197E-3</c:v>
                </c:pt>
                <c:pt idx="191">
                  <c:v>6.426829997508321E-3</c:v>
                </c:pt>
                <c:pt idx="192">
                  <c:v>6.3175999966915697E-3</c:v>
                </c:pt>
                <c:pt idx="193">
                  <c:v>6.4991399995051324E-3</c:v>
                </c:pt>
                <c:pt idx="194">
                  <c:v>6.7204799997853115E-3</c:v>
                </c:pt>
                <c:pt idx="195">
                  <c:v>6.8204800045350567E-3</c:v>
                </c:pt>
                <c:pt idx="196">
                  <c:v>6.9432899981620722E-3</c:v>
                </c:pt>
                <c:pt idx="197">
                  <c:v>6.9432899981620722E-3</c:v>
                </c:pt>
                <c:pt idx="198">
                  <c:v>7.0384100035880692E-3</c:v>
                </c:pt>
                <c:pt idx="199">
                  <c:v>7.6402300037443638E-3</c:v>
                </c:pt>
                <c:pt idx="200">
                  <c:v>6.974210002226755E-3</c:v>
                </c:pt>
                <c:pt idx="201">
                  <c:v>7.6800300012109801E-3</c:v>
                </c:pt>
                <c:pt idx="202">
                  <c:v>7.2989600012078881E-3</c:v>
                </c:pt>
                <c:pt idx="203">
                  <c:v>7.6368200025171973E-3</c:v>
                </c:pt>
                <c:pt idx="204">
                  <c:v>7.5168900002609007E-3</c:v>
                </c:pt>
                <c:pt idx="205">
                  <c:v>7.6508700003614649E-3</c:v>
                </c:pt>
                <c:pt idx="206">
                  <c:v>8.3167100019636564E-3</c:v>
                </c:pt>
                <c:pt idx="207">
                  <c:v>8.4526300051948056E-3</c:v>
                </c:pt>
                <c:pt idx="208">
                  <c:v>8.6526300001423806E-3</c:v>
                </c:pt>
                <c:pt idx="209">
                  <c:v>8.601599998655729E-3</c:v>
                </c:pt>
                <c:pt idx="210">
                  <c:v>8.690430004207883E-3</c:v>
                </c:pt>
                <c:pt idx="211">
                  <c:v>8.7888399939402007E-3</c:v>
                </c:pt>
                <c:pt idx="212">
                  <c:v>8.7796099978731945E-3</c:v>
                </c:pt>
                <c:pt idx="213">
                  <c:v>8.9475700006005354E-3</c:v>
                </c:pt>
                <c:pt idx="214">
                  <c:v>8.7363999991794117E-3</c:v>
                </c:pt>
                <c:pt idx="215">
                  <c:v>8.8703799992799759E-3</c:v>
                </c:pt>
                <c:pt idx="216">
                  <c:v>9.4269900000654161E-3</c:v>
                </c:pt>
                <c:pt idx="217">
                  <c:v>9.1419800010044128E-3</c:v>
                </c:pt>
                <c:pt idx="218">
                  <c:v>9.703470001113601E-3</c:v>
                </c:pt>
                <c:pt idx="219">
                  <c:v>9.703470001113601E-3</c:v>
                </c:pt>
                <c:pt idx="220">
                  <c:v>9.5985900043160655E-3</c:v>
                </c:pt>
                <c:pt idx="221">
                  <c:v>1.0304520001227502E-2</c:v>
                </c:pt>
                <c:pt idx="222">
                  <c:v>1.0088000002724584E-2</c:v>
                </c:pt>
                <c:pt idx="225">
                  <c:v>1.0489520005648956E-2</c:v>
                </c:pt>
                <c:pt idx="226">
                  <c:v>1.0602100002870429E-2</c:v>
                </c:pt>
                <c:pt idx="227">
                  <c:v>1.0680640007194597E-2</c:v>
                </c:pt>
                <c:pt idx="228">
                  <c:v>1.0837430003448389E-2</c:v>
                </c:pt>
                <c:pt idx="229">
                  <c:v>1.0671409996575676E-2</c:v>
                </c:pt>
                <c:pt idx="230">
                  <c:v>-4.7219099942594767E-3</c:v>
                </c:pt>
                <c:pt idx="231">
                  <c:v>1.1603940001805313E-2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F-4380-B572-4B819C4F83C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223">
                  <c:v>1.1321450001560152E-2</c:v>
                </c:pt>
                <c:pt idx="224">
                  <c:v>1.0481760000402573E-2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F-4380-B572-4B819C4F83C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F-4380-B572-4B819C4F83C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F-4380-B572-4B819C4F83C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-9666</c:v>
                </c:pt>
                <c:pt idx="1">
                  <c:v>-9593</c:v>
                </c:pt>
                <c:pt idx="2">
                  <c:v>-9593</c:v>
                </c:pt>
                <c:pt idx="3">
                  <c:v>-9591</c:v>
                </c:pt>
                <c:pt idx="4">
                  <c:v>-9568</c:v>
                </c:pt>
                <c:pt idx="5">
                  <c:v>-9547</c:v>
                </c:pt>
                <c:pt idx="6">
                  <c:v>-9065</c:v>
                </c:pt>
                <c:pt idx="7">
                  <c:v>-9048</c:v>
                </c:pt>
                <c:pt idx="8">
                  <c:v>-9044</c:v>
                </c:pt>
                <c:pt idx="9">
                  <c:v>-9044</c:v>
                </c:pt>
                <c:pt idx="10">
                  <c:v>-9044</c:v>
                </c:pt>
                <c:pt idx="11">
                  <c:v>-9042</c:v>
                </c:pt>
                <c:pt idx="12">
                  <c:v>-9042</c:v>
                </c:pt>
                <c:pt idx="13">
                  <c:v>-9027</c:v>
                </c:pt>
                <c:pt idx="14">
                  <c:v>-9019</c:v>
                </c:pt>
                <c:pt idx="15">
                  <c:v>-8906</c:v>
                </c:pt>
                <c:pt idx="16">
                  <c:v>-8904</c:v>
                </c:pt>
                <c:pt idx="17">
                  <c:v>-8820</c:v>
                </c:pt>
                <c:pt idx="18">
                  <c:v>-8795</c:v>
                </c:pt>
                <c:pt idx="19">
                  <c:v>-8772</c:v>
                </c:pt>
                <c:pt idx="20">
                  <c:v>-8770</c:v>
                </c:pt>
                <c:pt idx="21">
                  <c:v>-8449</c:v>
                </c:pt>
                <c:pt idx="22">
                  <c:v>-8434</c:v>
                </c:pt>
                <c:pt idx="23">
                  <c:v>-8430</c:v>
                </c:pt>
                <c:pt idx="24">
                  <c:v>-8403</c:v>
                </c:pt>
                <c:pt idx="25">
                  <c:v>-8359</c:v>
                </c:pt>
                <c:pt idx="26">
                  <c:v>-8338</c:v>
                </c:pt>
                <c:pt idx="27">
                  <c:v>-8321</c:v>
                </c:pt>
                <c:pt idx="28">
                  <c:v>-8309</c:v>
                </c:pt>
                <c:pt idx="29">
                  <c:v>-8307</c:v>
                </c:pt>
                <c:pt idx="30">
                  <c:v>-8296</c:v>
                </c:pt>
                <c:pt idx="31">
                  <c:v>-8279</c:v>
                </c:pt>
                <c:pt idx="32">
                  <c:v>-8275</c:v>
                </c:pt>
                <c:pt idx="33">
                  <c:v>-8265</c:v>
                </c:pt>
                <c:pt idx="34">
                  <c:v>-8231</c:v>
                </c:pt>
                <c:pt idx="35">
                  <c:v>-8225</c:v>
                </c:pt>
                <c:pt idx="36">
                  <c:v>-8223</c:v>
                </c:pt>
                <c:pt idx="37">
                  <c:v>-8206</c:v>
                </c:pt>
                <c:pt idx="38">
                  <c:v>-8160</c:v>
                </c:pt>
                <c:pt idx="39">
                  <c:v>-8154</c:v>
                </c:pt>
                <c:pt idx="40">
                  <c:v>-8131</c:v>
                </c:pt>
                <c:pt idx="41">
                  <c:v>-7577</c:v>
                </c:pt>
                <c:pt idx="42">
                  <c:v>-7573</c:v>
                </c:pt>
                <c:pt idx="43">
                  <c:v>-7488</c:v>
                </c:pt>
                <c:pt idx="44">
                  <c:v>-7483</c:v>
                </c:pt>
                <c:pt idx="45">
                  <c:v>-7098</c:v>
                </c:pt>
                <c:pt idx="46">
                  <c:v>-6966</c:v>
                </c:pt>
                <c:pt idx="47">
                  <c:v>-6964</c:v>
                </c:pt>
                <c:pt idx="48">
                  <c:v>-6960</c:v>
                </c:pt>
                <c:pt idx="49">
                  <c:v>-6958</c:v>
                </c:pt>
                <c:pt idx="50">
                  <c:v>-6919</c:v>
                </c:pt>
                <c:pt idx="51">
                  <c:v>-6917</c:v>
                </c:pt>
                <c:pt idx="52">
                  <c:v>-6915</c:v>
                </c:pt>
                <c:pt idx="53">
                  <c:v>-6901</c:v>
                </c:pt>
                <c:pt idx="54">
                  <c:v>-6899</c:v>
                </c:pt>
                <c:pt idx="55">
                  <c:v>-6897</c:v>
                </c:pt>
                <c:pt idx="56">
                  <c:v>-6882</c:v>
                </c:pt>
                <c:pt idx="57">
                  <c:v>-6869</c:v>
                </c:pt>
                <c:pt idx="58">
                  <c:v>-6842</c:v>
                </c:pt>
                <c:pt idx="59">
                  <c:v>-6811</c:v>
                </c:pt>
                <c:pt idx="60">
                  <c:v>-6798</c:v>
                </c:pt>
                <c:pt idx="61">
                  <c:v>-6756</c:v>
                </c:pt>
                <c:pt idx="62">
                  <c:v>-6275</c:v>
                </c:pt>
                <c:pt idx="63">
                  <c:v>-6273</c:v>
                </c:pt>
                <c:pt idx="64">
                  <c:v>-6266</c:v>
                </c:pt>
                <c:pt idx="65">
                  <c:v>-6237</c:v>
                </c:pt>
                <c:pt idx="66">
                  <c:v>-6235</c:v>
                </c:pt>
                <c:pt idx="67">
                  <c:v>-6195</c:v>
                </c:pt>
                <c:pt idx="68">
                  <c:v>-6188</c:v>
                </c:pt>
                <c:pt idx="69">
                  <c:v>-5549</c:v>
                </c:pt>
                <c:pt idx="70">
                  <c:v>-5543</c:v>
                </c:pt>
                <c:pt idx="71">
                  <c:v>-5456</c:v>
                </c:pt>
                <c:pt idx="72">
                  <c:v>-5418</c:v>
                </c:pt>
                <c:pt idx="73">
                  <c:v>-5347</c:v>
                </c:pt>
                <c:pt idx="74">
                  <c:v>-5301</c:v>
                </c:pt>
                <c:pt idx="75">
                  <c:v>-4909</c:v>
                </c:pt>
                <c:pt idx="76">
                  <c:v>-4863</c:v>
                </c:pt>
                <c:pt idx="77">
                  <c:v>-4861</c:v>
                </c:pt>
                <c:pt idx="78">
                  <c:v>-4859</c:v>
                </c:pt>
                <c:pt idx="79">
                  <c:v>-4857</c:v>
                </c:pt>
                <c:pt idx="80">
                  <c:v>-4794</c:v>
                </c:pt>
                <c:pt idx="81">
                  <c:v>-4129</c:v>
                </c:pt>
                <c:pt idx="82">
                  <c:v>-4125</c:v>
                </c:pt>
                <c:pt idx="83">
                  <c:v>-4123</c:v>
                </c:pt>
                <c:pt idx="84">
                  <c:v>-4090</c:v>
                </c:pt>
                <c:pt idx="85">
                  <c:v>-4088</c:v>
                </c:pt>
                <c:pt idx="86">
                  <c:v>-4080</c:v>
                </c:pt>
                <c:pt idx="87">
                  <c:v>-4029</c:v>
                </c:pt>
                <c:pt idx="88">
                  <c:v>-4025</c:v>
                </c:pt>
                <c:pt idx="89">
                  <c:v>-4016</c:v>
                </c:pt>
                <c:pt idx="90">
                  <c:v>-3497</c:v>
                </c:pt>
                <c:pt idx="91">
                  <c:v>-3495</c:v>
                </c:pt>
                <c:pt idx="92">
                  <c:v>-3455</c:v>
                </c:pt>
                <c:pt idx="93">
                  <c:v>-3451</c:v>
                </c:pt>
                <c:pt idx="94">
                  <c:v>-3446</c:v>
                </c:pt>
                <c:pt idx="95">
                  <c:v>-3444</c:v>
                </c:pt>
                <c:pt idx="96">
                  <c:v>-3440</c:v>
                </c:pt>
                <c:pt idx="97">
                  <c:v>-3415</c:v>
                </c:pt>
                <c:pt idx="98">
                  <c:v>-3360</c:v>
                </c:pt>
                <c:pt idx="99">
                  <c:v>-3354</c:v>
                </c:pt>
                <c:pt idx="100">
                  <c:v>-2736</c:v>
                </c:pt>
                <c:pt idx="101">
                  <c:v>-2732</c:v>
                </c:pt>
                <c:pt idx="102">
                  <c:v>-2718</c:v>
                </c:pt>
                <c:pt idx="103">
                  <c:v>-2676</c:v>
                </c:pt>
                <c:pt idx="104">
                  <c:v>-2659</c:v>
                </c:pt>
                <c:pt idx="105">
                  <c:v>-2561</c:v>
                </c:pt>
                <c:pt idx="106">
                  <c:v>-2554</c:v>
                </c:pt>
                <c:pt idx="107">
                  <c:v>-2137</c:v>
                </c:pt>
                <c:pt idx="108">
                  <c:v>-2102</c:v>
                </c:pt>
                <c:pt idx="109">
                  <c:v>-2100</c:v>
                </c:pt>
                <c:pt idx="110">
                  <c:v>-2099</c:v>
                </c:pt>
                <c:pt idx="111">
                  <c:v>-2079</c:v>
                </c:pt>
                <c:pt idx="112">
                  <c:v>-2073</c:v>
                </c:pt>
                <c:pt idx="113">
                  <c:v>-2050</c:v>
                </c:pt>
                <c:pt idx="114">
                  <c:v>-2039</c:v>
                </c:pt>
                <c:pt idx="115">
                  <c:v>-1989</c:v>
                </c:pt>
                <c:pt idx="116">
                  <c:v>-1985</c:v>
                </c:pt>
                <c:pt idx="117">
                  <c:v>-1972</c:v>
                </c:pt>
                <c:pt idx="118">
                  <c:v>-1964</c:v>
                </c:pt>
                <c:pt idx="119">
                  <c:v>-1963</c:v>
                </c:pt>
                <c:pt idx="120">
                  <c:v>-1869</c:v>
                </c:pt>
                <c:pt idx="121">
                  <c:v>-1855</c:v>
                </c:pt>
                <c:pt idx="122">
                  <c:v>-1412</c:v>
                </c:pt>
                <c:pt idx="123">
                  <c:v>-1411</c:v>
                </c:pt>
                <c:pt idx="124">
                  <c:v>-1345</c:v>
                </c:pt>
                <c:pt idx="125">
                  <c:v>-629</c:v>
                </c:pt>
                <c:pt idx="126">
                  <c:v>-611</c:v>
                </c:pt>
                <c:pt idx="127">
                  <c:v>-552</c:v>
                </c:pt>
                <c:pt idx="128">
                  <c:v>-529</c:v>
                </c:pt>
                <c:pt idx="129">
                  <c:v>-391</c:v>
                </c:pt>
                <c:pt idx="130">
                  <c:v>-389</c:v>
                </c:pt>
                <c:pt idx="131">
                  <c:v>0</c:v>
                </c:pt>
                <c:pt idx="132">
                  <c:v>4</c:v>
                </c:pt>
                <c:pt idx="133">
                  <c:v>114</c:v>
                </c:pt>
                <c:pt idx="134">
                  <c:v>159</c:v>
                </c:pt>
                <c:pt idx="135">
                  <c:v>620</c:v>
                </c:pt>
                <c:pt idx="136">
                  <c:v>622</c:v>
                </c:pt>
                <c:pt idx="137">
                  <c:v>757</c:v>
                </c:pt>
                <c:pt idx="138">
                  <c:v>781</c:v>
                </c:pt>
                <c:pt idx="139">
                  <c:v>793</c:v>
                </c:pt>
                <c:pt idx="140">
                  <c:v>802</c:v>
                </c:pt>
                <c:pt idx="141">
                  <c:v>818</c:v>
                </c:pt>
                <c:pt idx="142">
                  <c:v>856</c:v>
                </c:pt>
                <c:pt idx="143">
                  <c:v>860</c:v>
                </c:pt>
                <c:pt idx="144">
                  <c:v>868</c:v>
                </c:pt>
                <c:pt idx="145">
                  <c:v>887</c:v>
                </c:pt>
                <c:pt idx="146">
                  <c:v>1418</c:v>
                </c:pt>
                <c:pt idx="147">
                  <c:v>1420</c:v>
                </c:pt>
                <c:pt idx="148">
                  <c:v>1492</c:v>
                </c:pt>
                <c:pt idx="149">
                  <c:v>1494</c:v>
                </c:pt>
                <c:pt idx="150">
                  <c:v>2077</c:v>
                </c:pt>
                <c:pt idx="151">
                  <c:v>2276</c:v>
                </c:pt>
                <c:pt idx="152">
                  <c:v>2322</c:v>
                </c:pt>
                <c:pt idx="153">
                  <c:v>2324</c:v>
                </c:pt>
                <c:pt idx="154">
                  <c:v>2786</c:v>
                </c:pt>
                <c:pt idx="155">
                  <c:v>2788</c:v>
                </c:pt>
                <c:pt idx="156">
                  <c:v>2790</c:v>
                </c:pt>
                <c:pt idx="157">
                  <c:v>3523</c:v>
                </c:pt>
                <c:pt idx="158">
                  <c:v>3724</c:v>
                </c:pt>
                <c:pt idx="159">
                  <c:v>3726</c:v>
                </c:pt>
                <c:pt idx="160">
                  <c:v>3728</c:v>
                </c:pt>
                <c:pt idx="161">
                  <c:v>4269</c:v>
                </c:pt>
                <c:pt idx="162">
                  <c:v>4436</c:v>
                </c:pt>
                <c:pt idx="163">
                  <c:v>4503</c:v>
                </c:pt>
                <c:pt idx="164">
                  <c:v>4526</c:v>
                </c:pt>
                <c:pt idx="165">
                  <c:v>4933</c:v>
                </c:pt>
                <c:pt idx="166">
                  <c:v>4935</c:v>
                </c:pt>
                <c:pt idx="167">
                  <c:v>5668</c:v>
                </c:pt>
                <c:pt idx="168">
                  <c:v>5854</c:v>
                </c:pt>
                <c:pt idx="169">
                  <c:v>6261</c:v>
                </c:pt>
                <c:pt idx="170">
                  <c:v>6284</c:v>
                </c:pt>
                <c:pt idx="171">
                  <c:v>6288</c:v>
                </c:pt>
                <c:pt idx="172">
                  <c:v>6422</c:v>
                </c:pt>
                <c:pt idx="173">
                  <c:v>6462</c:v>
                </c:pt>
                <c:pt idx="174">
                  <c:v>6967</c:v>
                </c:pt>
                <c:pt idx="175">
                  <c:v>6969</c:v>
                </c:pt>
                <c:pt idx="176">
                  <c:v>6971</c:v>
                </c:pt>
                <c:pt idx="177">
                  <c:v>7850</c:v>
                </c:pt>
                <c:pt idx="178">
                  <c:v>8339</c:v>
                </c:pt>
                <c:pt idx="179">
                  <c:v>8537</c:v>
                </c:pt>
                <c:pt idx="180">
                  <c:v>8552</c:v>
                </c:pt>
                <c:pt idx="181">
                  <c:v>9179</c:v>
                </c:pt>
                <c:pt idx="182">
                  <c:v>9181</c:v>
                </c:pt>
                <c:pt idx="183">
                  <c:v>9183</c:v>
                </c:pt>
                <c:pt idx="184">
                  <c:v>9185</c:v>
                </c:pt>
                <c:pt idx="185">
                  <c:v>9822</c:v>
                </c:pt>
                <c:pt idx="186">
                  <c:v>9824</c:v>
                </c:pt>
                <c:pt idx="187">
                  <c:v>10505</c:v>
                </c:pt>
                <c:pt idx="188">
                  <c:v>10507</c:v>
                </c:pt>
                <c:pt idx="189">
                  <c:v>10601</c:v>
                </c:pt>
                <c:pt idx="190">
                  <c:v>10778</c:v>
                </c:pt>
                <c:pt idx="191">
                  <c:v>11217</c:v>
                </c:pt>
                <c:pt idx="192">
                  <c:v>11240</c:v>
                </c:pt>
                <c:pt idx="193">
                  <c:v>11286</c:v>
                </c:pt>
                <c:pt idx="194">
                  <c:v>11352</c:v>
                </c:pt>
                <c:pt idx="195">
                  <c:v>11352</c:v>
                </c:pt>
                <c:pt idx="196">
                  <c:v>11371</c:v>
                </c:pt>
                <c:pt idx="197">
                  <c:v>11371</c:v>
                </c:pt>
                <c:pt idx="198">
                  <c:v>11459</c:v>
                </c:pt>
                <c:pt idx="199">
                  <c:v>11877</c:v>
                </c:pt>
                <c:pt idx="200">
                  <c:v>11879</c:v>
                </c:pt>
                <c:pt idx="201">
                  <c:v>11897</c:v>
                </c:pt>
                <c:pt idx="202">
                  <c:v>11904</c:v>
                </c:pt>
                <c:pt idx="203">
                  <c:v>11918</c:v>
                </c:pt>
                <c:pt idx="204">
                  <c:v>12011</c:v>
                </c:pt>
                <c:pt idx="205">
                  <c:v>12013</c:v>
                </c:pt>
                <c:pt idx="206">
                  <c:v>12629</c:v>
                </c:pt>
                <c:pt idx="207">
                  <c:v>12637</c:v>
                </c:pt>
                <c:pt idx="208">
                  <c:v>12637</c:v>
                </c:pt>
                <c:pt idx="209">
                  <c:v>12840</c:v>
                </c:pt>
                <c:pt idx="210">
                  <c:v>12857</c:v>
                </c:pt>
                <c:pt idx="211">
                  <c:v>13316</c:v>
                </c:pt>
                <c:pt idx="212">
                  <c:v>13339</c:v>
                </c:pt>
                <c:pt idx="213">
                  <c:v>13343</c:v>
                </c:pt>
                <c:pt idx="214">
                  <c:v>13360</c:v>
                </c:pt>
                <c:pt idx="215">
                  <c:v>13362</c:v>
                </c:pt>
                <c:pt idx="216">
                  <c:v>14001</c:v>
                </c:pt>
                <c:pt idx="217">
                  <c:v>14202</c:v>
                </c:pt>
                <c:pt idx="218">
                  <c:v>14753</c:v>
                </c:pt>
                <c:pt idx="219">
                  <c:v>14753</c:v>
                </c:pt>
                <c:pt idx="220">
                  <c:v>14841</c:v>
                </c:pt>
                <c:pt idx="221">
                  <c:v>16148</c:v>
                </c:pt>
                <c:pt idx="222">
                  <c:v>16200</c:v>
                </c:pt>
                <c:pt idx="223">
                  <c:v>16355</c:v>
                </c:pt>
                <c:pt idx="224">
                  <c:v>17624</c:v>
                </c:pt>
                <c:pt idx="225">
                  <c:v>17648</c:v>
                </c:pt>
                <c:pt idx="226">
                  <c:v>17790</c:v>
                </c:pt>
                <c:pt idx="227">
                  <c:v>18136</c:v>
                </c:pt>
                <c:pt idx="228">
                  <c:v>18157</c:v>
                </c:pt>
                <c:pt idx="229">
                  <c:v>18159</c:v>
                </c:pt>
                <c:pt idx="230">
                  <c:v>21891</c:v>
                </c:pt>
                <c:pt idx="231">
                  <c:v>21806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F-4380-B572-4B819C4F83CE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Q.+LTE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2'!$AW$2:$AW$127</c:f>
              <c:numCache>
                <c:formatCode>General</c:formatCode>
                <c:ptCount val="126"/>
                <c:pt idx="0">
                  <c:v>-10000</c:v>
                </c:pt>
                <c:pt idx="1">
                  <c:v>-9500</c:v>
                </c:pt>
                <c:pt idx="2">
                  <c:v>-9000</c:v>
                </c:pt>
                <c:pt idx="3">
                  <c:v>-8500</c:v>
                </c:pt>
                <c:pt idx="4">
                  <c:v>-8000</c:v>
                </c:pt>
                <c:pt idx="5">
                  <c:v>-7500</c:v>
                </c:pt>
                <c:pt idx="6">
                  <c:v>-7000</c:v>
                </c:pt>
                <c:pt idx="7">
                  <c:v>-6500</c:v>
                </c:pt>
                <c:pt idx="8">
                  <c:v>-6000</c:v>
                </c:pt>
                <c:pt idx="9">
                  <c:v>-5500</c:v>
                </c:pt>
                <c:pt idx="10">
                  <c:v>-5000</c:v>
                </c:pt>
                <c:pt idx="11">
                  <c:v>-4500</c:v>
                </c:pt>
                <c:pt idx="12">
                  <c:v>-4000</c:v>
                </c:pt>
                <c:pt idx="13">
                  <c:v>-3500</c:v>
                </c:pt>
                <c:pt idx="14">
                  <c:v>-3000</c:v>
                </c:pt>
                <c:pt idx="15">
                  <c:v>-2500</c:v>
                </c:pt>
                <c:pt idx="16">
                  <c:v>-2000</c:v>
                </c:pt>
                <c:pt idx="17">
                  <c:v>-1500</c:v>
                </c:pt>
                <c:pt idx="18">
                  <c:v>-1000</c:v>
                </c:pt>
                <c:pt idx="19">
                  <c:v>-500</c:v>
                </c:pt>
                <c:pt idx="20">
                  <c:v>0</c:v>
                </c:pt>
                <c:pt idx="21">
                  <c:v>500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2500</c:v>
                </c:pt>
                <c:pt idx="26">
                  <c:v>3000</c:v>
                </c:pt>
                <c:pt idx="27">
                  <c:v>3500</c:v>
                </c:pt>
                <c:pt idx="28">
                  <c:v>4000</c:v>
                </c:pt>
                <c:pt idx="29">
                  <c:v>4500</c:v>
                </c:pt>
                <c:pt idx="30">
                  <c:v>5000</c:v>
                </c:pt>
                <c:pt idx="31">
                  <c:v>5500</c:v>
                </c:pt>
                <c:pt idx="32">
                  <c:v>6000</c:v>
                </c:pt>
                <c:pt idx="33">
                  <c:v>6500</c:v>
                </c:pt>
                <c:pt idx="34">
                  <c:v>7000</c:v>
                </c:pt>
                <c:pt idx="35">
                  <c:v>7500</c:v>
                </c:pt>
                <c:pt idx="36">
                  <c:v>8000</c:v>
                </c:pt>
                <c:pt idx="37">
                  <c:v>8500</c:v>
                </c:pt>
                <c:pt idx="38">
                  <c:v>9000</c:v>
                </c:pt>
                <c:pt idx="39">
                  <c:v>9500</c:v>
                </c:pt>
                <c:pt idx="40">
                  <c:v>10000</c:v>
                </c:pt>
                <c:pt idx="41">
                  <c:v>10500</c:v>
                </c:pt>
                <c:pt idx="42">
                  <c:v>11000</c:v>
                </c:pt>
                <c:pt idx="43">
                  <c:v>11500</c:v>
                </c:pt>
                <c:pt idx="44">
                  <c:v>12000</c:v>
                </c:pt>
                <c:pt idx="45">
                  <c:v>12500</c:v>
                </c:pt>
                <c:pt idx="46">
                  <c:v>13000</c:v>
                </c:pt>
                <c:pt idx="47">
                  <c:v>13500</c:v>
                </c:pt>
                <c:pt idx="48">
                  <c:v>14000</c:v>
                </c:pt>
                <c:pt idx="49">
                  <c:v>14500</c:v>
                </c:pt>
                <c:pt idx="50">
                  <c:v>15000</c:v>
                </c:pt>
                <c:pt idx="51">
                  <c:v>15500</c:v>
                </c:pt>
                <c:pt idx="52">
                  <c:v>16000</c:v>
                </c:pt>
                <c:pt idx="53">
                  <c:v>16500</c:v>
                </c:pt>
                <c:pt idx="54">
                  <c:v>17000</c:v>
                </c:pt>
                <c:pt idx="55">
                  <c:v>17500</c:v>
                </c:pt>
                <c:pt idx="56">
                  <c:v>18000</c:v>
                </c:pt>
                <c:pt idx="57">
                  <c:v>18500</c:v>
                </c:pt>
                <c:pt idx="58">
                  <c:v>19000</c:v>
                </c:pt>
                <c:pt idx="59">
                  <c:v>19500</c:v>
                </c:pt>
                <c:pt idx="60">
                  <c:v>20000</c:v>
                </c:pt>
              </c:numCache>
            </c:numRef>
          </c:xVal>
          <c:yVal>
            <c:numRef>
              <c:f>'Active 2'!$AX$2:$AX$127</c:f>
              <c:numCache>
                <c:formatCode>General</c:formatCode>
                <c:ptCount val="126"/>
                <c:pt idx="0">
                  <c:v>-1.4020583379261093E-3</c:v>
                </c:pt>
                <c:pt idx="1">
                  <c:v>-1.0486703556419836E-3</c:v>
                </c:pt>
                <c:pt idx="2">
                  <c:v>-7.4297086404135444E-4</c:v>
                </c:pt>
                <c:pt idx="3">
                  <c:v>-4.8322195302881107E-4</c:v>
                </c:pt>
                <c:pt idx="4">
                  <c:v>-2.6727497132779691E-4</c:v>
                </c:pt>
                <c:pt idx="5">
                  <c:v>-9.2589974786112198E-5</c:v>
                </c:pt>
                <c:pt idx="6">
                  <c:v>4.3739427984649561E-5</c:v>
                </c:pt>
                <c:pt idx="7">
                  <c:v>1.449559696605656E-4</c:v>
                </c:pt>
                <c:pt idx="8">
                  <c:v>2.14603611106777E-4</c:v>
                </c:pt>
                <c:pt idx="9">
                  <c:v>2.5648779322933737E-4</c:v>
                </c:pt>
                <c:pt idx="10">
                  <c:v>2.7463154306752715E-4</c:v>
                </c:pt>
                <c:pt idx="11">
                  <c:v>2.7322803398053218E-4</c:v>
                </c:pt>
                <c:pt idx="12">
                  <c:v>2.5659029881313576E-4</c:v>
                </c:pt>
                <c:pt idx="13">
                  <c:v>2.2909887778741237E-4</c:v>
                </c:pt>
                <c:pt idx="14">
                  <c:v>1.9514824551154504E-4</c:v>
                </c:pt>
                <c:pt idx="15">
                  <c:v>1.5909290074149051E-4</c:v>
                </c:pt>
                <c:pt idx="16">
                  <c:v>1.251940162976205E-4</c:v>
                </c:pt>
                <c:pt idx="17">
                  <c:v>9.7567534009901629E-5</c:v>
                </c:pt>
                <c:pt idx="18">
                  <c:v>8.0134551251290209E-5</c:v>
                </c:pt>
                <c:pt idx="19">
                  <c:v>7.6574783323505712E-5</c:v>
                </c:pt>
                <c:pt idx="20">
                  <c:v>9.028380265244584E-5</c:v>
                </c:pt>
                <c:pt idx="21">
                  <c:v>1.2433465535599411E-4</c:v>
                </c:pt>
                <c:pt idx="22">
                  <c:v>1.8144434286757006E-4</c:v>
                </c:pt>
                <c:pt idx="23">
                  <c:v>2.6394553590768696E-4</c:v>
                </c:pt>
                <c:pt idx="24">
                  <c:v>3.7376376521662275E-4</c:v>
                </c:pt>
                <c:pt idx="25">
                  <c:v>5.1240021287108544E-4</c:v>
                </c:pt>
                <c:pt idx="26">
                  <c:v>6.8092011397941727E-4</c:v>
                </c:pt>
                <c:pt idx="27">
                  <c:v>8.7994667465619934E-4</c:v>
                </c:pt>
                <c:pt idx="28">
                  <c:v>1.1096603211595748E-3</c:v>
                </c:pt>
                <c:pt idx="29">
                  <c:v>1.3698030187854694E-3</c:v>
                </c:pt>
                <c:pt idx="30">
                  <c:v>1.6596873385189806E-3</c:v>
                </c:pt>
                <c:pt idx="31">
                  <c:v>1.9782099046872295E-3</c:v>
                </c:pt>
                <c:pt idx="32">
                  <c:v>2.32386882735972E-3</c:v>
                </c:pt>
                <c:pt idx="33">
                  <c:v>2.6947847078292561E-3</c:v>
                </c:pt>
                <c:pt idx="34">
                  <c:v>3.0887248025557113E-3</c:v>
                </c:pt>
                <c:pt idx="35">
                  <c:v>3.5031299385383944E-3</c:v>
                </c:pt>
                <c:pt idx="36">
                  <c:v>3.9351437891006671E-3</c:v>
                </c:pt>
                <c:pt idx="37">
                  <c:v>4.3816441413719754E-3</c:v>
                </c:pt>
                <c:pt idx="38">
                  <c:v>4.8392758132324671E-3</c:v>
                </c:pt>
                <c:pt idx="39">
                  <c:v>5.3044849061635964E-3</c:v>
                </c:pt>
                <c:pt idx="40">
                  <c:v>5.773554109521478E-3</c:v>
                </c:pt>
                <c:pt idx="41">
                  <c:v>6.2426387996326552E-3</c:v>
                </c:pt>
                <c:pt idx="42">
                  <c:v>6.707803702452983E-3</c:v>
                </c:pt>
                <c:pt idx="43">
                  <c:v>7.1650599102218932E-3</c:v>
                </c:pt>
                <c:pt idx="44">
                  <c:v>7.6104020597240283E-3</c:v>
                </c:pt>
                <c:pt idx="45">
                  <c:v>8.0398454918104018E-3</c:v>
                </c:pt>
                <c:pt idx="46">
                  <c:v>8.449463218336185E-3</c:v>
                </c:pt>
                <c:pt idx="47">
                  <c:v>8.8354225234702627E-3</c:v>
                </c:pt>
                <c:pt idx="48">
                  <c:v>9.1940210214646722E-3</c:v>
                </c:pt>
                <c:pt idx="49">
                  <c:v>9.5217219827022481E-3</c:v>
                </c:pt>
                <c:pt idx="50">
                  <c:v>9.8151887246426105E-3</c:v>
                </c:pt>
                <c:pt idx="51">
                  <c:v>1.0071317844854533E-2</c:v>
                </c:pt>
                <c:pt idx="52">
                  <c:v>1.0287271050572738E-2</c:v>
                </c:pt>
                <c:pt idx="53">
                  <c:v>1.0460505314288739E-2</c:v>
                </c:pt>
                <c:pt idx="54">
                  <c:v>1.0588801059137528E-2</c:v>
                </c:pt>
                <c:pt idx="55">
                  <c:v>1.0670288052845062E-2</c:v>
                </c:pt>
                <c:pt idx="56">
                  <c:v>1.0703468666511619E-2</c:v>
                </c:pt>
                <c:pt idx="57">
                  <c:v>1.0687238136431612E-2</c:v>
                </c:pt>
                <c:pt idx="58">
                  <c:v>1.0620901455495588E-2</c:v>
                </c:pt>
                <c:pt idx="59">
                  <c:v>1.050418651751151E-2</c:v>
                </c:pt>
                <c:pt idx="60">
                  <c:v>1.0337253144975312E-2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F-4380-B572-4B819C4F8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286776"/>
        <c:axId val="1"/>
      </c:scatterChart>
      <c:valAx>
        <c:axId val="879286776"/>
        <c:scaling>
          <c:orientation val="minMax"/>
          <c:max val="2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4791344667701"/>
              <c:y val="0.85124198318185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4999999999999999E-2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8292126707302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286776"/>
        <c:crosses val="autoZero"/>
        <c:crossBetween val="midCat"/>
        <c:majorUnit val="5.0000000000000001E-3"/>
        <c:minorUnit val="1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3771251931993"/>
          <c:y val="0.92837725862779552"/>
          <c:w val="0.66151468315301387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428625</xdr:colOff>
      <xdr:row>18</xdr:row>
      <xdr:rowOff>66675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36AD65AD-F346-E121-E6EB-90C79B56F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571499</xdr:colOff>
      <xdr:row>0</xdr:row>
      <xdr:rowOff>0</xdr:rowOff>
    </xdr:from>
    <xdr:to>
      <xdr:col>27</xdr:col>
      <xdr:colOff>304800</xdr:colOff>
      <xdr:row>18</xdr:row>
      <xdr:rowOff>66675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53A52C16-5030-3FF5-51CF-9A130271E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0</xdr:row>
      <xdr:rowOff>0</xdr:rowOff>
    </xdr:from>
    <xdr:to>
      <xdr:col>19</xdr:col>
      <xdr:colOff>152399</xdr:colOff>
      <xdr:row>18</xdr:row>
      <xdr:rowOff>123825</xdr:rowOff>
    </xdr:to>
    <xdr:graphicFrame macro="">
      <xdr:nvGraphicFramePr>
        <xdr:cNvPr id="54282" name="Chart 7">
          <a:extLst>
            <a:ext uri="{FF2B5EF4-FFF2-40B4-BE49-F238E27FC236}">
              <a16:creationId xmlns:a16="http://schemas.microsoft.com/office/drawing/2014/main" id="{8DDBFEC0-8FD7-524A-5063-E0FD6A32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590549</xdr:colOff>
      <xdr:row>0</xdr:row>
      <xdr:rowOff>0</xdr:rowOff>
    </xdr:from>
    <xdr:to>
      <xdr:col>26</xdr:col>
      <xdr:colOff>600074</xdr:colOff>
      <xdr:row>22</xdr:row>
      <xdr:rowOff>95250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956D2F48-88CA-7155-0C7D-BA83A111C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0</xdr:row>
      <xdr:rowOff>0</xdr:rowOff>
    </xdr:from>
    <xdr:to>
      <xdr:col>12</xdr:col>
      <xdr:colOff>361950</xdr:colOff>
      <xdr:row>21</xdr:row>
      <xdr:rowOff>57150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6DA06FBF-E66A-94F8-4529-BE433BE96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657" TargetMode="External"/><Relationship Id="rId18" Type="http://schemas.openxmlformats.org/officeDocument/2006/relationships/hyperlink" Target="http://www.konkoly.hu/cgi-bin/IBVS?657" TargetMode="External"/><Relationship Id="rId26" Type="http://schemas.openxmlformats.org/officeDocument/2006/relationships/hyperlink" Target="http://www.konkoly.hu/cgi-bin/IBVS?1444" TargetMode="External"/><Relationship Id="rId39" Type="http://schemas.openxmlformats.org/officeDocument/2006/relationships/hyperlink" Target="http://www.konkoly.hu/cgi-bin/IBVS?1449" TargetMode="External"/><Relationship Id="rId21" Type="http://schemas.openxmlformats.org/officeDocument/2006/relationships/hyperlink" Target="http://www.konkoly.hu/cgi-bin/IBVS?657" TargetMode="External"/><Relationship Id="rId34" Type="http://schemas.openxmlformats.org/officeDocument/2006/relationships/hyperlink" Target="http://www.konkoly.hu/cgi-bin/IBVS?1444" TargetMode="External"/><Relationship Id="rId42" Type="http://schemas.openxmlformats.org/officeDocument/2006/relationships/hyperlink" Target="http://www.konkoly.hu/cgi-bin/IBVS?2573" TargetMode="External"/><Relationship Id="rId47" Type="http://schemas.openxmlformats.org/officeDocument/2006/relationships/hyperlink" Target="http://www.konkoly.hu/cgi-bin/IBVS?2670" TargetMode="External"/><Relationship Id="rId50" Type="http://schemas.openxmlformats.org/officeDocument/2006/relationships/hyperlink" Target="http://www.konkoly.hu/cgi-bin/IBVS?3078" TargetMode="External"/><Relationship Id="rId55" Type="http://schemas.openxmlformats.org/officeDocument/2006/relationships/hyperlink" Target="http://www.konkoly.hu/cgi-bin/IBVS?3078" TargetMode="External"/><Relationship Id="rId63" Type="http://schemas.openxmlformats.org/officeDocument/2006/relationships/hyperlink" Target="http://www.konkoly.hu/cgi-bin/IBVS?3355" TargetMode="External"/><Relationship Id="rId68" Type="http://schemas.openxmlformats.org/officeDocument/2006/relationships/hyperlink" Target="http://www.konkoly.hu/cgi-bin/IBVS?3760" TargetMode="External"/><Relationship Id="rId7" Type="http://schemas.openxmlformats.org/officeDocument/2006/relationships/hyperlink" Target="http://www.konkoly.hu/cgi-bin/IBVS?657" TargetMode="External"/><Relationship Id="rId71" Type="http://schemas.openxmlformats.org/officeDocument/2006/relationships/hyperlink" Target="http://www.konkoly.hu/cgi-bin/IBVS?5493" TargetMode="External"/><Relationship Id="rId2" Type="http://schemas.openxmlformats.org/officeDocument/2006/relationships/hyperlink" Target="http://www.konkoly.hu/cgi-bin/IBVS?657" TargetMode="External"/><Relationship Id="rId16" Type="http://schemas.openxmlformats.org/officeDocument/2006/relationships/hyperlink" Target="http://www.konkoly.hu/cgi-bin/IBVS?657" TargetMode="External"/><Relationship Id="rId29" Type="http://schemas.openxmlformats.org/officeDocument/2006/relationships/hyperlink" Target="http://www.konkoly.hu/cgi-bin/IBVS?1163" TargetMode="External"/><Relationship Id="rId11" Type="http://schemas.openxmlformats.org/officeDocument/2006/relationships/hyperlink" Target="http://www.konkoly.hu/cgi-bin/IBVS?657" TargetMode="External"/><Relationship Id="rId24" Type="http://schemas.openxmlformats.org/officeDocument/2006/relationships/hyperlink" Target="http://www.konkoly.hu/cgi-bin/IBVS?1053" TargetMode="External"/><Relationship Id="rId32" Type="http://schemas.openxmlformats.org/officeDocument/2006/relationships/hyperlink" Target="http://www.konkoly.hu/cgi-bin/IBVS?1444" TargetMode="External"/><Relationship Id="rId37" Type="http://schemas.openxmlformats.org/officeDocument/2006/relationships/hyperlink" Target="http://www.konkoly.hu/cgi-bin/IBVS?1444" TargetMode="External"/><Relationship Id="rId40" Type="http://schemas.openxmlformats.org/officeDocument/2006/relationships/hyperlink" Target="http://www.konkoly.hu/cgi-bin/IBVS?1449" TargetMode="External"/><Relationship Id="rId45" Type="http://schemas.openxmlformats.org/officeDocument/2006/relationships/hyperlink" Target="http://www.konkoly.hu/cgi-bin/IBVS?2573" TargetMode="External"/><Relationship Id="rId53" Type="http://schemas.openxmlformats.org/officeDocument/2006/relationships/hyperlink" Target="http://www.konkoly.hu/cgi-bin/IBVS?2670" TargetMode="External"/><Relationship Id="rId58" Type="http://schemas.openxmlformats.org/officeDocument/2006/relationships/hyperlink" Target="http://www.konkoly.hu/cgi-bin/IBVS?3095" TargetMode="External"/><Relationship Id="rId66" Type="http://schemas.openxmlformats.org/officeDocument/2006/relationships/hyperlink" Target="http://www.konkoly.hu/cgi-bin/IBVS?3760" TargetMode="External"/><Relationship Id="rId74" Type="http://schemas.openxmlformats.org/officeDocument/2006/relationships/hyperlink" Target="http://www.konkoly.hu/cgi-bin/IBVS?5875" TargetMode="External"/><Relationship Id="rId5" Type="http://schemas.openxmlformats.org/officeDocument/2006/relationships/hyperlink" Target="http://www.konkoly.hu/cgi-bin/IBVS?657" TargetMode="External"/><Relationship Id="rId15" Type="http://schemas.openxmlformats.org/officeDocument/2006/relationships/hyperlink" Target="http://www.konkoly.hu/cgi-bin/IBVS?657" TargetMode="External"/><Relationship Id="rId23" Type="http://schemas.openxmlformats.org/officeDocument/2006/relationships/hyperlink" Target="http://www.konkoly.hu/cgi-bin/IBVS?657" TargetMode="External"/><Relationship Id="rId28" Type="http://schemas.openxmlformats.org/officeDocument/2006/relationships/hyperlink" Target="http://www.konkoly.hu/cgi-bin/IBVS?1053" TargetMode="External"/><Relationship Id="rId36" Type="http://schemas.openxmlformats.org/officeDocument/2006/relationships/hyperlink" Target="http://www.konkoly.hu/cgi-bin/IBVS?1444" TargetMode="External"/><Relationship Id="rId49" Type="http://schemas.openxmlformats.org/officeDocument/2006/relationships/hyperlink" Target="http://www.konkoly.hu/cgi-bin/IBVS?3078" TargetMode="External"/><Relationship Id="rId57" Type="http://schemas.openxmlformats.org/officeDocument/2006/relationships/hyperlink" Target="http://www.konkoly.hu/cgi-bin/IBVS?3095" TargetMode="External"/><Relationship Id="rId61" Type="http://schemas.openxmlformats.org/officeDocument/2006/relationships/hyperlink" Target="http://www.konkoly.hu/cgi-bin/IBVS?3355" TargetMode="External"/><Relationship Id="rId10" Type="http://schemas.openxmlformats.org/officeDocument/2006/relationships/hyperlink" Target="http://www.konkoly.hu/cgi-bin/IBVS?657" TargetMode="External"/><Relationship Id="rId19" Type="http://schemas.openxmlformats.org/officeDocument/2006/relationships/hyperlink" Target="http://www.konkoly.hu/cgi-bin/IBVS?657" TargetMode="External"/><Relationship Id="rId31" Type="http://schemas.openxmlformats.org/officeDocument/2006/relationships/hyperlink" Target="http://www.konkoly.hu/cgi-bin/IBVS?1444" TargetMode="External"/><Relationship Id="rId44" Type="http://schemas.openxmlformats.org/officeDocument/2006/relationships/hyperlink" Target="http://www.konkoly.hu/cgi-bin/IBVS?2573" TargetMode="External"/><Relationship Id="rId52" Type="http://schemas.openxmlformats.org/officeDocument/2006/relationships/hyperlink" Target="http://www.konkoly.hu/cgi-bin/IBVS?3078" TargetMode="External"/><Relationship Id="rId60" Type="http://schemas.openxmlformats.org/officeDocument/2006/relationships/hyperlink" Target="http://www.konkoly.hu/cgi-bin/IBVS?3355" TargetMode="External"/><Relationship Id="rId65" Type="http://schemas.openxmlformats.org/officeDocument/2006/relationships/hyperlink" Target="http://www.konkoly.hu/cgi-bin/IBVS?3760" TargetMode="External"/><Relationship Id="rId73" Type="http://schemas.openxmlformats.org/officeDocument/2006/relationships/hyperlink" Target="http://www.konkoly.hu/cgi-bin/IBVS?5887" TargetMode="External"/><Relationship Id="rId4" Type="http://schemas.openxmlformats.org/officeDocument/2006/relationships/hyperlink" Target="http://www.konkoly.hu/cgi-bin/IBVS?657" TargetMode="External"/><Relationship Id="rId9" Type="http://schemas.openxmlformats.org/officeDocument/2006/relationships/hyperlink" Target="http://www.konkoly.hu/cgi-bin/IBVS?657" TargetMode="External"/><Relationship Id="rId14" Type="http://schemas.openxmlformats.org/officeDocument/2006/relationships/hyperlink" Target="http://www.konkoly.hu/cgi-bin/IBVS?657" TargetMode="External"/><Relationship Id="rId22" Type="http://schemas.openxmlformats.org/officeDocument/2006/relationships/hyperlink" Target="http://www.konkoly.hu/cgi-bin/IBVS?657" TargetMode="External"/><Relationship Id="rId27" Type="http://schemas.openxmlformats.org/officeDocument/2006/relationships/hyperlink" Target="http://www.konkoly.hu/cgi-bin/IBVS?1444" TargetMode="External"/><Relationship Id="rId30" Type="http://schemas.openxmlformats.org/officeDocument/2006/relationships/hyperlink" Target="http://www.konkoly.hu/cgi-bin/IBVS?1163" TargetMode="External"/><Relationship Id="rId35" Type="http://schemas.openxmlformats.org/officeDocument/2006/relationships/hyperlink" Target="http://www.konkoly.hu/cgi-bin/IBVS?1444" TargetMode="External"/><Relationship Id="rId43" Type="http://schemas.openxmlformats.org/officeDocument/2006/relationships/hyperlink" Target="http://www.konkoly.hu/cgi-bin/IBVS?2573" TargetMode="External"/><Relationship Id="rId48" Type="http://schemas.openxmlformats.org/officeDocument/2006/relationships/hyperlink" Target="http://www.konkoly.hu/cgi-bin/IBVS?2573" TargetMode="External"/><Relationship Id="rId56" Type="http://schemas.openxmlformats.org/officeDocument/2006/relationships/hyperlink" Target="http://www.konkoly.hu/cgi-bin/IBVS?3078" TargetMode="External"/><Relationship Id="rId64" Type="http://schemas.openxmlformats.org/officeDocument/2006/relationships/hyperlink" Target="http://www.konkoly.hu/cgi-bin/IBVS?3760" TargetMode="External"/><Relationship Id="rId69" Type="http://schemas.openxmlformats.org/officeDocument/2006/relationships/hyperlink" Target="http://www.konkoly.hu/cgi-bin/IBVS?3760" TargetMode="External"/><Relationship Id="rId8" Type="http://schemas.openxmlformats.org/officeDocument/2006/relationships/hyperlink" Target="http://www.konkoly.hu/cgi-bin/IBVS?657" TargetMode="External"/><Relationship Id="rId51" Type="http://schemas.openxmlformats.org/officeDocument/2006/relationships/hyperlink" Target="http://www.konkoly.hu/cgi-bin/IBVS?2670" TargetMode="External"/><Relationship Id="rId72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657" TargetMode="External"/><Relationship Id="rId12" Type="http://schemas.openxmlformats.org/officeDocument/2006/relationships/hyperlink" Target="http://www.konkoly.hu/cgi-bin/IBVS?657" TargetMode="External"/><Relationship Id="rId17" Type="http://schemas.openxmlformats.org/officeDocument/2006/relationships/hyperlink" Target="http://www.konkoly.hu/cgi-bin/IBVS?657" TargetMode="External"/><Relationship Id="rId25" Type="http://schemas.openxmlformats.org/officeDocument/2006/relationships/hyperlink" Target="http://www.konkoly.hu/cgi-bin/IBVS?1444" TargetMode="External"/><Relationship Id="rId33" Type="http://schemas.openxmlformats.org/officeDocument/2006/relationships/hyperlink" Target="http://www.konkoly.hu/cgi-bin/IBVS?1444" TargetMode="External"/><Relationship Id="rId38" Type="http://schemas.openxmlformats.org/officeDocument/2006/relationships/hyperlink" Target="http://www.konkoly.hu/cgi-bin/IBVS?1444" TargetMode="External"/><Relationship Id="rId46" Type="http://schemas.openxmlformats.org/officeDocument/2006/relationships/hyperlink" Target="http://www.konkoly.hu/cgi-bin/IBVS?2573" TargetMode="External"/><Relationship Id="rId59" Type="http://schemas.openxmlformats.org/officeDocument/2006/relationships/hyperlink" Target="http://www.konkoly.hu/cgi-bin/IBVS?3095" TargetMode="External"/><Relationship Id="rId67" Type="http://schemas.openxmlformats.org/officeDocument/2006/relationships/hyperlink" Target="http://www.konkoly.hu/cgi-bin/IBVS?3760" TargetMode="External"/><Relationship Id="rId20" Type="http://schemas.openxmlformats.org/officeDocument/2006/relationships/hyperlink" Target="http://www.konkoly.hu/cgi-bin/IBVS?657" TargetMode="External"/><Relationship Id="rId41" Type="http://schemas.openxmlformats.org/officeDocument/2006/relationships/hyperlink" Target="http://www.konkoly.hu/cgi-bin/IBVS?1449" TargetMode="External"/><Relationship Id="rId54" Type="http://schemas.openxmlformats.org/officeDocument/2006/relationships/hyperlink" Target="http://www.konkoly.hu/cgi-bin/IBVS?3078" TargetMode="External"/><Relationship Id="rId62" Type="http://schemas.openxmlformats.org/officeDocument/2006/relationships/hyperlink" Target="http://www.konkoly.hu/cgi-bin/IBVS?3355" TargetMode="External"/><Relationship Id="rId70" Type="http://schemas.openxmlformats.org/officeDocument/2006/relationships/hyperlink" Target="http://www.konkoly.hu/cgi-bin/IBVS?5493" TargetMode="External"/><Relationship Id="rId75" Type="http://schemas.openxmlformats.org/officeDocument/2006/relationships/printerSettings" Target="../printerSettings/printerSettings3.bin"/><Relationship Id="rId1" Type="http://schemas.openxmlformats.org/officeDocument/2006/relationships/hyperlink" Target="http://www.konkoly.hu/cgi-bin/IBVS?657" TargetMode="External"/><Relationship Id="rId6" Type="http://schemas.openxmlformats.org/officeDocument/2006/relationships/hyperlink" Target="http://www.konkoly.hu/cgi-bin/IBVS?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U2556"/>
  <sheetViews>
    <sheetView workbookViewId="0">
      <pane xSplit="14" ySplit="22" topLeftCell="O243" activePane="bottomRight" state="frozen"/>
      <selection pane="topRight" activeCell="O1" sqref="O1"/>
      <selection pane="bottomLeft" activeCell="A23" sqref="A23"/>
      <selection pane="bottomRight" activeCell="A261" sqref="A26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4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58" customFormat="1" ht="20.25" x14ac:dyDescent="0.2">
      <c r="A1" s="88" t="s">
        <v>116</v>
      </c>
      <c r="C1" s="61"/>
    </row>
    <row r="2" spans="1:6" s="58" customFormat="1" ht="12.95" customHeight="1" x14ac:dyDescent="0.2">
      <c r="A2" s="58" t="s">
        <v>80</v>
      </c>
      <c r="B2" s="58" t="s">
        <v>84</v>
      </c>
      <c r="C2" s="59" t="s">
        <v>10</v>
      </c>
      <c r="D2" s="60"/>
    </row>
    <row r="3" spans="1:6" s="58" customFormat="1" ht="12.95" customHeight="1" thickBot="1" x14ac:dyDescent="0.25">
      <c r="C3" s="61"/>
    </row>
    <row r="4" spans="1:6" s="58" customFormat="1" ht="12.95" customHeight="1" thickTop="1" thickBot="1" x14ac:dyDescent="0.25">
      <c r="A4" s="62" t="s">
        <v>56</v>
      </c>
      <c r="C4" s="63">
        <v>45612.380649999999</v>
      </c>
      <c r="D4" s="64">
        <v>0.52118301</v>
      </c>
    </row>
    <row r="5" spans="1:6" s="58" customFormat="1" ht="12.95" customHeight="1" thickTop="1" x14ac:dyDescent="0.2">
      <c r="A5" s="65" t="s">
        <v>102</v>
      </c>
      <c r="C5" s="66">
        <v>-9.5</v>
      </c>
      <c r="D5" s="58" t="s">
        <v>103</v>
      </c>
    </row>
    <row r="6" spans="1:6" s="58" customFormat="1" ht="12.95" customHeight="1" x14ac:dyDescent="0.2">
      <c r="A6" s="62" t="s">
        <v>57</v>
      </c>
      <c r="C6" s="61"/>
    </row>
    <row r="7" spans="1:6" s="58" customFormat="1" ht="12.95" customHeight="1" x14ac:dyDescent="0.2">
      <c r="A7" s="58" t="s">
        <v>58</v>
      </c>
      <c r="C7" s="79">
        <f>+C4</f>
        <v>45612.380649999999</v>
      </c>
    </row>
    <row r="8" spans="1:6" s="58" customFormat="1" ht="12.95" customHeight="1" x14ac:dyDescent="0.2">
      <c r="A8" s="58" t="s">
        <v>59</v>
      </c>
      <c r="C8" s="79">
        <f>+D4</f>
        <v>0.52118301</v>
      </c>
    </row>
    <row r="9" spans="1:6" s="58" customFormat="1" ht="12.95" customHeight="1" x14ac:dyDescent="0.2">
      <c r="A9" s="67" t="s">
        <v>109</v>
      </c>
      <c r="B9" s="68">
        <v>100</v>
      </c>
      <c r="C9" s="69" t="str">
        <f>"F"&amp;B9</f>
        <v>F100</v>
      </c>
      <c r="D9" s="70" t="str">
        <f>"G"&amp;B9</f>
        <v>G100</v>
      </c>
    </row>
    <row r="10" spans="1:6" s="58" customFormat="1" ht="12.95" customHeight="1" thickBot="1" x14ac:dyDescent="0.25">
      <c r="C10" s="71" t="s">
        <v>76</v>
      </c>
      <c r="D10" s="72" t="s">
        <v>77</v>
      </c>
    </row>
    <row r="11" spans="1:6" s="58" customFormat="1" ht="12.95" customHeight="1" x14ac:dyDescent="0.2">
      <c r="A11" s="58" t="s">
        <v>72</v>
      </c>
      <c r="C11" s="69">
        <f ca="1">INTERCEPT(INDIRECT($D$9):G991,INDIRECT($C$9):F991)</f>
        <v>8.687170891237099E-4</v>
      </c>
      <c r="D11" s="73"/>
    </row>
    <row r="12" spans="1:6" s="58" customFormat="1" ht="12.95" customHeight="1" x14ac:dyDescent="0.2">
      <c r="A12" s="58" t="s">
        <v>73</v>
      </c>
      <c r="C12" s="69">
        <f ca="1">SLOPE(INDIRECT($D$9):G991,INDIRECT($C$9):F991)</f>
        <v>4.7868400327693431E-7</v>
      </c>
      <c r="D12" s="73"/>
    </row>
    <row r="13" spans="1:6" s="58" customFormat="1" ht="12.95" customHeight="1" x14ac:dyDescent="0.2">
      <c r="A13" s="58" t="s">
        <v>75</v>
      </c>
      <c r="C13" s="61" t="s">
        <v>70</v>
      </c>
    </row>
    <row r="14" spans="1:6" s="58" customFormat="1" ht="12.95" customHeight="1" x14ac:dyDescent="0.2">
      <c r="C14" s="61"/>
    </row>
    <row r="15" spans="1:6" s="58" customFormat="1" ht="12.95" customHeight="1" x14ac:dyDescent="0.2">
      <c r="A15" s="74" t="s">
        <v>74</v>
      </c>
      <c r="C15" s="69">
        <f ca="1">(C7+C11)+(C8+C12)*INT(MAX(F21:F3532))</f>
        <v>57021.609269498607</v>
      </c>
      <c r="E15" s="75" t="s">
        <v>113</v>
      </c>
      <c r="F15" s="76">
        <v>1</v>
      </c>
    </row>
    <row r="16" spans="1:6" s="58" customFormat="1" ht="12.95" customHeight="1" x14ac:dyDescent="0.2">
      <c r="A16" s="62" t="s">
        <v>60</v>
      </c>
      <c r="C16" s="77">
        <f ca="1">+C8+C12</f>
        <v>0.52118348868400333</v>
      </c>
      <c r="E16" s="75" t="s">
        <v>104</v>
      </c>
      <c r="F16" s="78">
        <f ca="1">NOW()+15018.5+$C$5/24</f>
        <v>60376.791372337961</v>
      </c>
    </row>
    <row r="17" spans="1:21" s="58" customFormat="1" ht="12.95" customHeight="1" thickBot="1" x14ac:dyDescent="0.25">
      <c r="A17" s="75" t="s">
        <v>101</v>
      </c>
      <c r="C17" s="79">
        <f>COUNT(C21:C2190)</f>
        <v>241</v>
      </c>
      <c r="E17" s="75" t="s">
        <v>114</v>
      </c>
      <c r="F17" s="78">
        <f ca="1">ROUND(2*(F16-$C$7)/$C$8,0)/2+F15</f>
        <v>28329.5</v>
      </c>
    </row>
    <row r="18" spans="1:21" s="58" customFormat="1" ht="12.95" customHeight="1" thickTop="1" thickBot="1" x14ac:dyDescent="0.25">
      <c r="A18" s="62" t="s">
        <v>61</v>
      </c>
      <c r="C18" s="63">
        <f ca="1">+C15</f>
        <v>57021.609269498607</v>
      </c>
      <c r="D18" s="64">
        <f ca="1">+C16</f>
        <v>0.52118348868400333</v>
      </c>
      <c r="E18" s="75" t="s">
        <v>105</v>
      </c>
      <c r="F18" s="70">
        <f ca="1">ROUND(2*(F16-$C$15)/$C$16,0)/2+F15</f>
        <v>6438.5</v>
      </c>
    </row>
    <row r="19" spans="1:21" s="58" customFormat="1" ht="12.95" customHeight="1" thickTop="1" x14ac:dyDescent="0.2">
      <c r="C19" s="61"/>
      <c r="E19" s="75" t="s">
        <v>106</v>
      </c>
      <c r="F19" s="80">
        <f ca="1">+$C$15+$C$16*F18-15018.5-$C$5/24</f>
        <v>45359.144994723902</v>
      </c>
      <c r="G19" s="58">
        <f>STDEV(G21:G80)</f>
        <v>4.6868552992117426E-4</v>
      </c>
    </row>
    <row r="20" spans="1:21" s="58" customFormat="1" ht="12.95" customHeight="1" thickBot="1" x14ac:dyDescent="0.25">
      <c r="A20" s="72" t="s">
        <v>62</v>
      </c>
      <c r="B20" s="72" t="s">
        <v>63</v>
      </c>
      <c r="C20" s="71" t="s">
        <v>64</v>
      </c>
      <c r="D20" s="72" t="s">
        <v>69</v>
      </c>
      <c r="E20" s="72" t="s">
        <v>65</v>
      </c>
      <c r="F20" s="72" t="s">
        <v>66</v>
      </c>
      <c r="G20" s="72" t="s">
        <v>67</v>
      </c>
      <c r="H20" s="81" t="s">
        <v>119</v>
      </c>
      <c r="I20" s="81" t="s">
        <v>120</v>
      </c>
      <c r="J20" s="81" t="s">
        <v>115</v>
      </c>
      <c r="K20" s="81" t="s">
        <v>118</v>
      </c>
      <c r="L20" s="81" t="s">
        <v>81</v>
      </c>
      <c r="M20" s="81" t="s">
        <v>82</v>
      </c>
      <c r="N20" s="81" t="s">
        <v>83</v>
      </c>
      <c r="O20" s="81" t="s">
        <v>79</v>
      </c>
      <c r="P20" s="82" t="s">
        <v>78</v>
      </c>
      <c r="Q20" s="72" t="s">
        <v>71</v>
      </c>
      <c r="U20" s="83" t="s">
        <v>117</v>
      </c>
    </row>
    <row r="21" spans="1:21" s="58" customFormat="1" ht="12.95" customHeight="1" x14ac:dyDescent="0.2">
      <c r="A21" s="75" t="s">
        <v>98</v>
      </c>
      <c r="B21" s="84" t="s">
        <v>112</v>
      </c>
      <c r="C21" s="85">
        <v>40574.6247</v>
      </c>
      <c r="E21" s="58">
        <f t="shared" ref="E21:E84" si="0">+(C21-C$7)/C$8</f>
        <v>-9666.0018713963818</v>
      </c>
      <c r="F21" s="58">
        <f t="shared" ref="F21:F84" si="1">ROUND(2*E21,0)/2</f>
        <v>-9666</v>
      </c>
      <c r="G21" s="58">
        <f t="shared" ref="G21:G52" si="2">+C21-(C$7+F21*C$8)</f>
        <v>-9.7534000087762251E-4</v>
      </c>
      <c r="J21" s="58">
        <f t="shared" ref="J21:J52" si="3">G21</f>
        <v>-9.7534000087762251E-4</v>
      </c>
      <c r="Q21" s="86">
        <f t="shared" ref="Q21:Q84" si="4">+C21-15018.5</f>
        <v>25556.1247</v>
      </c>
      <c r="S21" s="87"/>
    </row>
    <row r="22" spans="1:21" s="58" customFormat="1" ht="12.95" customHeight="1" x14ac:dyDescent="0.2">
      <c r="A22" s="75" t="s">
        <v>123</v>
      </c>
      <c r="B22" s="84" t="s">
        <v>112</v>
      </c>
      <c r="C22" s="85">
        <v>40612.6708</v>
      </c>
      <c r="E22" s="58">
        <f t="shared" si="0"/>
        <v>-9593.0023697434026</v>
      </c>
      <c r="F22" s="58">
        <f t="shared" si="1"/>
        <v>-9593</v>
      </c>
      <c r="G22" s="58">
        <f t="shared" si="2"/>
        <v>-1.2350699980743229E-3</v>
      </c>
      <c r="J22" s="58">
        <f t="shared" si="3"/>
        <v>-1.2350699980743229E-3</v>
      </c>
      <c r="Q22" s="86">
        <f t="shared" si="4"/>
        <v>25594.1708</v>
      </c>
      <c r="S22" s="87"/>
    </row>
    <row r="23" spans="1:21" s="58" customFormat="1" ht="12.95" customHeight="1" x14ac:dyDescent="0.2">
      <c r="A23" s="75" t="s">
        <v>123</v>
      </c>
      <c r="B23" s="84" t="s">
        <v>112</v>
      </c>
      <c r="C23" s="85">
        <v>40612.671199999997</v>
      </c>
      <c r="E23" s="58">
        <f t="shared" si="0"/>
        <v>-9593.0016022586806</v>
      </c>
      <c r="F23" s="58">
        <f t="shared" si="1"/>
        <v>-9593</v>
      </c>
      <c r="G23" s="58">
        <f t="shared" si="2"/>
        <v>-8.3507000090321526E-4</v>
      </c>
      <c r="J23" s="58">
        <f t="shared" si="3"/>
        <v>-8.3507000090321526E-4</v>
      </c>
      <c r="Q23" s="86">
        <f t="shared" si="4"/>
        <v>25594.171199999997</v>
      </c>
      <c r="S23" s="87"/>
    </row>
    <row r="24" spans="1:21" s="58" customFormat="1" ht="12.95" customHeight="1" x14ac:dyDescent="0.2">
      <c r="A24" s="75" t="s">
        <v>123</v>
      </c>
      <c r="B24" s="84" t="s">
        <v>112</v>
      </c>
      <c r="C24" s="85">
        <v>40613.713600000003</v>
      </c>
      <c r="E24" s="58">
        <f t="shared" si="0"/>
        <v>-9591.0015370608417</v>
      </c>
      <c r="F24" s="58">
        <f t="shared" si="1"/>
        <v>-9591</v>
      </c>
      <c r="G24" s="58">
        <f t="shared" si="2"/>
        <v>-8.0108999827643856E-4</v>
      </c>
      <c r="J24" s="58">
        <f t="shared" si="3"/>
        <v>-8.0108999827643856E-4</v>
      </c>
      <c r="Q24" s="86">
        <f t="shared" si="4"/>
        <v>25595.213600000003</v>
      </c>
      <c r="S24" s="87"/>
    </row>
    <row r="25" spans="1:21" s="58" customFormat="1" ht="12.95" customHeight="1" x14ac:dyDescent="0.2">
      <c r="A25" s="75" t="s">
        <v>123</v>
      </c>
      <c r="B25" s="84" t="s">
        <v>112</v>
      </c>
      <c r="C25" s="85">
        <v>40625.700799999999</v>
      </c>
      <c r="E25" s="58">
        <f t="shared" si="0"/>
        <v>-9568.0015547705607</v>
      </c>
      <c r="F25" s="58">
        <f t="shared" si="1"/>
        <v>-9568</v>
      </c>
      <c r="G25" s="58">
        <f t="shared" si="2"/>
        <v>-8.1032000161940232E-4</v>
      </c>
      <c r="J25" s="58">
        <f t="shared" si="3"/>
        <v>-8.1032000161940232E-4</v>
      </c>
      <c r="Q25" s="86">
        <f t="shared" si="4"/>
        <v>25607.200799999999</v>
      </c>
      <c r="S25" s="87"/>
    </row>
    <row r="26" spans="1:21" x14ac:dyDescent="0.2">
      <c r="A26" s="22" t="s">
        <v>123</v>
      </c>
      <c r="B26" s="23" t="s">
        <v>112</v>
      </c>
      <c r="C26" s="25">
        <v>40636.645799999998</v>
      </c>
      <c r="E26">
        <f t="shared" si="0"/>
        <v>-9547.0012539357358</v>
      </c>
      <c r="F26">
        <f t="shared" si="1"/>
        <v>-9547</v>
      </c>
      <c r="G26">
        <f t="shared" si="2"/>
        <v>-6.5352999808965251E-4</v>
      </c>
      <c r="J26">
        <f t="shared" si="3"/>
        <v>-6.5352999808965251E-4</v>
      </c>
      <c r="Q26" s="1">
        <f t="shared" si="4"/>
        <v>25618.145799999998</v>
      </c>
      <c r="S26" s="54"/>
    </row>
    <row r="27" spans="1:21" x14ac:dyDescent="0.2">
      <c r="A27" s="22" t="s">
        <v>126</v>
      </c>
      <c r="B27" s="23" t="s">
        <v>112</v>
      </c>
      <c r="C27" s="25">
        <v>40887.856099999997</v>
      </c>
      <c r="E27">
        <f t="shared" si="0"/>
        <v>-9065.0010828250179</v>
      </c>
      <c r="F27">
        <f t="shared" si="1"/>
        <v>-9065</v>
      </c>
      <c r="G27">
        <f t="shared" si="2"/>
        <v>-5.6435000442434102E-4</v>
      </c>
      <c r="J27">
        <f t="shared" si="3"/>
        <v>-5.6435000442434102E-4</v>
      </c>
      <c r="Q27" s="1">
        <f t="shared" si="4"/>
        <v>25869.356099999997</v>
      </c>
      <c r="S27" s="54"/>
    </row>
    <row r="28" spans="1:21" x14ac:dyDescent="0.2">
      <c r="A28" s="22" t="s">
        <v>128</v>
      </c>
      <c r="B28" s="23" t="s">
        <v>112</v>
      </c>
      <c r="C28" s="25">
        <v>40896.715700000001</v>
      </c>
      <c r="E28">
        <f t="shared" si="0"/>
        <v>-9048.0020636129302</v>
      </c>
      <c r="F28">
        <f t="shared" si="1"/>
        <v>-9048</v>
      </c>
      <c r="G28">
        <f t="shared" si="2"/>
        <v>-1.0755199982668273E-3</v>
      </c>
      <c r="J28">
        <f t="shared" si="3"/>
        <v>-1.0755199982668273E-3</v>
      </c>
      <c r="Q28" s="1">
        <f t="shared" si="4"/>
        <v>25878.215700000001</v>
      </c>
      <c r="S28" s="54"/>
    </row>
    <row r="29" spans="1:21" x14ac:dyDescent="0.2">
      <c r="A29" s="22" t="s">
        <v>128</v>
      </c>
      <c r="B29" s="23" t="s">
        <v>112</v>
      </c>
      <c r="C29" s="25">
        <v>40898.8004</v>
      </c>
      <c r="E29">
        <f t="shared" si="0"/>
        <v>-9044.0021250884583</v>
      </c>
      <c r="F29">
        <f t="shared" si="1"/>
        <v>-9044</v>
      </c>
      <c r="G29">
        <f t="shared" si="2"/>
        <v>-1.1075599977630191E-3</v>
      </c>
      <c r="J29">
        <f t="shared" si="3"/>
        <v>-1.1075599977630191E-3</v>
      </c>
      <c r="Q29" s="1">
        <f t="shared" si="4"/>
        <v>25880.3004</v>
      </c>
      <c r="S29" s="54"/>
    </row>
    <row r="30" spans="1:21" x14ac:dyDescent="0.2">
      <c r="A30" s="22" t="s">
        <v>130</v>
      </c>
      <c r="B30" s="23" t="s">
        <v>112</v>
      </c>
      <c r="C30" s="25">
        <v>40898.800900000002</v>
      </c>
      <c r="E30">
        <f t="shared" si="0"/>
        <v>-9044.0011657325467</v>
      </c>
      <c r="F30">
        <f t="shared" si="1"/>
        <v>-9044</v>
      </c>
      <c r="G30">
        <f t="shared" si="2"/>
        <v>-6.0755999584216624E-4</v>
      </c>
      <c r="J30">
        <f t="shared" si="3"/>
        <v>-6.0755999584216624E-4</v>
      </c>
      <c r="Q30" s="1">
        <f t="shared" si="4"/>
        <v>25880.300900000002</v>
      </c>
      <c r="S30" s="54"/>
    </row>
    <row r="31" spans="1:21" x14ac:dyDescent="0.2">
      <c r="A31" s="22" t="s">
        <v>123</v>
      </c>
      <c r="B31" s="23" t="s">
        <v>112</v>
      </c>
      <c r="C31" s="25">
        <v>40898.800900000002</v>
      </c>
      <c r="E31">
        <f t="shared" si="0"/>
        <v>-9044.0011657325467</v>
      </c>
      <c r="F31">
        <f t="shared" si="1"/>
        <v>-9044</v>
      </c>
      <c r="G31">
        <f t="shared" si="2"/>
        <v>-6.0755999584216624E-4</v>
      </c>
      <c r="J31">
        <f t="shared" si="3"/>
        <v>-6.0755999584216624E-4</v>
      </c>
      <c r="Q31" s="1">
        <f t="shared" si="4"/>
        <v>25880.300900000002</v>
      </c>
      <c r="S31" s="54"/>
    </row>
    <row r="32" spans="1:21" x14ac:dyDescent="0.2">
      <c r="A32" s="22" t="s">
        <v>123</v>
      </c>
      <c r="B32" s="23" t="s">
        <v>112</v>
      </c>
      <c r="C32" s="25">
        <v>40899.843200000003</v>
      </c>
      <c r="E32">
        <f t="shared" si="0"/>
        <v>-9042.0012924058974</v>
      </c>
      <c r="F32">
        <f t="shared" si="1"/>
        <v>-9042</v>
      </c>
      <c r="G32">
        <f t="shared" si="2"/>
        <v>-6.7357999796513468E-4</v>
      </c>
      <c r="J32">
        <f t="shared" si="3"/>
        <v>-6.7357999796513468E-4</v>
      </c>
      <c r="Q32" s="1">
        <f t="shared" si="4"/>
        <v>25881.343200000003</v>
      </c>
      <c r="S32" s="54"/>
    </row>
    <row r="33" spans="1:21" x14ac:dyDescent="0.2">
      <c r="A33" s="22" t="s">
        <v>123</v>
      </c>
      <c r="B33" s="23" t="s">
        <v>112</v>
      </c>
      <c r="C33" s="25">
        <v>40899.8433</v>
      </c>
      <c r="E33">
        <f t="shared" si="0"/>
        <v>-9042.0011005347205</v>
      </c>
      <c r="F33">
        <f t="shared" si="1"/>
        <v>-9042</v>
      </c>
      <c r="G33">
        <f t="shared" si="2"/>
        <v>-5.7358000049134716E-4</v>
      </c>
      <c r="J33">
        <f t="shared" si="3"/>
        <v>-5.7358000049134716E-4</v>
      </c>
      <c r="Q33" s="1">
        <f t="shared" si="4"/>
        <v>25881.3433</v>
      </c>
      <c r="S33" s="54"/>
    </row>
    <row r="34" spans="1:21" x14ac:dyDescent="0.2">
      <c r="A34" s="22" t="s">
        <v>128</v>
      </c>
      <c r="B34" s="23" t="s">
        <v>112</v>
      </c>
      <c r="C34" s="25">
        <v>40907.660600000003</v>
      </c>
      <c r="E34">
        <f t="shared" si="0"/>
        <v>-9027.0019546492822</v>
      </c>
      <c r="F34">
        <f t="shared" si="1"/>
        <v>-9027</v>
      </c>
      <c r="G34">
        <f t="shared" si="2"/>
        <v>-1.018729992210865E-3</v>
      </c>
      <c r="J34">
        <f t="shared" si="3"/>
        <v>-1.018729992210865E-3</v>
      </c>
      <c r="Q34" s="1">
        <f t="shared" si="4"/>
        <v>25889.160600000003</v>
      </c>
      <c r="S34" s="54"/>
    </row>
    <row r="35" spans="1:21" x14ac:dyDescent="0.2">
      <c r="A35" s="22" t="s">
        <v>128</v>
      </c>
      <c r="B35" s="23" t="s">
        <v>112</v>
      </c>
      <c r="C35" s="25">
        <v>40911.83</v>
      </c>
      <c r="E35">
        <f t="shared" si="0"/>
        <v>-9019.0020776003366</v>
      </c>
      <c r="F35">
        <f t="shared" si="1"/>
        <v>-9019</v>
      </c>
      <c r="G35">
        <f t="shared" si="2"/>
        <v>-1.0828099984792061E-3</v>
      </c>
      <c r="J35">
        <f t="shared" si="3"/>
        <v>-1.0828099984792061E-3</v>
      </c>
      <c r="Q35" s="1">
        <f t="shared" si="4"/>
        <v>25893.33</v>
      </c>
      <c r="S35" s="54"/>
    </row>
    <row r="36" spans="1:21" x14ac:dyDescent="0.2">
      <c r="A36" s="22" t="s">
        <v>131</v>
      </c>
      <c r="B36" s="23" t="s">
        <v>112</v>
      </c>
      <c r="C36" s="25">
        <v>40970.723700000002</v>
      </c>
      <c r="E36">
        <f t="shared" si="0"/>
        <v>-8906.002039475532</v>
      </c>
      <c r="F36">
        <f t="shared" si="1"/>
        <v>-8906</v>
      </c>
      <c r="G36">
        <f t="shared" si="2"/>
        <v>-1.0629399985191412E-3</v>
      </c>
      <c r="J36">
        <f t="shared" si="3"/>
        <v>-1.0629399985191412E-3</v>
      </c>
      <c r="Q36" s="1">
        <f t="shared" si="4"/>
        <v>25952.223700000002</v>
      </c>
      <c r="S36" s="54"/>
      <c r="U36" s="33"/>
    </row>
    <row r="37" spans="1:21" x14ac:dyDescent="0.2">
      <c r="A37" s="22" t="s">
        <v>123</v>
      </c>
      <c r="B37" s="23" t="s">
        <v>112</v>
      </c>
      <c r="C37" s="25">
        <v>40971.7667</v>
      </c>
      <c r="E37">
        <f t="shared" si="0"/>
        <v>-8904.0008230506191</v>
      </c>
      <c r="F37">
        <f t="shared" si="1"/>
        <v>-8904</v>
      </c>
      <c r="G37">
        <f t="shared" si="2"/>
        <v>-4.2895999649772421E-4</v>
      </c>
      <c r="J37">
        <f t="shared" si="3"/>
        <v>-4.2895999649772421E-4</v>
      </c>
      <c r="Q37" s="1">
        <f t="shared" si="4"/>
        <v>25953.2667</v>
      </c>
      <c r="S37" s="54"/>
      <c r="U37" s="33"/>
    </row>
    <row r="38" spans="1:21" x14ac:dyDescent="0.2">
      <c r="A38" s="22" t="s">
        <v>128</v>
      </c>
      <c r="B38" s="23" t="s">
        <v>112</v>
      </c>
      <c r="C38" s="25">
        <v>41015.5455</v>
      </c>
      <c r="E38">
        <f t="shared" si="0"/>
        <v>-8820.0019221654966</v>
      </c>
      <c r="F38">
        <f t="shared" si="1"/>
        <v>-8820</v>
      </c>
      <c r="G38">
        <f t="shared" si="2"/>
        <v>-1.0017999957199208E-3</v>
      </c>
      <c r="J38">
        <f t="shared" si="3"/>
        <v>-1.0017999957199208E-3</v>
      </c>
      <c r="Q38" s="1">
        <f t="shared" si="4"/>
        <v>25997.0455</v>
      </c>
      <c r="S38" s="54"/>
      <c r="U38" s="33"/>
    </row>
    <row r="39" spans="1:21" x14ac:dyDescent="0.2">
      <c r="A39" s="22" t="s">
        <v>128</v>
      </c>
      <c r="B39" s="23" t="s">
        <v>112</v>
      </c>
      <c r="C39" s="25">
        <v>41028.575199999999</v>
      </c>
      <c r="E39">
        <f t="shared" si="0"/>
        <v>-8795.001682806198</v>
      </c>
      <c r="F39">
        <f t="shared" si="1"/>
        <v>-8795</v>
      </c>
      <c r="G39">
        <f t="shared" si="2"/>
        <v>-8.7704999896232039E-4</v>
      </c>
      <c r="J39">
        <f t="shared" si="3"/>
        <v>-8.7704999896232039E-4</v>
      </c>
      <c r="Q39" s="1">
        <f t="shared" si="4"/>
        <v>26010.075199999999</v>
      </c>
      <c r="S39" s="54"/>
      <c r="U39" s="33"/>
    </row>
    <row r="40" spans="1:21" x14ac:dyDescent="0.2">
      <c r="A40" s="22" t="s">
        <v>128</v>
      </c>
      <c r="B40" s="23" t="s">
        <v>112</v>
      </c>
      <c r="C40" s="25">
        <v>41040.562299999998</v>
      </c>
      <c r="E40">
        <f t="shared" si="0"/>
        <v>-8772.0018923870939</v>
      </c>
      <c r="F40">
        <f t="shared" si="1"/>
        <v>-8772</v>
      </c>
      <c r="G40">
        <f t="shared" si="2"/>
        <v>-9.8627999977907166E-4</v>
      </c>
      <c r="J40">
        <f t="shared" si="3"/>
        <v>-9.8627999977907166E-4</v>
      </c>
      <c r="Q40" s="1">
        <f t="shared" si="4"/>
        <v>26022.062299999998</v>
      </c>
      <c r="S40" s="54"/>
      <c r="U40" s="33"/>
    </row>
    <row r="41" spans="1:21" x14ac:dyDescent="0.2">
      <c r="A41" s="22" t="s">
        <v>128</v>
      </c>
      <c r="B41" s="23" t="s">
        <v>112</v>
      </c>
      <c r="C41" s="25">
        <v>41041.604700000004</v>
      </c>
      <c r="E41">
        <f t="shared" si="0"/>
        <v>-8770.001827189255</v>
      </c>
      <c r="F41">
        <f t="shared" si="1"/>
        <v>-8770</v>
      </c>
      <c r="G41">
        <f t="shared" si="2"/>
        <v>-9.5229999715229496E-4</v>
      </c>
      <c r="J41">
        <f t="shared" si="3"/>
        <v>-9.5229999715229496E-4</v>
      </c>
      <c r="Q41" s="1">
        <f t="shared" si="4"/>
        <v>26023.104700000004</v>
      </c>
      <c r="S41" s="54"/>
      <c r="U41" s="33"/>
    </row>
    <row r="42" spans="1:21" x14ac:dyDescent="0.2">
      <c r="A42" s="22" t="s">
        <v>128</v>
      </c>
      <c r="B42" s="23" t="s">
        <v>112</v>
      </c>
      <c r="C42" s="25">
        <v>41208.904799999997</v>
      </c>
      <c r="E42">
        <f t="shared" si="0"/>
        <v>-8449.0011483682138</v>
      </c>
      <c r="F42">
        <f t="shared" si="1"/>
        <v>-8449</v>
      </c>
      <c r="G42">
        <f t="shared" si="2"/>
        <v>-5.9850999969057739E-4</v>
      </c>
      <c r="J42">
        <f t="shared" si="3"/>
        <v>-5.9850999969057739E-4</v>
      </c>
      <c r="Q42" s="1">
        <f t="shared" si="4"/>
        <v>26190.404799999997</v>
      </c>
      <c r="S42" s="54"/>
      <c r="U42" s="33"/>
    </row>
    <row r="43" spans="1:21" x14ac:dyDescent="0.2">
      <c r="A43" s="22" t="s">
        <v>128</v>
      </c>
      <c r="B43" s="23" t="s">
        <v>112</v>
      </c>
      <c r="C43" s="25">
        <v>41216.722600000001</v>
      </c>
      <c r="E43">
        <f t="shared" si="0"/>
        <v>-8434.001043126862</v>
      </c>
      <c r="F43">
        <f t="shared" si="1"/>
        <v>-8434</v>
      </c>
      <c r="G43">
        <f t="shared" si="2"/>
        <v>-5.4365999676520005E-4</v>
      </c>
      <c r="J43">
        <f t="shared" si="3"/>
        <v>-5.4365999676520005E-4</v>
      </c>
      <c r="Q43" s="1">
        <f t="shared" si="4"/>
        <v>26198.222600000001</v>
      </c>
      <c r="S43" s="54"/>
      <c r="U43" s="33"/>
    </row>
    <row r="44" spans="1:21" x14ac:dyDescent="0.2">
      <c r="A44" s="22" t="s">
        <v>128</v>
      </c>
      <c r="B44" s="23" t="s">
        <v>112</v>
      </c>
      <c r="C44" s="25">
        <v>41218.807200000003</v>
      </c>
      <c r="E44">
        <f t="shared" si="0"/>
        <v>-8430.001296473567</v>
      </c>
      <c r="F44">
        <f t="shared" si="1"/>
        <v>-8430</v>
      </c>
      <c r="G44">
        <f t="shared" si="2"/>
        <v>-6.7569999373517931E-4</v>
      </c>
      <c r="J44">
        <f t="shared" si="3"/>
        <v>-6.7569999373517931E-4</v>
      </c>
      <c r="Q44" s="1">
        <f t="shared" si="4"/>
        <v>26200.307200000003</v>
      </c>
      <c r="S44" s="54"/>
      <c r="U44" s="33"/>
    </row>
    <row r="45" spans="1:21" x14ac:dyDescent="0.2">
      <c r="A45" s="22" t="s">
        <v>128</v>
      </c>
      <c r="B45" s="23" t="s">
        <v>112</v>
      </c>
      <c r="C45" s="25">
        <v>41232.879200000003</v>
      </c>
      <c r="E45">
        <f t="shared" si="0"/>
        <v>-8403.0011837876227</v>
      </c>
      <c r="F45">
        <f t="shared" si="1"/>
        <v>-8403</v>
      </c>
      <c r="G45">
        <f t="shared" si="2"/>
        <v>-6.1696999910054728E-4</v>
      </c>
      <c r="J45">
        <f t="shared" si="3"/>
        <v>-6.1696999910054728E-4</v>
      </c>
      <c r="Q45" s="1">
        <f t="shared" si="4"/>
        <v>26214.379200000003</v>
      </c>
      <c r="S45" s="54"/>
      <c r="U45" s="33"/>
    </row>
    <row r="46" spans="1:21" x14ac:dyDescent="0.2">
      <c r="A46" s="22" t="s">
        <v>128</v>
      </c>
      <c r="B46" s="23" t="s">
        <v>112</v>
      </c>
      <c r="C46" s="25">
        <v>41255.811199999996</v>
      </c>
      <c r="E46">
        <f t="shared" si="0"/>
        <v>-8359.0012844048815</v>
      </c>
      <c r="F46">
        <f t="shared" si="1"/>
        <v>-8359</v>
      </c>
      <c r="G46">
        <f t="shared" si="2"/>
        <v>-6.6941000113729388E-4</v>
      </c>
      <c r="J46">
        <f t="shared" si="3"/>
        <v>-6.6941000113729388E-4</v>
      </c>
      <c r="Q46" s="1">
        <f t="shared" si="4"/>
        <v>26237.311199999996</v>
      </c>
      <c r="S46" s="54"/>
      <c r="U46" s="33"/>
    </row>
    <row r="47" spans="1:21" x14ac:dyDescent="0.2">
      <c r="A47" s="22" t="s">
        <v>123</v>
      </c>
      <c r="B47" s="23" t="s">
        <v>112</v>
      </c>
      <c r="C47" s="25">
        <v>41266.756699999998</v>
      </c>
      <c r="E47">
        <f t="shared" si="0"/>
        <v>-8338.000024214145</v>
      </c>
      <c r="F47">
        <f t="shared" si="1"/>
        <v>-8338</v>
      </c>
      <c r="G47">
        <f t="shared" si="2"/>
        <v>-1.2620002962648869E-5</v>
      </c>
      <c r="J47">
        <f t="shared" si="3"/>
        <v>-1.2620002962648869E-5</v>
      </c>
      <c r="Q47" s="1">
        <f t="shared" si="4"/>
        <v>26248.256699999998</v>
      </c>
      <c r="S47" s="54"/>
      <c r="U47" s="33"/>
    </row>
    <row r="48" spans="1:21" x14ac:dyDescent="0.2">
      <c r="A48" s="22" t="s">
        <v>133</v>
      </c>
      <c r="B48" s="23" t="s">
        <v>112</v>
      </c>
      <c r="C48" s="25">
        <v>41275.616199999997</v>
      </c>
      <c r="E48">
        <f t="shared" si="0"/>
        <v>-8321.0011968732488</v>
      </c>
      <c r="F48">
        <f t="shared" si="1"/>
        <v>-8321</v>
      </c>
      <c r="G48">
        <f t="shared" si="2"/>
        <v>-6.2379000155488029E-4</v>
      </c>
      <c r="J48">
        <f t="shared" si="3"/>
        <v>-6.2379000155488029E-4</v>
      </c>
      <c r="Q48" s="1">
        <f t="shared" si="4"/>
        <v>26257.116199999997</v>
      </c>
      <c r="S48" s="54"/>
      <c r="U48" s="33"/>
    </row>
    <row r="49" spans="1:21" x14ac:dyDescent="0.2">
      <c r="A49" s="22" t="s">
        <v>123</v>
      </c>
      <c r="B49" s="23" t="s">
        <v>112</v>
      </c>
      <c r="C49" s="25">
        <v>41281.870999999999</v>
      </c>
      <c r="E49">
        <f t="shared" si="0"/>
        <v>-8309.0000382015514</v>
      </c>
      <c r="F49">
        <f t="shared" si="1"/>
        <v>-8309</v>
      </c>
      <c r="G49">
        <f t="shared" si="2"/>
        <v>-1.9910003175027668E-5</v>
      </c>
      <c r="J49">
        <f t="shared" si="3"/>
        <v>-1.9910003175027668E-5</v>
      </c>
      <c r="Q49" s="1">
        <f t="shared" si="4"/>
        <v>26263.370999999999</v>
      </c>
      <c r="S49" s="54"/>
      <c r="U49" s="33"/>
    </row>
    <row r="50" spans="1:21" x14ac:dyDescent="0.2">
      <c r="A50" s="22" t="s">
        <v>123</v>
      </c>
      <c r="B50" s="23" t="s">
        <v>112</v>
      </c>
      <c r="C50" s="25">
        <v>41282.9133</v>
      </c>
      <c r="E50">
        <f t="shared" si="0"/>
        <v>-8307.0001648749039</v>
      </c>
      <c r="F50">
        <f t="shared" si="1"/>
        <v>-8307</v>
      </c>
      <c r="G50">
        <f t="shared" si="2"/>
        <v>-8.592999802203849E-5</v>
      </c>
      <c r="J50">
        <f t="shared" si="3"/>
        <v>-8.592999802203849E-5</v>
      </c>
      <c r="Q50" s="1">
        <f t="shared" si="4"/>
        <v>26264.4133</v>
      </c>
      <c r="S50" s="54"/>
      <c r="U50" s="33"/>
    </row>
    <row r="51" spans="1:21" x14ac:dyDescent="0.2">
      <c r="A51" s="22" t="s">
        <v>135</v>
      </c>
      <c r="B51" s="23" t="s">
        <v>112</v>
      </c>
      <c r="C51" s="25">
        <v>41288.645799999998</v>
      </c>
      <c r="E51">
        <f t="shared" si="0"/>
        <v>-8296.0011493851289</v>
      </c>
      <c r="F51">
        <f t="shared" si="1"/>
        <v>-8296</v>
      </c>
      <c r="G51">
        <f t="shared" si="2"/>
        <v>-5.9904000227106735E-4</v>
      </c>
      <c r="J51">
        <f t="shared" si="3"/>
        <v>-5.9904000227106735E-4</v>
      </c>
      <c r="Q51" s="1">
        <f t="shared" si="4"/>
        <v>26270.145799999998</v>
      </c>
      <c r="S51" s="54"/>
      <c r="U51" s="33"/>
    </row>
    <row r="52" spans="1:21" x14ac:dyDescent="0.2">
      <c r="A52" s="22" t="s">
        <v>135</v>
      </c>
      <c r="B52" s="23" t="s">
        <v>112</v>
      </c>
      <c r="C52" s="25">
        <v>41297.505799999999</v>
      </c>
      <c r="E52">
        <f t="shared" si="0"/>
        <v>-8279.0013626883192</v>
      </c>
      <c r="F52">
        <f t="shared" si="1"/>
        <v>-8279</v>
      </c>
      <c r="G52">
        <f t="shared" si="2"/>
        <v>-7.1020999894244596E-4</v>
      </c>
      <c r="J52">
        <f t="shared" si="3"/>
        <v>-7.1020999894244596E-4</v>
      </c>
      <c r="Q52" s="1">
        <f t="shared" si="4"/>
        <v>26279.005799999999</v>
      </c>
      <c r="S52" s="54"/>
      <c r="U52" s="33"/>
    </row>
    <row r="53" spans="1:21" x14ac:dyDescent="0.2">
      <c r="A53" s="22" t="s">
        <v>135</v>
      </c>
      <c r="B53" s="23" t="s">
        <v>112</v>
      </c>
      <c r="C53" s="25">
        <v>41299.590799999998</v>
      </c>
      <c r="E53">
        <f t="shared" si="0"/>
        <v>-8275.0008485503022</v>
      </c>
      <c r="F53">
        <f t="shared" si="1"/>
        <v>-8275</v>
      </c>
      <c r="G53">
        <f t="shared" ref="G53:G70" si="5">+C53-(C$7+F53*C$8)</f>
        <v>-4.4224999874131754E-4</v>
      </c>
      <c r="J53">
        <f t="shared" ref="J53:J70" si="6">G53</f>
        <v>-4.4224999874131754E-4</v>
      </c>
      <c r="Q53" s="1">
        <f t="shared" si="4"/>
        <v>26281.090799999998</v>
      </c>
      <c r="S53" s="54"/>
      <c r="U53" s="33"/>
    </row>
    <row r="54" spans="1:21" x14ac:dyDescent="0.2">
      <c r="A54" s="22" t="s">
        <v>128</v>
      </c>
      <c r="B54" s="23" t="s">
        <v>112</v>
      </c>
      <c r="C54" s="25">
        <v>41304.802600000003</v>
      </c>
      <c r="E54">
        <f t="shared" si="0"/>
        <v>-8265.0009063035195</v>
      </c>
      <c r="F54">
        <f t="shared" si="1"/>
        <v>-8265</v>
      </c>
      <c r="G54">
        <f t="shared" si="5"/>
        <v>-4.7234999510692433E-4</v>
      </c>
      <c r="J54">
        <f t="shared" si="6"/>
        <v>-4.7234999510692433E-4</v>
      </c>
      <c r="Q54" s="1">
        <f t="shared" si="4"/>
        <v>26286.302600000003</v>
      </c>
      <c r="S54" s="54"/>
      <c r="U54" s="33"/>
    </row>
    <row r="55" spans="1:21" x14ac:dyDescent="0.2">
      <c r="A55" s="22" t="s">
        <v>135</v>
      </c>
      <c r="B55" s="23" t="s">
        <v>112</v>
      </c>
      <c r="C55" s="25">
        <v>41322.522799999999</v>
      </c>
      <c r="E55">
        <f t="shared" si="0"/>
        <v>-8231.0009491675501</v>
      </c>
      <c r="F55">
        <f t="shared" si="1"/>
        <v>-8231</v>
      </c>
      <c r="G55">
        <f t="shared" si="5"/>
        <v>-4.9469000077806413E-4</v>
      </c>
      <c r="J55">
        <f t="shared" si="6"/>
        <v>-4.9469000077806413E-4</v>
      </c>
      <c r="Q55" s="1">
        <f t="shared" si="4"/>
        <v>26304.022799999999</v>
      </c>
      <c r="S55" s="54"/>
      <c r="U55" s="33"/>
    </row>
    <row r="56" spans="1:21" x14ac:dyDescent="0.2">
      <c r="A56" s="22" t="s">
        <v>135</v>
      </c>
      <c r="B56" s="23" t="s">
        <v>112</v>
      </c>
      <c r="C56" s="25">
        <v>41325.649899999997</v>
      </c>
      <c r="E56">
        <f t="shared" si="0"/>
        <v>-8225.000945445252</v>
      </c>
      <c r="F56">
        <f t="shared" si="1"/>
        <v>-8225</v>
      </c>
      <c r="G56">
        <f t="shared" si="5"/>
        <v>-4.9275000492343679E-4</v>
      </c>
      <c r="J56">
        <f t="shared" si="6"/>
        <v>-4.9275000492343679E-4</v>
      </c>
      <c r="Q56" s="1">
        <f t="shared" si="4"/>
        <v>26307.149899999997</v>
      </c>
      <c r="S56" s="54"/>
      <c r="U56" s="33"/>
    </row>
    <row r="57" spans="1:21" x14ac:dyDescent="0.2">
      <c r="A57" s="22" t="s">
        <v>123</v>
      </c>
      <c r="B57" s="23" t="s">
        <v>112</v>
      </c>
      <c r="C57" s="25">
        <v>41326.692799999997</v>
      </c>
      <c r="E57">
        <f t="shared" si="0"/>
        <v>-8222.999920891516</v>
      </c>
      <c r="F57">
        <f t="shared" si="1"/>
        <v>-8223</v>
      </c>
      <c r="G57">
        <f t="shared" si="5"/>
        <v>4.1229999624192715E-5</v>
      </c>
      <c r="J57">
        <f t="shared" si="6"/>
        <v>4.1229999624192715E-5</v>
      </c>
      <c r="Q57" s="1">
        <f t="shared" si="4"/>
        <v>26308.192799999997</v>
      </c>
      <c r="S57" s="54"/>
      <c r="U57" s="33"/>
    </row>
    <row r="58" spans="1:21" x14ac:dyDescent="0.2">
      <c r="A58" s="22" t="s">
        <v>135</v>
      </c>
      <c r="B58" s="23" t="s">
        <v>112</v>
      </c>
      <c r="C58" s="25">
        <v>41335.552300000003</v>
      </c>
      <c r="E58">
        <f t="shared" si="0"/>
        <v>-8206.0010935506052</v>
      </c>
      <c r="F58">
        <f t="shared" si="1"/>
        <v>-8206</v>
      </c>
      <c r="G58">
        <f t="shared" si="5"/>
        <v>-5.6993999896803871E-4</v>
      </c>
      <c r="J58">
        <f t="shared" si="6"/>
        <v>-5.6993999896803871E-4</v>
      </c>
      <c r="Q58" s="1">
        <f t="shared" si="4"/>
        <v>26317.052300000003</v>
      </c>
      <c r="S58" s="54"/>
      <c r="U58" s="33"/>
    </row>
    <row r="59" spans="1:21" x14ac:dyDescent="0.2">
      <c r="A59" s="22" t="s">
        <v>135</v>
      </c>
      <c r="B59" s="23" t="s">
        <v>112</v>
      </c>
      <c r="C59" s="25">
        <v>41359.526899999997</v>
      </c>
      <c r="E59">
        <f t="shared" si="0"/>
        <v>-8160.0007452276732</v>
      </c>
      <c r="F59">
        <f t="shared" si="1"/>
        <v>-8160</v>
      </c>
      <c r="G59">
        <f t="shared" si="5"/>
        <v>-3.8840000343043357E-4</v>
      </c>
      <c r="J59">
        <f t="shared" si="6"/>
        <v>-3.8840000343043357E-4</v>
      </c>
      <c r="Q59" s="1">
        <f t="shared" si="4"/>
        <v>26341.026899999997</v>
      </c>
      <c r="S59" s="54"/>
      <c r="U59" s="33"/>
    </row>
    <row r="60" spans="1:21" x14ac:dyDescent="0.2">
      <c r="A60" s="22" t="s">
        <v>128</v>
      </c>
      <c r="B60" s="23" t="s">
        <v>112</v>
      </c>
      <c r="C60" s="25">
        <v>41362.653899999998</v>
      </c>
      <c r="E60">
        <f t="shared" si="0"/>
        <v>-8154.0009333765538</v>
      </c>
      <c r="F60">
        <f t="shared" si="1"/>
        <v>-8154</v>
      </c>
      <c r="G60">
        <f t="shared" si="5"/>
        <v>-4.8645999777363613E-4</v>
      </c>
      <c r="J60">
        <f t="shared" si="6"/>
        <v>-4.8645999777363613E-4</v>
      </c>
      <c r="Q60" s="1">
        <f t="shared" si="4"/>
        <v>26344.153899999998</v>
      </c>
      <c r="S60" s="54"/>
      <c r="U60" s="33"/>
    </row>
    <row r="61" spans="1:21" x14ac:dyDescent="0.2">
      <c r="A61" s="22" t="s">
        <v>128</v>
      </c>
      <c r="B61" s="23" t="s">
        <v>112</v>
      </c>
      <c r="C61" s="25">
        <v>41374.641100000001</v>
      </c>
      <c r="E61">
        <f t="shared" si="0"/>
        <v>-8131.0009510862574</v>
      </c>
      <c r="F61">
        <f t="shared" si="1"/>
        <v>-8131</v>
      </c>
      <c r="G61">
        <f t="shared" si="5"/>
        <v>-4.9569000111659989E-4</v>
      </c>
      <c r="J61">
        <f t="shared" si="6"/>
        <v>-4.9569000111659989E-4</v>
      </c>
      <c r="Q61" s="1">
        <f t="shared" si="4"/>
        <v>26356.141100000001</v>
      </c>
      <c r="S61" s="54"/>
      <c r="U61" s="33"/>
    </row>
    <row r="62" spans="1:21" x14ac:dyDescent="0.2">
      <c r="A62" s="22" t="s">
        <v>130</v>
      </c>
      <c r="B62" s="23" t="s">
        <v>112</v>
      </c>
      <c r="C62" s="25">
        <v>41663.376799999998</v>
      </c>
      <c r="E62">
        <f t="shared" si="0"/>
        <v>-7577.0003515655681</v>
      </c>
      <c r="F62">
        <f t="shared" si="1"/>
        <v>-7577</v>
      </c>
      <c r="G62">
        <f t="shared" si="5"/>
        <v>-1.8323000404052436E-4</v>
      </c>
      <c r="J62">
        <f t="shared" si="6"/>
        <v>-1.8323000404052436E-4</v>
      </c>
      <c r="Q62" s="1">
        <f t="shared" si="4"/>
        <v>26644.876799999998</v>
      </c>
      <c r="S62" s="54"/>
      <c r="U62" s="33"/>
    </row>
    <row r="63" spans="1:21" x14ac:dyDescent="0.2">
      <c r="A63" s="22" t="s">
        <v>130</v>
      </c>
      <c r="B63" s="23" t="s">
        <v>112</v>
      </c>
      <c r="C63" s="25">
        <v>41665.461499999998</v>
      </c>
      <c r="E63">
        <f t="shared" si="0"/>
        <v>-7573.0004130410953</v>
      </c>
      <c r="F63">
        <f t="shared" si="1"/>
        <v>-7573</v>
      </c>
      <c r="G63">
        <f t="shared" si="5"/>
        <v>-2.152700035367161E-4</v>
      </c>
      <c r="J63">
        <f t="shared" si="6"/>
        <v>-2.152700035367161E-4</v>
      </c>
      <c r="Q63" s="1">
        <f t="shared" si="4"/>
        <v>26646.961499999998</v>
      </c>
      <c r="S63" s="54"/>
      <c r="U63" s="33"/>
    </row>
    <row r="64" spans="1:21" x14ac:dyDescent="0.2">
      <c r="A64" s="22" t="s">
        <v>123</v>
      </c>
      <c r="B64" s="23" t="s">
        <v>112</v>
      </c>
      <c r="C64" s="25">
        <v>41709.762600000002</v>
      </c>
      <c r="E64">
        <f t="shared" si="0"/>
        <v>-7487.9993689740522</v>
      </c>
      <c r="F64">
        <f t="shared" si="1"/>
        <v>-7488</v>
      </c>
      <c r="G64">
        <f t="shared" si="5"/>
        <v>3.2887999986996874E-4</v>
      </c>
      <c r="J64">
        <f t="shared" si="6"/>
        <v>3.2887999986996874E-4</v>
      </c>
      <c r="Q64" s="1">
        <f t="shared" si="4"/>
        <v>26691.262600000002</v>
      </c>
      <c r="S64" s="54"/>
      <c r="U64" s="33"/>
    </row>
    <row r="65" spans="1:21" x14ac:dyDescent="0.2">
      <c r="A65" s="22" t="s">
        <v>130</v>
      </c>
      <c r="B65" s="23" t="s">
        <v>112</v>
      </c>
      <c r="C65" s="25">
        <v>41712.368000000002</v>
      </c>
      <c r="E65">
        <f t="shared" si="0"/>
        <v>-7483.0003572065734</v>
      </c>
      <c r="F65">
        <f t="shared" si="1"/>
        <v>-7483</v>
      </c>
      <c r="G65">
        <f t="shared" si="5"/>
        <v>-1.8617000023368746E-4</v>
      </c>
      <c r="J65">
        <f t="shared" si="6"/>
        <v>-1.8617000023368746E-4</v>
      </c>
      <c r="Q65" s="1">
        <f t="shared" si="4"/>
        <v>26693.868000000002</v>
      </c>
      <c r="S65" s="54"/>
      <c r="U65" s="33"/>
    </row>
    <row r="66" spans="1:21" x14ac:dyDescent="0.2">
      <c r="A66" s="22" t="s">
        <v>138</v>
      </c>
      <c r="B66" s="23" t="s">
        <v>112</v>
      </c>
      <c r="C66" s="25">
        <v>41913.023699999998</v>
      </c>
      <c r="E66">
        <f t="shared" si="0"/>
        <v>-7097.9998945092266</v>
      </c>
      <c r="F66">
        <f t="shared" si="1"/>
        <v>-7098</v>
      </c>
      <c r="G66">
        <f t="shared" si="5"/>
        <v>5.497999518411234E-5</v>
      </c>
      <c r="J66">
        <f t="shared" si="6"/>
        <v>5.497999518411234E-5</v>
      </c>
      <c r="Q66" s="1">
        <f t="shared" si="4"/>
        <v>26894.523699999998</v>
      </c>
      <c r="S66" s="54"/>
      <c r="U66" s="33"/>
    </row>
    <row r="67" spans="1:21" x14ac:dyDescent="0.2">
      <c r="A67" s="22" t="s">
        <v>123</v>
      </c>
      <c r="B67" s="23" t="s">
        <v>112</v>
      </c>
      <c r="C67" s="25">
        <v>41981.820200000002</v>
      </c>
      <c r="E67">
        <f t="shared" si="0"/>
        <v>-6965.9992370050531</v>
      </c>
      <c r="F67">
        <f t="shared" si="1"/>
        <v>-6966</v>
      </c>
      <c r="G67">
        <f t="shared" si="5"/>
        <v>3.976600055466406E-4</v>
      </c>
      <c r="J67">
        <f t="shared" si="6"/>
        <v>3.976600055466406E-4</v>
      </c>
      <c r="Q67" s="1">
        <f t="shared" si="4"/>
        <v>26963.320200000002</v>
      </c>
      <c r="S67" s="54"/>
      <c r="U67" s="33"/>
    </row>
    <row r="68" spans="1:21" x14ac:dyDescent="0.2">
      <c r="A68" s="22" t="s">
        <v>123</v>
      </c>
      <c r="B68" s="23" t="s">
        <v>112</v>
      </c>
      <c r="C68" s="25">
        <v>41982.862699999998</v>
      </c>
      <c r="E68">
        <f t="shared" si="0"/>
        <v>-6963.9989799360519</v>
      </c>
      <c r="F68">
        <f t="shared" si="1"/>
        <v>-6964</v>
      </c>
      <c r="G68">
        <f t="shared" si="5"/>
        <v>5.316399983712472E-4</v>
      </c>
      <c r="J68">
        <f t="shared" si="6"/>
        <v>5.316399983712472E-4</v>
      </c>
      <c r="Q68" s="1">
        <f t="shared" si="4"/>
        <v>26964.362699999998</v>
      </c>
      <c r="S68" s="54"/>
      <c r="U68" s="33"/>
    </row>
    <row r="69" spans="1:21" x14ac:dyDescent="0.2">
      <c r="A69" s="22" t="s">
        <v>123</v>
      </c>
      <c r="B69" s="23" t="s">
        <v>112</v>
      </c>
      <c r="C69" s="25">
        <v>41984.947399999997</v>
      </c>
      <c r="E69">
        <f t="shared" si="0"/>
        <v>-6959.99904141158</v>
      </c>
      <c r="F69">
        <f t="shared" si="1"/>
        <v>-6960</v>
      </c>
      <c r="G69">
        <f t="shared" si="5"/>
        <v>4.9959999887505546E-4</v>
      </c>
      <c r="J69">
        <f t="shared" si="6"/>
        <v>4.9959999887505546E-4</v>
      </c>
      <c r="Q69" s="1">
        <f t="shared" si="4"/>
        <v>26966.447399999997</v>
      </c>
      <c r="S69" s="54"/>
      <c r="U69" s="33"/>
    </row>
    <row r="70" spans="1:21" x14ac:dyDescent="0.2">
      <c r="A70" s="22" t="s">
        <v>123</v>
      </c>
      <c r="B70" s="23" t="s">
        <v>112</v>
      </c>
      <c r="C70" s="25">
        <v>41985.989800000003</v>
      </c>
      <c r="E70">
        <f t="shared" si="0"/>
        <v>-6957.9989762137411</v>
      </c>
      <c r="F70">
        <f t="shared" si="1"/>
        <v>-6958</v>
      </c>
      <c r="G70">
        <f t="shared" si="5"/>
        <v>5.3358000150183216E-4</v>
      </c>
      <c r="J70">
        <f t="shared" si="6"/>
        <v>5.3358000150183216E-4</v>
      </c>
      <c r="Q70" s="1">
        <f t="shared" si="4"/>
        <v>26967.489800000003</v>
      </c>
      <c r="S70" s="54"/>
      <c r="U70" s="33"/>
    </row>
    <row r="71" spans="1:21" x14ac:dyDescent="0.2">
      <c r="A71" t="s">
        <v>96</v>
      </c>
      <c r="C71" s="4">
        <v>42006.313999999998</v>
      </c>
      <c r="D71" s="4"/>
      <c r="E71">
        <f t="shared" si="0"/>
        <v>-6919.0026935068372</v>
      </c>
      <c r="F71">
        <f t="shared" si="1"/>
        <v>-6919</v>
      </c>
      <c r="Q71" s="1">
        <f t="shared" si="4"/>
        <v>26987.813999999998</v>
      </c>
      <c r="S71" s="54"/>
      <c r="U71" s="33">
        <f>+C71-(C$7+F71*C$8)</f>
        <v>-1.4038099980098195E-3</v>
      </c>
    </row>
    <row r="72" spans="1:21" x14ac:dyDescent="0.2">
      <c r="A72" s="22" t="s">
        <v>130</v>
      </c>
      <c r="B72" s="23" t="s">
        <v>112</v>
      </c>
      <c r="C72" s="25">
        <v>42007.357799999998</v>
      </c>
      <c r="E72">
        <f t="shared" si="0"/>
        <v>-6916.9999421124667</v>
      </c>
      <c r="F72">
        <f t="shared" si="1"/>
        <v>-6917</v>
      </c>
      <c r="G72">
        <f t="shared" ref="G72:G89" si="7">+C72-(C$7+F72*C$8)</f>
        <v>3.0169998353812844E-5</v>
      </c>
      <c r="J72">
        <f t="shared" ref="J72:J89" si="8">G72</f>
        <v>3.0169998353812844E-5</v>
      </c>
      <c r="Q72" s="1">
        <f t="shared" si="4"/>
        <v>26988.857799999998</v>
      </c>
      <c r="S72" s="54"/>
      <c r="U72" s="33"/>
    </row>
    <row r="73" spans="1:21" x14ac:dyDescent="0.2">
      <c r="A73" s="22" t="s">
        <v>130</v>
      </c>
      <c r="B73" s="23" t="s">
        <v>112</v>
      </c>
      <c r="C73" s="25">
        <v>42008.400199999996</v>
      </c>
      <c r="E73">
        <f t="shared" si="0"/>
        <v>-6914.9998769146423</v>
      </c>
      <c r="F73">
        <f t="shared" si="1"/>
        <v>-6915</v>
      </c>
      <c r="G73">
        <f t="shared" si="7"/>
        <v>6.4150000980589539E-5</v>
      </c>
      <c r="J73">
        <f t="shared" si="8"/>
        <v>6.4150000980589539E-5</v>
      </c>
      <c r="Q73" s="1">
        <f t="shared" si="4"/>
        <v>26989.900199999996</v>
      </c>
      <c r="S73" s="54"/>
      <c r="U73" s="33"/>
    </row>
    <row r="74" spans="1:21" x14ac:dyDescent="0.2">
      <c r="A74" s="22" t="s">
        <v>143</v>
      </c>
      <c r="B74" s="23" t="s">
        <v>112</v>
      </c>
      <c r="C74" s="25">
        <v>42015.6967</v>
      </c>
      <c r="E74">
        <f t="shared" si="0"/>
        <v>-6900.9999961433869</v>
      </c>
      <c r="F74">
        <f t="shared" si="1"/>
        <v>-6901</v>
      </c>
      <c r="G74">
        <f t="shared" si="7"/>
        <v>2.0099978428333998E-6</v>
      </c>
      <c r="J74">
        <f t="shared" si="8"/>
        <v>2.0099978428333998E-6</v>
      </c>
      <c r="Q74" s="1">
        <f t="shared" si="4"/>
        <v>26997.1967</v>
      </c>
      <c r="S74" s="54"/>
      <c r="U74" s="33"/>
    </row>
    <row r="75" spans="1:21" x14ac:dyDescent="0.2">
      <c r="A75" t="s">
        <v>93</v>
      </c>
      <c r="C75" s="4">
        <v>42016.739079999999</v>
      </c>
      <c r="D75" s="4"/>
      <c r="E75">
        <f t="shared" si="0"/>
        <v>-6898.9999693197979</v>
      </c>
      <c r="F75">
        <f t="shared" si="1"/>
        <v>-6899</v>
      </c>
      <c r="G75">
        <f t="shared" si="7"/>
        <v>1.5990000974852592E-5</v>
      </c>
      <c r="J75">
        <f t="shared" si="8"/>
        <v>1.5990000974852592E-5</v>
      </c>
      <c r="Q75" s="1">
        <f t="shared" si="4"/>
        <v>26998.239079999999</v>
      </c>
      <c r="S75" s="54"/>
      <c r="U75" s="33"/>
    </row>
    <row r="76" spans="1:21" x14ac:dyDescent="0.2">
      <c r="A76" s="22" t="s">
        <v>143</v>
      </c>
      <c r="B76" s="23" t="s">
        <v>112</v>
      </c>
      <c r="C76" s="25">
        <v>42017.781499999997</v>
      </c>
      <c r="E76">
        <f t="shared" si="0"/>
        <v>-6896.9998657477372</v>
      </c>
      <c r="F76">
        <f t="shared" si="1"/>
        <v>-6897</v>
      </c>
      <c r="G76">
        <f t="shared" si="7"/>
        <v>6.9969995820429176E-5</v>
      </c>
      <c r="J76">
        <f t="shared" si="8"/>
        <v>6.9969995820429176E-5</v>
      </c>
      <c r="Q76" s="1">
        <f t="shared" si="4"/>
        <v>26999.281499999997</v>
      </c>
      <c r="S76" s="54"/>
      <c r="U76" s="33"/>
    </row>
    <row r="77" spans="1:21" x14ac:dyDescent="0.2">
      <c r="A77" s="22" t="s">
        <v>146</v>
      </c>
      <c r="B77" s="23" t="s">
        <v>112</v>
      </c>
      <c r="C77" s="25">
        <v>42025.599699999999</v>
      </c>
      <c r="E77">
        <f t="shared" si="0"/>
        <v>-6881.9989930216652</v>
      </c>
      <c r="F77">
        <f t="shared" si="1"/>
        <v>-6882</v>
      </c>
      <c r="G77">
        <f t="shared" si="7"/>
        <v>5.2481999591691419E-4</v>
      </c>
      <c r="J77">
        <f t="shared" si="8"/>
        <v>5.2481999591691419E-4</v>
      </c>
      <c r="Q77" s="1">
        <f t="shared" si="4"/>
        <v>27007.099699999999</v>
      </c>
      <c r="S77" s="54"/>
      <c r="U77" s="33"/>
    </row>
    <row r="78" spans="1:21" x14ac:dyDescent="0.2">
      <c r="A78" s="22" t="s">
        <v>130</v>
      </c>
      <c r="B78" s="23" t="s">
        <v>112</v>
      </c>
      <c r="C78" s="25">
        <v>42032.374600000003</v>
      </c>
      <c r="E78">
        <f t="shared" si="0"/>
        <v>-6868.9999123340504</v>
      </c>
      <c r="F78">
        <f t="shared" si="1"/>
        <v>-6869</v>
      </c>
      <c r="G78">
        <f t="shared" si="7"/>
        <v>4.5690001570619643E-5</v>
      </c>
      <c r="J78">
        <f t="shared" si="8"/>
        <v>4.5690001570619643E-5</v>
      </c>
      <c r="Q78" s="1">
        <f t="shared" si="4"/>
        <v>27013.874600000003</v>
      </c>
      <c r="S78" s="54"/>
      <c r="U78" s="33"/>
    </row>
    <row r="79" spans="1:21" x14ac:dyDescent="0.2">
      <c r="A79" s="22" t="s">
        <v>130</v>
      </c>
      <c r="B79" s="23" t="s">
        <v>112</v>
      </c>
      <c r="C79" s="25">
        <v>42046.446400000001</v>
      </c>
      <c r="E79">
        <f t="shared" si="0"/>
        <v>-6842.0001833904726</v>
      </c>
      <c r="F79">
        <f t="shared" si="1"/>
        <v>-6842</v>
      </c>
      <c r="G79">
        <f t="shared" si="7"/>
        <v>-9.5579998742323369E-5</v>
      </c>
      <c r="J79">
        <f t="shared" si="8"/>
        <v>-9.5579998742323369E-5</v>
      </c>
      <c r="Q79" s="1">
        <f t="shared" si="4"/>
        <v>27027.946400000001</v>
      </c>
      <c r="S79" s="54"/>
      <c r="U79" s="33"/>
    </row>
    <row r="80" spans="1:21" x14ac:dyDescent="0.2">
      <c r="A80" s="22" t="s">
        <v>143</v>
      </c>
      <c r="B80" s="23" t="s">
        <v>112</v>
      </c>
      <c r="C80" s="25">
        <v>42062.603199999998</v>
      </c>
      <c r="E80">
        <f t="shared" si="0"/>
        <v>-6810.9999403088777</v>
      </c>
      <c r="F80">
        <f t="shared" si="1"/>
        <v>-6811</v>
      </c>
      <c r="G80">
        <f t="shared" si="7"/>
        <v>3.1110001145862043E-5</v>
      </c>
      <c r="J80">
        <f t="shared" si="8"/>
        <v>3.1110001145862043E-5</v>
      </c>
      <c r="Q80" s="1">
        <f t="shared" si="4"/>
        <v>27044.103199999998</v>
      </c>
      <c r="S80" s="54"/>
      <c r="U80" s="33"/>
    </row>
    <row r="81" spans="1:21" x14ac:dyDescent="0.2">
      <c r="A81" s="22" t="s">
        <v>130</v>
      </c>
      <c r="B81" s="23" t="s">
        <v>112</v>
      </c>
      <c r="C81" s="25">
        <v>42069.378499999999</v>
      </c>
      <c r="E81">
        <f t="shared" si="0"/>
        <v>-6798.0000921365418</v>
      </c>
      <c r="F81">
        <f t="shared" si="1"/>
        <v>-6798</v>
      </c>
      <c r="G81">
        <f t="shared" si="7"/>
        <v>-4.8020003305282444E-5</v>
      </c>
      <c r="J81">
        <f t="shared" si="8"/>
        <v>-4.8020003305282444E-5</v>
      </c>
      <c r="Q81" s="1">
        <f t="shared" si="4"/>
        <v>27050.878499999999</v>
      </c>
      <c r="S81" s="54"/>
      <c r="U81" s="33"/>
    </row>
    <row r="82" spans="1:21" x14ac:dyDescent="0.2">
      <c r="A82" s="22" t="s">
        <v>147</v>
      </c>
      <c r="B82" s="23" t="s">
        <v>112</v>
      </c>
      <c r="C82" s="25">
        <v>42091.268900000003</v>
      </c>
      <c r="E82">
        <f t="shared" si="0"/>
        <v>-6755.9987229821563</v>
      </c>
      <c r="F82">
        <f t="shared" si="1"/>
        <v>-6756</v>
      </c>
      <c r="G82">
        <f t="shared" si="7"/>
        <v>6.6556000092532486E-4</v>
      </c>
      <c r="J82">
        <f t="shared" si="8"/>
        <v>6.6556000092532486E-4</v>
      </c>
      <c r="Q82" s="1">
        <f t="shared" si="4"/>
        <v>27072.768900000003</v>
      </c>
      <c r="S82" s="54"/>
      <c r="U82" s="33"/>
    </row>
    <row r="83" spans="1:21" x14ac:dyDescent="0.2">
      <c r="A83" s="22" t="s">
        <v>123</v>
      </c>
      <c r="B83" s="23" t="s">
        <v>112</v>
      </c>
      <c r="C83" s="25">
        <v>42341.957900000001</v>
      </c>
      <c r="E83">
        <f t="shared" si="0"/>
        <v>-6274.9987763415347</v>
      </c>
      <c r="F83">
        <f t="shared" si="1"/>
        <v>-6275</v>
      </c>
      <c r="G83">
        <f t="shared" si="7"/>
        <v>6.3775000307941809E-4</v>
      </c>
      <c r="J83">
        <f t="shared" si="8"/>
        <v>6.3775000307941809E-4</v>
      </c>
      <c r="Q83" s="1">
        <f t="shared" si="4"/>
        <v>27323.457900000001</v>
      </c>
      <c r="S83" s="54"/>
      <c r="U83" s="33"/>
    </row>
    <row r="84" spans="1:21" x14ac:dyDescent="0.2">
      <c r="A84" s="22" t="s">
        <v>123</v>
      </c>
      <c r="B84" s="23" t="s">
        <v>112</v>
      </c>
      <c r="C84" s="25">
        <v>42343.0003</v>
      </c>
      <c r="E84">
        <f t="shared" si="0"/>
        <v>-6272.9987111437104</v>
      </c>
      <c r="F84">
        <f t="shared" si="1"/>
        <v>-6273</v>
      </c>
      <c r="G84">
        <f t="shared" si="7"/>
        <v>6.7172999843023717E-4</v>
      </c>
      <c r="J84">
        <f t="shared" si="8"/>
        <v>6.7172999843023717E-4</v>
      </c>
      <c r="Q84" s="1">
        <f t="shared" si="4"/>
        <v>27324.5003</v>
      </c>
      <c r="S84" s="54"/>
      <c r="U84" s="33"/>
    </row>
    <row r="85" spans="1:21" x14ac:dyDescent="0.2">
      <c r="A85" t="s">
        <v>93</v>
      </c>
      <c r="C85" s="4">
        <v>42346.647940000003</v>
      </c>
      <c r="D85" s="4"/>
      <c r="E85">
        <f t="shared" ref="E85:E148" si="9">+(C85-C$7)/C$8</f>
        <v>-6265.9999411722893</v>
      </c>
      <c r="F85">
        <f t="shared" ref="F85:F148" si="10">ROUND(2*E85,0)/2</f>
        <v>-6266</v>
      </c>
      <c r="G85">
        <f t="shared" si="7"/>
        <v>3.0660004995297641E-5</v>
      </c>
      <c r="J85">
        <f t="shared" si="8"/>
        <v>3.0660004995297641E-5</v>
      </c>
      <c r="Q85" s="1">
        <f t="shared" ref="Q85:Q148" si="11">+C85-15018.5</f>
        <v>27328.147940000003</v>
      </c>
      <c r="S85" s="54"/>
      <c r="U85" s="33"/>
    </row>
    <row r="86" spans="1:21" x14ac:dyDescent="0.2">
      <c r="A86" s="22" t="s">
        <v>123</v>
      </c>
      <c r="B86" s="23" t="s">
        <v>112</v>
      </c>
      <c r="C86" s="25">
        <v>42361.762799999997</v>
      </c>
      <c r="E86">
        <f t="shared" si="9"/>
        <v>-6236.9988806810916</v>
      </c>
      <c r="F86">
        <f t="shared" si="10"/>
        <v>-6237</v>
      </c>
      <c r="G86">
        <f t="shared" si="7"/>
        <v>5.8336999791208655E-4</v>
      </c>
      <c r="J86">
        <f t="shared" si="8"/>
        <v>5.8336999791208655E-4</v>
      </c>
      <c r="Q86" s="1">
        <f t="shared" si="11"/>
        <v>27343.262799999997</v>
      </c>
      <c r="S86" s="54"/>
      <c r="U86" s="33"/>
    </row>
    <row r="87" spans="1:21" x14ac:dyDescent="0.2">
      <c r="A87" s="22" t="s">
        <v>123</v>
      </c>
      <c r="B87" s="23" t="s">
        <v>112</v>
      </c>
      <c r="C87" s="25">
        <v>42362.805200000003</v>
      </c>
      <c r="E87">
        <f t="shared" si="9"/>
        <v>-6234.9988154832536</v>
      </c>
      <c r="F87">
        <f t="shared" si="10"/>
        <v>-6235</v>
      </c>
      <c r="G87">
        <f t="shared" si="7"/>
        <v>6.1735000053886324E-4</v>
      </c>
      <c r="J87">
        <f t="shared" si="8"/>
        <v>6.1735000053886324E-4</v>
      </c>
      <c r="Q87" s="1">
        <f t="shared" si="11"/>
        <v>27344.305200000003</v>
      </c>
      <c r="S87" s="54"/>
      <c r="U87" s="33"/>
    </row>
    <row r="88" spans="1:21" x14ac:dyDescent="0.2">
      <c r="A88" t="s">
        <v>93</v>
      </c>
      <c r="C88" s="4">
        <v>42383.651969999999</v>
      </c>
      <c r="D88" s="4"/>
      <c r="E88">
        <f t="shared" si="9"/>
        <v>-6194.9998715422444</v>
      </c>
      <c r="F88">
        <f t="shared" si="10"/>
        <v>-6195</v>
      </c>
      <c r="G88">
        <f t="shared" si="7"/>
        <v>6.6950000473298132E-5</v>
      </c>
      <c r="J88">
        <f t="shared" si="8"/>
        <v>6.6950000473298132E-5</v>
      </c>
      <c r="Q88" s="1">
        <f t="shared" si="11"/>
        <v>27365.151969999999</v>
      </c>
      <c r="S88" s="54"/>
      <c r="U88" s="33"/>
    </row>
    <row r="89" spans="1:21" x14ac:dyDescent="0.2">
      <c r="A89" t="s">
        <v>96</v>
      </c>
      <c r="C89" s="4">
        <v>42387.300999999999</v>
      </c>
      <c r="D89" s="4"/>
      <c r="E89">
        <f t="shared" si="9"/>
        <v>-6187.9984345614021</v>
      </c>
      <c r="F89">
        <f t="shared" si="10"/>
        <v>-6188</v>
      </c>
      <c r="G89">
        <f t="shared" si="7"/>
        <v>8.1587999738985673E-4</v>
      </c>
      <c r="J89">
        <f t="shared" si="8"/>
        <v>8.1587999738985673E-4</v>
      </c>
      <c r="Q89" s="1">
        <f t="shared" si="11"/>
        <v>27368.800999999999</v>
      </c>
      <c r="S89" s="54"/>
      <c r="U89" s="33"/>
    </row>
    <row r="90" spans="1:21" x14ac:dyDescent="0.2">
      <c r="A90" t="s">
        <v>95</v>
      </c>
      <c r="C90" s="4">
        <v>42720.334000000003</v>
      </c>
      <c r="D90" s="4"/>
      <c r="E90">
        <f t="shared" si="9"/>
        <v>-5549.0040820785707</v>
      </c>
      <c r="F90">
        <f t="shared" si="10"/>
        <v>-5549</v>
      </c>
      <c r="Q90" s="1">
        <f t="shared" si="11"/>
        <v>27701.834000000003</v>
      </c>
      <c r="S90" s="54"/>
      <c r="U90" s="33">
        <f>+C90-(C$7+F90*C$8)</f>
        <v>-2.1275099934427999E-3</v>
      </c>
    </row>
    <row r="91" spans="1:21" x14ac:dyDescent="0.2">
      <c r="A91" t="s">
        <v>95</v>
      </c>
      <c r="C91" s="4">
        <v>42723.464</v>
      </c>
      <c r="D91" s="4"/>
      <c r="E91">
        <f t="shared" si="9"/>
        <v>-5542.9985140920062</v>
      </c>
      <c r="F91">
        <f t="shared" si="10"/>
        <v>-5543</v>
      </c>
      <c r="G91">
        <f t="shared" ref="G91:G122" si="12">+C91-(C$7+F91*C$8)</f>
        <v>7.7443000191124156E-4</v>
      </c>
      <c r="J91">
        <f t="shared" ref="J91:J122" si="13">G91</f>
        <v>7.7443000191124156E-4</v>
      </c>
      <c r="Q91" s="1">
        <f t="shared" si="11"/>
        <v>27704.964</v>
      </c>
      <c r="S91" s="54"/>
      <c r="U91" s="33"/>
    </row>
    <row r="92" spans="1:21" x14ac:dyDescent="0.2">
      <c r="A92" t="s">
        <v>93</v>
      </c>
      <c r="C92" s="4">
        <v>42768.806210000002</v>
      </c>
      <c r="D92" s="4"/>
      <c r="E92">
        <f t="shared" si="9"/>
        <v>-5455.9998799653822</v>
      </c>
      <c r="F92">
        <f t="shared" si="10"/>
        <v>-5456</v>
      </c>
      <c r="G92">
        <f t="shared" si="12"/>
        <v>6.2560000515077263E-5</v>
      </c>
      <c r="J92">
        <f t="shared" si="13"/>
        <v>6.2560000515077263E-5</v>
      </c>
      <c r="Q92" s="1">
        <f t="shared" si="11"/>
        <v>27750.306210000002</v>
      </c>
      <c r="S92" s="54"/>
      <c r="U92" s="33"/>
    </row>
    <row r="93" spans="1:21" x14ac:dyDescent="0.2">
      <c r="A93" t="s">
        <v>93</v>
      </c>
      <c r="C93" s="4">
        <v>42788.611120000001</v>
      </c>
      <c r="D93" s="4"/>
      <c r="E93">
        <f t="shared" si="9"/>
        <v>-5417.999965117815</v>
      </c>
      <c r="F93">
        <f t="shared" si="10"/>
        <v>-5418</v>
      </c>
      <c r="G93">
        <f t="shared" si="12"/>
        <v>1.8179998733103275E-5</v>
      </c>
      <c r="J93">
        <f t="shared" si="13"/>
        <v>1.8179998733103275E-5</v>
      </c>
      <c r="Q93" s="1">
        <f t="shared" si="11"/>
        <v>27770.111120000001</v>
      </c>
      <c r="S93" s="54"/>
      <c r="U93" s="33"/>
    </row>
    <row r="94" spans="1:21" x14ac:dyDescent="0.2">
      <c r="A94" t="s">
        <v>93</v>
      </c>
      <c r="C94" s="4">
        <v>42825.615089999999</v>
      </c>
      <c r="D94" s="4"/>
      <c r="E94">
        <f t="shared" si="9"/>
        <v>-5347.0000106104762</v>
      </c>
      <c r="F94">
        <f t="shared" si="10"/>
        <v>-5347</v>
      </c>
      <c r="G94">
        <f t="shared" si="12"/>
        <v>-5.5299969972111285E-6</v>
      </c>
      <c r="J94">
        <f t="shared" si="13"/>
        <v>-5.5299969972111285E-6</v>
      </c>
      <c r="Q94" s="1">
        <f t="shared" si="11"/>
        <v>27807.115089999999</v>
      </c>
      <c r="S94" s="54"/>
      <c r="U94" s="33"/>
    </row>
    <row r="95" spans="1:21" x14ac:dyDescent="0.2">
      <c r="A95" t="s">
        <v>93</v>
      </c>
      <c r="C95" s="4">
        <v>42849.589489999998</v>
      </c>
      <c r="D95" s="4"/>
      <c r="E95">
        <f t="shared" si="9"/>
        <v>-5301.0000460298979</v>
      </c>
      <c r="F95">
        <f t="shared" si="10"/>
        <v>-5301</v>
      </c>
      <c r="G95">
        <f t="shared" si="12"/>
        <v>-2.3990003683138639E-5</v>
      </c>
      <c r="J95">
        <f t="shared" si="13"/>
        <v>-2.3990003683138639E-5</v>
      </c>
      <c r="Q95" s="1">
        <f t="shared" si="11"/>
        <v>27831.089489999998</v>
      </c>
      <c r="S95" s="54"/>
      <c r="U95" s="33"/>
    </row>
    <row r="96" spans="1:21" x14ac:dyDescent="0.2">
      <c r="A96" s="22" t="s">
        <v>149</v>
      </c>
      <c r="B96" s="23" t="s">
        <v>112</v>
      </c>
      <c r="C96" s="25">
        <v>43053.892899999999</v>
      </c>
      <c r="E96">
        <f t="shared" si="9"/>
        <v>-4909.0006790512998</v>
      </c>
      <c r="F96">
        <f t="shared" si="10"/>
        <v>-4909</v>
      </c>
      <c r="G96">
        <f t="shared" si="12"/>
        <v>-3.539099998306483E-4</v>
      </c>
      <c r="J96">
        <f t="shared" si="13"/>
        <v>-3.539099998306483E-4</v>
      </c>
      <c r="Q96" s="1">
        <f t="shared" si="11"/>
        <v>28035.392899999999</v>
      </c>
      <c r="S96" s="54"/>
      <c r="U96" s="33"/>
    </row>
    <row r="97" spans="1:21" x14ac:dyDescent="0.2">
      <c r="A97" t="s">
        <v>93</v>
      </c>
      <c r="C97" s="4">
        <v>43077.8678</v>
      </c>
      <c r="D97" s="4"/>
      <c r="E97">
        <f t="shared" si="9"/>
        <v>-4862.999755114809</v>
      </c>
      <c r="F97">
        <f t="shared" si="10"/>
        <v>-4863</v>
      </c>
      <c r="G97">
        <f t="shared" si="12"/>
        <v>1.2763000268023461E-4</v>
      </c>
      <c r="J97">
        <f t="shared" si="13"/>
        <v>1.2763000268023461E-4</v>
      </c>
      <c r="Q97" s="1">
        <f t="shared" si="11"/>
        <v>28059.3678</v>
      </c>
      <c r="S97" s="54"/>
      <c r="U97" s="33"/>
    </row>
    <row r="98" spans="1:21" x14ac:dyDescent="0.2">
      <c r="A98" t="s">
        <v>93</v>
      </c>
      <c r="C98" s="4">
        <v>43078.91</v>
      </c>
      <c r="D98" s="4"/>
      <c r="E98">
        <f t="shared" si="9"/>
        <v>-4861.0000736593383</v>
      </c>
      <c r="F98">
        <f t="shared" si="10"/>
        <v>-4861</v>
      </c>
      <c r="G98">
        <f t="shared" si="12"/>
        <v>-3.8389996916521341E-5</v>
      </c>
      <c r="J98">
        <f t="shared" si="13"/>
        <v>-3.8389996916521341E-5</v>
      </c>
      <c r="Q98" s="1">
        <f t="shared" si="11"/>
        <v>28060.410000000003</v>
      </c>
      <c r="S98" s="54"/>
      <c r="U98" s="33"/>
    </row>
    <row r="99" spans="1:21" x14ac:dyDescent="0.2">
      <c r="A99" t="s">
        <v>93</v>
      </c>
      <c r="C99" s="4">
        <v>43079.952299999997</v>
      </c>
      <c r="D99" s="4"/>
      <c r="E99">
        <f t="shared" si="9"/>
        <v>-4859.0002003327045</v>
      </c>
      <c r="F99">
        <f t="shared" si="10"/>
        <v>-4859</v>
      </c>
      <c r="G99">
        <f t="shared" si="12"/>
        <v>-1.0440999903948978E-4</v>
      </c>
      <c r="J99">
        <f t="shared" si="13"/>
        <v>-1.0440999903948978E-4</v>
      </c>
      <c r="Q99" s="1">
        <f t="shared" si="11"/>
        <v>28061.452299999997</v>
      </c>
      <c r="S99" s="54"/>
      <c r="U99" s="33"/>
    </row>
    <row r="100" spans="1:21" x14ac:dyDescent="0.2">
      <c r="A100" t="s">
        <v>93</v>
      </c>
      <c r="C100" s="4">
        <v>43080.9948</v>
      </c>
      <c r="D100" s="4"/>
      <c r="E100">
        <f t="shared" si="9"/>
        <v>-4856.9999432636896</v>
      </c>
      <c r="F100">
        <f t="shared" si="10"/>
        <v>-4857</v>
      </c>
      <c r="G100">
        <f t="shared" si="12"/>
        <v>2.9570001061074436E-5</v>
      </c>
      <c r="J100">
        <f t="shared" si="13"/>
        <v>2.9570001061074436E-5</v>
      </c>
      <c r="Q100" s="1">
        <f t="shared" si="11"/>
        <v>28062.4948</v>
      </c>
      <c r="S100" s="54"/>
      <c r="U100" s="33"/>
    </row>
    <row r="101" spans="1:21" x14ac:dyDescent="0.2">
      <c r="A101" s="22" t="s">
        <v>149</v>
      </c>
      <c r="B101" s="23" t="s">
        <v>112</v>
      </c>
      <c r="C101" s="25">
        <v>43113.829400000002</v>
      </c>
      <c r="E101">
        <f t="shared" si="9"/>
        <v>-4793.9998082439351</v>
      </c>
      <c r="F101">
        <f t="shared" si="10"/>
        <v>-4794</v>
      </c>
      <c r="G101">
        <f t="shared" si="12"/>
        <v>9.993999992730096E-5</v>
      </c>
      <c r="J101">
        <f t="shared" si="13"/>
        <v>9.993999992730096E-5</v>
      </c>
      <c r="Q101" s="1">
        <f t="shared" si="11"/>
        <v>28095.329400000002</v>
      </c>
      <c r="S101" s="54"/>
      <c r="U101" s="33"/>
    </row>
    <row r="102" spans="1:21" x14ac:dyDescent="0.2">
      <c r="A102" t="s">
        <v>94</v>
      </c>
      <c r="C102" s="4">
        <v>43460.415999999997</v>
      </c>
      <c r="D102" s="4"/>
      <c r="E102">
        <f t="shared" si="9"/>
        <v>-4129.0000032810003</v>
      </c>
      <c r="F102">
        <f t="shared" si="10"/>
        <v>-4129</v>
      </c>
      <c r="G102">
        <f t="shared" si="12"/>
        <v>-1.7100028344430029E-6</v>
      </c>
      <c r="J102">
        <f t="shared" si="13"/>
        <v>-1.7100028344430029E-6</v>
      </c>
      <c r="Q102" s="1">
        <f t="shared" si="11"/>
        <v>28441.915999999997</v>
      </c>
      <c r="S102" s="54"/>
      <c r="U102" s="33"/>
    </row>
    <row r="103" spans="1:21" x14ac:dyDescent="0.2">
      <c r="A103" t="s">
        <v>94</v>
      </c>
      <c r="C103" s="4">
        <v>43462.500800000002</v>
      </c>
      <c r="D103" s="4"/>
      <c r="E103">
        <f t="shared" si="9"/>
        <v>-4124.999872885337</v>
      </c>
      <c r="F103">
        <f t="shared" si="10"/>
        <v>-4125</v>
      </c>
      <c r="G103">
        <f t="shared" si="12"/>
        <v>6.6250002419110388E-5</v>
      </c>
      <c r="J103">
        <f t="shared" si="13"/>
        <v>6.6250002419110388E-5</v>
      </c>
      <c r="Q103" s="1">
        <f t="shared" si="11"/>
        <v>28444.000800000002</v>
      </c>
      <c r="S103" s="54"/>
      <c r="U103" s="33"/>
    </row>
    <row r="104" spans="1:21" x14ac:dyDescent="0.2">
      <c r="A104" t="s">
        <v>94</v>
      </c>
      <c r="C104" s="4">
        <v>43463.5432</v>
      </c>
      <c r="D104" s="4"/>
      <c r="E104">
        <f t="shared" si="9"/>
        <v>-4122.9998076875127</v>
      </c>
      <c r="F104">
        <f t="shared" si="10"/>
        <v>-4123</v>
      </c>
      <c r="G104">
        <f t="shared" si="12"/>
        <v>1.0022999776992947E-4</v>
      </c>
      <c r="J104">
        <f t="shared" si="13"/>
        <v>1.0022999776992947E-4</v>
      </c>
      <c r="Q104" s="1">
        <f t="shared" si="11"/>
        <v>28445.0432</v>
      </c>
      <c r="S104" s="54"/>
      <c r="U104" s="33"/>
    </row>
    <row r="105" spans="1:21" x14ac:dyDescent="0.2">
      <c r="A105" s="22" t="s">
        <v>156</v>
      </c>
      <c r="B105" s="23" t="s">
        <v>112</v>
      </c>
      <c r="C105" s="25">
        <v>43480.741999999998</v>
      </c>
      <c r="E105">
        <f t="shared" si="9"/>
        <v>-4090.000266892815</v>
      </c>
      <c r="F105">
        <f t="shared" si="10"/>
        <v>-4090</v>
      </c>
      <c r="G105">
        <f t="shared" si="12"/>
        <v>-1.3910000416217372E-4</v>
      </c>
      <c r="J105">
        <f t="shared" si="13"/>
        <v>-1.3910000416217372E-4</v>
      </c>
      <c r="Q105" s="1">
        <f t="shared" si="11"/>
        <v>28462.241999999998</v>
      </c>
      <c r="S105" s="54"/>
      <c r="U105" s="33"/>
    </row>
    <row r="106" spans="1:21" x14ac:dyDescent="0.2">
      <c r="A106" s="22" t="s">
        <v>156</v>
      </c>
      <c r="B106" s="23" t="s">
        <v>112</v>
      </c>
      <c r="C106" s="25">
        <v>43481.784399999997</v>
      </c>
      <c r="E106">
        <f t="shared" si="9"/>
        <v>-4088.0002016949907</v>
      </c>
      <c r="F106">
        <f t="shared" si="10"/>
        <v>-4088</v>
      </c>
      <c r="G106">
        <f t="shared" si="12"/>
        <v>-1.0512000153539702E-4</v>
      </c>
      <c r="J106">
        <f t="shared" si="13"/>
        <v>-1.0512000153539702E-4</v>
      </c>
      <c r="Q106" s="1">
        <f t="shared" si="11"/>
        <v>28463.284399999997</v>
      </c>
      <c r="S106" s="54"/>
      <c r="U106" s="33"/>
    </row>
    <row r="107" spans="1:21" x14ac:dyDescent="0.2">
      <c r="A107" s="22" t="s">
        <v>149</v>
      </c>
      <c r="B107" s="23" t="s">
        <v>112</v>
      </c>
      <c r="C107" s="25">
        <v>43485.954599999997</v>
      </c>
      <c r="E107">
        <f t="shared" si="9"/>
        <v>-4079.9987896765897</v>
      </c>
      <c r="F107">
        <f t="shared" si="10"/>
        <v>-4080</v>
      </c>
      <c r="G107">
        <f t="shared" si="12"/>
        <v>6.3080000109039247E-4</v>
      </c>
      <c r="J107">
        <f t="shared" si="13"/>
        <v>6.3080000109039247E-4</v>
      </c>
      <c r="Q107" s="1">
        <f t="shared" si="11"/>
        <v>28467.454599999997</v>
      </c>
      <c r="S107" s="54"/>
      <c r="U107" s="33"/>
    </row>
    <row r="108" spans="1:21" x14ac:dyDescent="0.2">
      <c r="A108" s="22" t="s">
        <v>156</v>
      </c>
      <c r="B108" s="23" t="s">
        <v>112</v>
      </c>
      <c r="C108" s="25">
        <v>43512.534200000002</v>
      </c>
      <c r="E108">
        <f t="shared" si="9"/>
        <v>-4029.0001970708854</v>
      </c>
      <c r="F108">
        <f t="shared" si="10"/>
        <v>-4029</v>
      </c>
      <c r="G108">
        <f t="shared" si="12"/>
        <v>-1.0271000064676628E-4</v>
      </c>
      <c r="J108">
        <f t="shared" si="13"/>
        <v>-1.0271000064676628E-4</v>
      </c>
      <c r="Q108" s="1">
        <f t="shared" si="11"/>
        <v>28494.034200000002</v>
      </c>
      <c r="S108" s="54"/>
      <c r="U108" s="33"/>
    </row>
    <row r="109" spans="1:21" x14ac:dyDescent="0.2">
      <c r="A109" s="22" t="s">
        <v>156</v>
      </c>
      <c r="B109" s="23" t="s">
        <v>112</v>
      </c>
      <c r="C109" s="25">
        <v>43514.618999999999</v>
      </c>
      <c r="E109">
        <f t="shared" si="9"/>
        <v>-4025.0000666752362</v>
      </c>
      <c r="F109">
        <f t="shared" si="10"/>
        <v>-4025</v>
      </c>
      <c r="G109">
        <f t="shared" si="12"/>
        <v>-3.4750002669170499E-5</v>
      </c>
      <c r="J109">
        <f t="shared" si="13"/>
        <v>-3.4750002669170499E-5</v>
      </c>
      <c r="Q109" s="1">
        <f t="shared" si="11"/>
        <v>28496.118999999999</v>
      </c>
      <c r="S109" s="54"/>
      <c r="U109" s="33"/>
    </row>
    <row r="110" spans="1:21" x14ac:dyDescent="0.2">
      <c r="A110" s="22" t="s">
        <v>147</v>
      </c>
      <c r="B110" s="23" t="s">
        <v>112</v>
      </c>
      <c r="C110" s="25">
        <v>43519.310299999997</v>
      </c>
      <c r="E110">
        <f t="shared" si="9"/>
        <v>-4015.9988139291067</v>
      </c>
      <c r="F110">
        <f t="shared" si="10"/>
        <v>-4016</v>
      </c>
      <c r="G110">
        <f t="shared" si="12"/>
        <v>6.1815999652026221E-4</v>
      </c>
      <c r="J110">
        <f t="shared" si="13"/>
        <v>6.1815999652026221E-4</v>
      </c>
      <c r="Q110" s="1">
        <f t="shared" si="11"/>
        <v>28500.810299999997</v>
      </c>
      <c r="S110" s="54"/>
      <c r="U110" s="33"/>
    </row>
    <row r="111" spans="1:21" x14ac:dyDescent="0.2">
      <c r="A111" s="22" t="s">
        <v>158</v>
      </c>
      <c r="B111" s="23" t="s">
        <v>112</v>
      </c>
      <c r="C111" s="25">
        <v>43789.804199999999</v>
      </c>
      <c r="E111">
        <f t="shared" si="9"/>
        <v>-3496.9989716280284</v>
      </c>
      <c r="F111">
        <f t="shared" si="10"/>
        <v>-3497</v>
      </c>
      <c r="G111">
        <f t="shared" si="12"/>
        <v>5.3597000078298151E-4</v>
      </c>
      <c r="J111">
        <f t="shared" si="13"/>
        <v>5.3597000078298151E-4</v>
      </c>
      <c r="Q111" s="1">
        <f t="shared" si="11"/>
        <v>28771.304199999999</v>
      </c>
      <c r="S111" s="54"/>
      <c r="U111" s="33"/>
    </row>
    <row r="112" spans="1:21" x14ac:dyDescent="0.2">
      <c r="A112" s="22" t="s">
        <v>158</v>
      </c>
      <c r="B112" s="23" t="s">
        <v>112</v>
      </c>
      <c r="C112" s="25">
        <v>43790.8465</v>
      </c>
      <c r="E112">
        <f t="shared" si="9"/>
        <v>-3494.9990983013809</v>
      </c>
      <c r="F112">
        <f t="shared" si="10"/>
        <v>-3495</v>
      </c>
      <c r="G112">
        <f t="shared" si="12"/>
        <v>4.6994999866001308E-4</v>
      </c>
      <c r="J112">
        <f t="shared" si="13"/>
        <v>4.6994999866001308E-4</v>
      </c>
      <c r="Q112" s="1">
        <f t="shared" si="11"/>
        <v>28772.3465</v>
      </c>
      <c r="S112" s="54"/>
      <c r="U112" s="33"/>
    </row>
    <row r="113" spans="1:21" x14ac:dyDescent="0.2">
      <c r="A113" s="22" t="s">
        <v>158</v>
      </c>
      <c r="B113" s="23" t="s">
        <v>112</v>
      </c>
      <c r="C113" s="25">
        <v>43811.693800000001</v>
      </c>
      <c r="E113">
        <f t="shared" si="9"/>
        <v>-3454.9991374430992</v>
      </c>
      <c r="F113">
        <f t="shared" si="10"/>
        <v>-3455</v>
      </c>
      <c r="G113">
        <f t="shared" si="12"/>
        <v>4.4955000339541584E-4</v>
      </c>
      <c r="J113">
        <f t="shared" si="13"/>
        <v>4.4955000339541584E-4</v>
      </c>
      <c r="Q113" s="1">
        <f t="shared" si="11"/>
        <v>28793.193800000001</v>
      </c>
      <c r="S113" s="54"/>
      <c r="U113" s="33"/>
    </row>
    <row r="114" spans="1:21" x14ac:dyDescent="0.2">
      <c r="A114" s="22" t="s">
        <v>158</v>
      </c>
      <c r="B114" s="23" t="s">
        <v>112</v>
      </c>
      <c r="C114" s="25">
        <v>43813.7785</v>
      </c>
      <c r="E114">
        <f t="shared" si="9"/>
        <v>-3450.9991989186269</v>
      </c>
      <c r="F114">
        <f t="shared" si="10"/>
        <v>-3451</v>
      </c>
      <c r="G114">
        <f t="shared" si="12"/>
        <v>4.175100038992241E-4</v>
      </c>
      <c r="J114">
        <f t="shared" si="13"/>
        <v>4.175100038992241E-4</v>
      </c>
      <c r="Q114" s="1">
        <f t="shared" si="11"/>
        <v>28795.2785</v>
      </c>
      <c r="S114" s="54"/>
      <c r="U114" s="33"/>
    </row>
    <row r="115" spans="1:21" x14ac:dyDescent="0.2">
      <c r="A115" t="s">
        <v>92</v>
      </c>
      <c r="C115" s="4">
        <v>43816.383999999998</v>
      </c>
      <c r="D115" s="4"/>
      <c r="E115">
        <f t="shared" si="9"/>
        <v>-3445.9999952799708</v>
      </c>
      <c r="F115">
        <f t="shared" si="10"/>
        <v>-3446</v>
      </c>
      <c r="G115">
        <f t="shared" si="12"/>
        <v>2.4600012693554163E-6</v>
      </c>
      <c r="J115">
        <f t="shared" si="13"/>
        <v>2.4600012693554163E-6</v>
      </c>
      <c r="Q115" s="1">
        <f t="shared" si="11"/>
        <v>28797.883999999998</v>
      </c>
      <c r="S115" s="54"/>
      <c r="U115" s="33"/>
    </row>
    <row r="116" spans="1:21" x14ac:dyDescent="0.2">
      <c r="A116" t="s">
        <v>92</v>
      </c>
      <c r="C116" s="4">
        <v>43817.426200000002</v>
      </c>
      <c r="D116" s="4"/>
      <c r="E116">
        <f t="shared" si="9"/>
        <v>-3444.0003138244997</v>
      </c>
      <c r="F116">
        <f t="shared" si="10"/>
        <v>-3444</v>
      </c>
      <c r="G116">
        <f t="shared" si="12"/>
        <v>-1.6355999832740054E-4</v>
      </c>
      <c r="J116">
        <f t="shared" si="13"/>
        <v>-1.6355999832740054E-4</v>
      </c>
      <c r="Q116" s="1">
        <f t="shared" si="11"/>
        <v>28798.926200000002</v>
      </c>
      <c r="S116" s="54"/>
      <c r="U116" s="33"/>
    </row>
    <row r="117" spans="1:21" x14ac:dyDescent="0.2">
      <c r="A117" t="s">
        <v>92</v>
      </c>
      <c r="C117" s="4">
        <v>43819.511059999997</v>
      </c>
      <c r="D117" s="4"/>
      <c r="E117">
        <f t="shared" si="9"/>
        <v>-3440.0000683061448</v>
      </c>
      <c r="F117">
        <f t="shared" si="10"/>
        <v>-3440</v>
      </c>
      <c r="G117">
        <f t="shared" si="12"/>
        <v>-3.5600001865532249E-5</v>
      </c>
      <c r="J117">
        <f t="shared" si="13"/>
        <v>-3.5600001865532249E-5</v>
      </c>
      <c r="Q117" s="1">
        <f t="shared" si="11"/>
        <v>28801.011059999997</v>
      </c>
      <c r="S117" s="54"/>
      <c r="U117" s="33"/>
    </row>
    <row r="118" spans="1:21" x14ac:dyDescent="0.2">
      <c r="A118" s="54" t="s">
        <v>362</v>
      </c>
      <c r="B118" s="53" t="s">
        <v>112</v>
      </c>
      <c r="C118" s="54">
        <v>43819.511100000003</v>
      </c>
      <c r="E118">
        <f t="shared" si="9"/>
        <v>-3439.99999155766</v>
      </c>
      <c r="F118">
        <f t="shared" si="10"/>
        <v>-3440</v>
      </c>
      <c r="G118">
        <f t="shared" si="12"/>
        <v>4.4000043999403715E-6</v>
      </c>
      <c r="J118">
        <f t="shared" si="13"/>
        <v>4.4000043999403715E-6</v>
      </c>
      <c r="O118">
        <f ca="1">+C$11+C$12*F118</f>
        <v>-7.7795588214894405E-4</v>
      </c>
      <c r="Q118" s="1">
        <f t="shared" si="11"/>
        <v>28801.011100000003</v>
      </c>
      <c r="S118" s="17"/>
    </row>
    <row r="119" spans="1:21" x14ac:dyDescent="0.2">
      <c r="A119" t="s">
        <v>92</v>
      </c>
      <c r="C119" s="4">
        <v>43832.540500000003</v>
      </c>
      <c r="D119" s="4"/>
      <c r="E119">
        <f t="shared" si="9"/>
        <v>-3415.000327811907</v>
      </c>
      <c r="F119">
        <f t="shared" si="10"/>
        <v>-3415</v>
      </c>
      <c r="G119">
        <f t="shared" si="12"/>
        <v>-1.7084999853977934E-4</v>
      </c>
      <c r="J119">
        <f t="shared" si="13"/>
        <v>-1.7084999853977934E-4</v>
      </c>
      <c r="Q119" s="1">
        <f t="shared" si="11"/>
        <v>28814.040500000003</v>
      </c>
      <c r="S119" s="54"/>
      <c r="U119" s="33"/>
    </row>
    <row r="120" spans="1:21" x14ac:dyDescent="0.2">
      <c r="A120" t="s">
        <v>92</v>
      </c>
      <c r="C120" s="4">
        <v>43861.205800000003</v>
      </c>
      <c r="D120" s="4"/>
      <c r="E120">
        <f t="shared" si="9"/>
        <v>-3359.9998779699204</v>
      </c>
      <c r="F120">
        <f t="shared" si="10"/>
        <v>-3360</v>
      </c>
      <c r="G120">
        <f t="shared" si="12"/>
        <v>6.3600004068575799E-5</v>
      </c>
      <c r="J120">
        <f t="shared" si="13"/>
        <v>6.3600004068575799E-5</v>
      </c>
      <c r="Q120" s="1">
        <f t="shared" si="11"/>
        <v>28842.705800000003</v>
      </c>
      <c r="S120" s="54"/>
      <c r="U120" s="33"/>
    </row>
    <row r="121" spans="1:21" x14ac:dyDescent="0.2">
      <c r="A121" s="54" t="s">
        <v>362</v>
      </c>
      <c r="B121" s="53" t="s">
        <v>112</v>
      </c>
      <c r="C121" s="54">
        <v>43864.332799999996</v>
      </c>
      <c r="E121">
        <f t="shared" si="9"/>
        <v>-3354.0000661188142</v>
      </c>
      <c r="F121">
        <f t="shared" si="10"/>
        <v>-3354</v>
      </c>
      <c r="G121">
        <f t="shared" si="12"/>
        <v>-3.446000482654199E-5</v>
      </c>
      <c r="J121">
        <f t="shared" si="13"/>
        <v>-3.446000482654199E-5</v>
      </c>
      <c r="O121">
        <f ca="1">+C$11+C$12*F121</f>
        <v>-7.3678905786712782E-4</v>
      </c>
      <c r="Q121" s="1">
        <f t="shared" si="11"/>
        <v>28845.832799999996</v>
      </c>
      <c r="S121" s="17"/>
    </row>
    <row r="122" spans="1:21" x14ac:dyDescent="0.2">
      <c r="A122" t="s">
        <v>92</v>
      </c>
      <c r="C122" s="4">
        <v>43864.332829999999</v>
      </c>
      <c r="D122" s="4"/>
      <c r="E122">
        <f t="shared" si="9"/>
        <v>-3354.0000085574543</v>
      </c>
      <c r="F122">
        <f t="shared" si="10"/>
        <v>-3354</v>
      </c>
      <c r="G122">
        <f t="shared" si="12"/>
        <v>-4.460001946426928E-6</v>
      </c>
      <c r="J122">
        <f t="shared" si="13"/>
        <v>-4.460001946426928E-6</v>
      </c>
      <c r="Q122" s="1">
        <f t="shared" si="11"/>
        <v>28845.832829999999</v>
      </c>
      <c r="S122" s="54"/>
      <c r="U122" s="33"/>
    </row>
    <row r="123" spans="1:21" x14ac:dyDescent="0.2">
      <c r="A123" s="15" t="s">
        <v>91</v>
      </c>
      <c r="B123" s="16" t="s">
        <v>112</v>
      </c>
      <c r="C123" s="15">
        <v>44186.423799999997</v>
      </c>
      <c r="D123" s="15" t="s">
        <v>115</v>
      </c>
      <c r="E123">
        <f t="shared" si="9"/>
        <v>-2736.0002583353635</v>
      </c>
      <c r="F123">
        <f t="shared" si="10"/>
        <v>-2736</v>
      </c>
      <c r="G123">
        <f t="shared" ref="G123:G154" si="14">+C123-(C$7+F123*C$8)</f>
        <v>-1.3464000221574679E-4</v>
      </c>
      <c r="J123">
        <f t="shared" ref="J123:J156" si="15">G123</f>
        <v>-1.3464000221574679E-4</v>
      </c>
      <c r="Q123" s="1">
        <f t="shared" si="11"/>
        <v>29167.923799999997</v>
      </c>
      <c r="S123" s="54"/>
      <c r="U123" s="33"/>
    </row>
    <row r="124" spans="1:21" x14ac:dyDescent="0.2">
      <c r="A124" s="15" t="s">
        <v>91</v>
      </c>
      <c r="B124" s="16" t="s">
        <v>112</v>
      </c>
      <c r="C124" s="15">
        <v>44188.508500000004</v>
      </c>
      <c r="D124" s="15" t="s">
        <v>115</v>
      </c>
      <c r="E124">
        <f t="shared" si="9"/>
        <v>-2732.000319810877</v>
      </c>
      <c r="F124">
        <f t="shared" si="10"/>
        <v>-2732</v>
      </c>
      <c r="G124">
        <f t="shared" si="14"/>
        <v>-1.6667999443598092E-4</v>
      </c>
      <c r="J124">
        <f t="shared" si="15"/>
        <v>-1.6667999443598092E-4</v>
      </c>
      <c r="Q124" s="1">
        <f t="shared" si="11"/>
        <v>29170.008500000004</v>
      </c>
      <c r="S124" s="54"/>
      <c r="U124" s="33"/>
    </row>
    <row r="125" spans="1:21" x14ac:dyDescent="0.2">
      <c r="A125" s="22" t="s">
        <v>149</v>
      </c>
      <c r="B125" s="23" t="s">
        <v>112</v>
      </c>
      <c r="C125" s="25">
        <v>44195.805399999997</v>
      </c>
      <c r="E125">
        <f t="shared" si="9"/>
        <v>-2717.9996715549146</v>
      </c>
      <c r="F125">
        <f t="shared" si="10"/>
        <v>-2718</v>
      </c>
      <c r="G125">
        <f t="shared" si="14"/>
        <v>1.7117999959737062E-4</v>
      </c>
      <c r="J125">
        <f t="shared" si="15"/>
        <v>1.7117999959737062E-4</v>
      </c>
      <c r="Q125" s="1">
        <f t="shared" si="11"/>
        <v>29177.305399999997</v>
      </c>
      <c r="S125" s="54"/>
      <c r="U125" s="33"/>
    </row>
    <row r="126" spans="1:21" x14ac:dyDescent="0.2">
      <c r="A126" s="22" t="s">
        <v>123</v>
      </c>
      <c r="B126" s="23" t="s">
        <v>112</v>
      </c>
      <c r="C126" s="25">
        <v>44217.695399999997</v>
      </c>
      <c r="E126">
        <f t="shared" si="9"/>
        <v>-2675.9990698852639</v>
      </c>
      <c r="F126">
        <f t="shared" si="10"/>
        <v>-2676</v>
      </c>
      <c r="G126">
        <f t="shared" si="14"/>
        <v>4.8475999938091263E-4</v>
      </c>
      <c r="J126">
        <f t="shared" si="15"/>
        <v>4.8475999938091263E-4</v>
      </c>
      <c r="Q126" s="1">
        <f t="shared" si="11"/>
        <v>29199.195399999997</v>
      </c>
      <c r="S126" s="54"/>
      <c r="U126" s="33"/>
    </row>
    <row r="127" spans="1:21" x14ac:dyDescent="0.2">
      <c r="A127" s="22" t="s">
        <v>149</v>
      </c>
      <c r="B127" s="23" t="s">
        <v>112</v>
      </c>
      <c r="C127" s="25">
        <v>44226.554700000001</v>
      </c>
      <c r="E127">
        <f t="shared" si="9"/>
        <v>-2659.0006262867214</v>
      </c>
      <c r="F127">
        <f t="shared" si="10"/>
        <v>-2659</v>
      </c>
      <c r="G127">
        <f t="shared" si="14"/>
        <v>-3.2641000143485144E-4</v>
      </c>
      <c r="J127">
        <f t="shared" si="15"/>
        <v>-3.2641000143485144E-4</v>
      </c>
      <c r="Q127" s="1">
        <f t="shared" si="11"/>
        <v>29208.054700000001</v>
      </c>
      <c r="S127" s="54"/>
      <c r="U127" s="33"/>
    </row>
    <row r="128" spans="1:21" x14ac:dyDescent="0.2">
      <c r="A128" s="22" t="s">
        <v>123</v>
      </c>
      <c r="B128" s="23" t="s">
        <v>112</v>
      </c>
      <c r="C128" s="25">
        <v>44277.631500000003</v>
      </c>
      <c r="E128">
        <f t="shared" si="9"/>
        <v>-2560.9989665626208</v>
      </c>
      <c r="F128">
        <f t="shared" si="10"/>
        <v>-2561</v>
      </c>
      <c r="G128">
        <f t="shared" si="14"/>
        <v>5.3861000196775422E-4</v>
      </c>
      <c r="J128">
        <f t="shared" si="15"/>
        <v>5.3861000196775422E-4</v>
      </c>
      <c r="Q128" s="1">
        <f t="shared" si="11"/>
        <v>29259.131500000003</v>
      </c>
      <c r="S128" s="54"/>
      <c r="U128" s="33"/>
    </row>
    <row r="129" spans="1:21" x14ac:dyDescent="0.2">
      <c r="A129" t="s">
        <v>91</v>
      </c>
      <c r="C129" s="4">
        <v>44281.279199999997</v>
      </c>
      <c r="D129" s="4"/>
      <c r="E129">
        <f t="shared" si="9"/>
        <v>-2554.0000814685072</v>
      </c>
      <c r="F129">
        <f t="shared" si="10"/>
        <v>-2554</v>
      </c>
      <c r="G129">
        <f t="shared" si="14"/>
        <v>-4.2460000258870423E-5</v>
      </c>
      <c r="J129">
        <f t="shared" si="15"/>
        <v>-4.2460000258870423E-5</v>
      </c>
      <c r="Q129" s="1">
        <f t="shared" si="11"/>
        <v>29262.779199999997</v>
      </c>
      <c r="S129" s="54"/>
      <c r="U129" s="33"/>
    </row>
    <row r="130" spans="1:21" x14ac:dyDescent="0.2">
      <c r="A130" s="15" t="s">
        <v>91</v>
      </c>
      <c r="B130" s="16" t="s">
        <v>112</v>
      </c>
      <c r="C130" s="15">
        <v>44498.612300000001</v>
      </c>
      <c r="D130" s="15" t="s">
        <v>115</v>
      </c>
      <c r="E130">
        <f t="shared" si="9"/>
        <v>-2137.0004943177223</v>
      </c>
      <c r="F130">
        <f t="shared" si="10"/>
        <v>-2137</v>
      </c>
      <c r="G130">
        <f t="shared" si="14"/>
        <v>-2.5762999575817958E-4</v>
      </c>
      <c r="J130">
        <f t="shared" si="15"/>
        <v>-2.5762999575817958E-4</v>
      </c>
      <c r="Q130" s="1">
        <f t="shared" si="11"/>
        <v>29480.112300000001</v>
      </c>
      <c r="S130" s="54"/>
      <c r="U130" s="33"/>
    </row>
    <row r="131" spans="1:21" x14ac:dyDescent="0.2">
      <c r="A131" s="54" t="s">
        <v>376</v>
      </c>
      <c r="B131" s="53" t="s">
        <v>112</v>
      </c>
      <c r="C131" s="54">
        <v>44498.612399999998</v>
      </c>
      <c r="E131">
        <f t="shared" si="9"/>
        <v>-2137.0003024465454</v>
      </c>
      <c r="F131">
        <f t="shared" si="10"/>
        <v>-2137</v>
      </c>
      <c r="G131">
        <f t="shared" si="14"/>
        <v>-1.5762999828439206E-4</v>
      </c>
      <c r="J131">
        <f t="shared" si="15"/>
        <v>-1.5762999828439206E-4</v>
      </c>
      <c r="O131">
        <f ca="1">+C$11+C$12*F131</f>
        <v>-1.5423062587909876E-4</v>
      </c>
      <c r="Q131" s="1">
        <f t="shared" si="11"/>
        <v>29480.112399999998</v>
      </c>
      <c r="S131" s="17"/>
    </row>
    <row r="132" spans="1:21" x14ac:dyDescent="0.2">
      <c r="A132" s="22" t="s">
        <v>123</v>
      </c>
      <c r="B132" s="23" t="s">
        <v>112</v>
      </c>
      <c r="C132" s="25">
        <v>44516.854500000001</v>
      </c>
      <c r="E132">
        <f t="shared" si="9"/>
        <v>-2101.9989696133762</v>
      </c>
      <c r="F132">
        <f t="shared" si="10"/>
        <v>-2102</v>
      </c>
      <c r="G132">
        <f t="shared" si="14"/>
        <v>5.3702000150224194E-4</v>
      </c>
      <c r="J132">
        <f t="shared" si="15"/>
        <v>5.3702000150224194E-4</v>
      </c>
      <c r="Q132" s="1">
        <f t="shared" si="11"/>
        <v>29498.354500000001</v>
      </c>
      <c r="S132" s="54"/>
      <c r="U132" s="33"/>
    </row>
    <row r="133" spans="1:21" x14ac:dyDescent="0.2">
      <c r="A133" s="22" t="s">
        <v>123</v>
      </c>
      <c r="B133" s="23" t="s">
        <v>112</v>
      </c>
      <c r="C133" s="25">
        <v>44517.897100000002</v>
      </c>
      <c r="E133">
        <f t="shared" si="9"/>
        <v>-2099.998520673184</v>
      </c>
      <c r="F133">
        <f t="shared" si="10"/>
        <v>-2100</v>
      </c>
      <c r="G133">
        <f t="shared" si="14"/>
        <v>7.7100000635255128E-4</v>
      </c>
      <c r="J133">
        <f t="shared" si="15"/>
        <v>7.7100000635255128E-4</v>
      </c>
      <c r="Q133" s="1">
        <f t="shared" si="11"/>
        <v>29499.397100000002</v>
      </c>
      <c r="S133" s="54"/>
      <c r="U133" s="33"/>
    </row>
    <row r="134" spans="1:21" x14ac:dyDescent="0.2">
      <c r="A134" s="15" t="s">
        <v>91</v>
      </c>
      <c r="B134" s="16" t="s">
        <v>112</v>
      </c>
      <c r="C134" s="15">
        <v>44518.417399999998</v>
      </c>
      <c r="D134" s="15" t="s">
        <v>115</v>
      </c>
      <c r="E134">
        <f t="shared" si="9"/>
        <v>-2099.0002149149118</v>
      </c>
      <c r="F134">
        <f t="shared" si="10"/>
        <v>-2099</v>
      </c>
      <c r="G134">
        <f t="shared" si="14"/>
        <v>-1.1200999870197847E-4</v>
      </c>
      <c r="J134">
        <f t="shared" si="15"/>
        <v>-1.1200999870197847E-4</v>
      </c>
      <c r="Q134" s="1">
        <f t="shared" si="11"/>
        <v>29499.917399999998</v>
      </c>
      <c r="S134" s="54"/>
      <c r="U134" s="33"/>
    </row>
    <row r="135" spans="1:21" x14ac:dyDescent="0.2">
      <c r="A135" s="22" t="s">
        <v>123</v>
      </c>
      <c r="B135" s="23" t="s">
        <v>112</v>
      </c>
      <c r="C135" s="25">
        <v>44528.841699999997</v>
      </c>
      <c r="E135">
        <f t="shared" si="9"/>
        <v>-2078.9989873230938</v>
      </c>
      <c r="F135">
        <f t="shared" si="10"/>
        <v>-2079</v>
      </c>
      <c r="G135">
        <f t="shared" si="14"/>
        <v>5.2778999815927818E-4</v>
      </c>
      <c r="J135">
        <f t="shared" si="15"/>
        <v>5.2778999815927818E-4</v>
      </c>
      <c r="Q135" s="1">
        <f t="shared" si="11"/>
        <v>29510.341699999997</v>
      </c>
      <c r="S135" s="54"/>
      <c r="U135" s="33"/>
    </row>
    <row r="136" spans="1:21" x14ac:dyDescent="0.2">
      <c r="A136" s="22" t="s">
        <v>123</v>
      </c>
      <c r="B136" s="23" t="s">
        <v>112</v>
      </c>
      <c r="C136" s="25">
        <v>44531.968699999998</v>
      </c>
      <c r="E136">
        <f t="shared" si="9"/>
        <v>-2072.999175471974</v>
      </c>
      <c r="F136">
        <f t="shared" si="10"/>
        <v>-2073</v>
      </c>
      <c r="G136">
        <f t="shared" si="14"/>
        <v>4.2972999654011801E-4</v>
      </c>
      <c r="J136">
        <f t="shared" si="15"/>
        <v>4.2972999654011801E-4</v>
      </c>
      <c r="Q136" s="1">
        <f t="shared" si="11"/>
        <v>29513.468699999998</v>
      </c>
      <c r="S136" s="54"/>
      <c r="U136" s="33"/>
    </row>
    <row r="137" spans="1:21" x14ac:dyDescent="0.2">
      <c r="A137" s="22" t="s">
        <v>123</v>
      </c>
      <c r="B137" s="23" t="s">
        <v>112</v>
      </c>
      <c r="C137" s="25">
        <v>44543.955999999998</v>
      </c>
      <c r="E137">
        <f t="shared" si="9"/>
        <v>-2049.9990013105012</v>
      </c>
      <c r="F137">
        <f t="shared" si="10"/>
        <v>-2050</v>
      </c>
      <c r="G137">
        <f t="shared" si="14"/>
        <v>5.2049999794689938E-4</v>
      </c>
      <c r="J137">
        <f t="shared" si="15"/>
        <v>5.2049999794689938E-4</v>
      </c>
      <c r="Q137" s="1">
        <f t="shared" si="11"/>
        <v>29525.455999999998</v>
      </c>
      <c r="S137" s="54"/>
      <c r="U137" s="33"/>
    </row>
    <row r="138" spans="1:21" x14ac:dyDescent="0.2">
      <c r="A138" s="22" t="s">
        <v>123</v>
      </c>
      <c r="B138" s="23" t="s">
        <v>112</v>
      </c>
      <c r="C138" s="25">
        <v>44549.689100000003</v>
      </c>
      <c r="E138">
        <f t="shared" si="9"/>
        <v>-2038.9988345936217</v>
      </c>
      <c r="F138">
        <f t="shared" si="10"/>
        <v>-2039</v>
      </c>
      <c r="G138">
        <f t="shared" si="14"/>
        <v>6.0739000036846846E-4</v>
      </c>
      <c r="J138">
        <f t="shared" si="15"/>
        <v>6.0739000036846846E-4</v>
      </c>
      <c r="Q138" s="1">
        <f t="shared" si="11"/>
        <v>29531.189100000003</v>
      </c>
      <c r="S138" s="54"/>
      <c r="U138" s="33"/>
    </row>
    <row r="139" spans="1:21" x14ac:dyDescent="0.2">
      <c r="A139" s="22" t="s">
        <v>123</v>
      </c>
      <c r="B139" s="23" t="s">
        <v>112</v>
      </c>
      <c r="C139" s="25">
        <v>44575.748399999997</v>
      </c>
      <c r="E139">
        <f t="shared" si="9"/>
        <v>-1988.9985477462176</v>
      </c>
      <c r="F139">
        <f t="shared" si="10"/>
        <v>-1989</v>
      </c>
      <c r="G139">
        <f t="shared" si="14"/>
        <v>7.5688999640988186E-4</v>
      </c>
      <c r="J139">
        <f t="shared" si="15"/>
        <v>7.5688999640988186E-4</v>
      </c>
      <c r="Q139" s="1">
        <f t="shared" si="11"/>
        <v>29557.248399999997</v>
      </c>
      <c r="S139" s="54"/>
      <c r="U139" s="33"/>
    </row>
    <row r="140" spans="1:21" x14ac:dyDescent="0.2">
      <c r="A140" s="22" t="s">
        <v>123</v>
      </c>
      <c r="B140" s="23" t="s">
        <v>112</v>
      </c>
      <c r="C140" s="25">
        <v>44577.832999999999</v>
      </c>
      <c r="E140">
        <f t="shared" si="9"/>
        <v>-1984.9988010929221</v>
      </c>
      <c r="F140">
        <f t="shared" si="10"/>
        <v>-1985</v>
      </c>
      <c r="G140">
        <f t="shared" si="14"/>
        <v>6.248499994399026E-4</v>
      </c>
      <c r="J140">
        <f t="shared" si="15"/>
        <v>6.248499994399026E-4</v>
      </c>
      <c r="Q140" s="1">
        <f t="shared" si="11"/>
        <v>29559.332999999999</v>
      </c>
      <c r="S140" s="54"/>
      <c r="U140" s="33"/>
    </row>
    <row r="141" spans="1:21" x14ac:dyDescent="0.2">
      <c r="A141" s="22" t="s">
        <v>123</v>
      </c>
      <c r="B141" s="23" t="s">
        <v>112</v>
      </c>
      <c r="C141" s="25">
        <v>44584.608399999997</v>
      </c>
      <c r="E141">
        <f t="shared" si="9"/>
        <v>-1971.998761049409</v>
      </c>
      <c r="F141">
        <f t="shared" si="10"/>
        <v>-1972</v>
      </c>
      <c r="G141">
        <f t="shared" si="14"/>
        <v>6.4571999973850325E-4</v>
      </c>
      <c r="J141">
        <f t="shared" si="15"/>
        <v>6.4571999973850325E-4</v>
      </c>
      <c r="Q141" s="1">
        <f t="shared" si="11"/>
        <v>29566.108399999997</v>
      </c>
      <c r="S141" s="54"/>
      <c r="U141" s="33"/>
    </row>
    <row r="142" spans="1:21" x14ac:dyDescent="0.2">
      <c r="A142" s="22" t="s">
        <v>123</v>
      </c>
      <c r="B142" s="23" t="s">
        <v>112</v>
      </c>
      <c r="C142" s="25">
        <v>44588.777499999997</v>
      </c>
      <c r="E142">
        <f t="shared" si="9"/>
        <v>-1963.9994596140091</v>
      </c>
      <c r="F142">
        <f t="shared" si="10"/>
        <v>-1964</v>
      </c>
      <c r="G142">
        <f t="shared" si="14"/>
        <v>2.8163999377284199E-4</v>
      </c>
      <c r="J142">
        <f t="shared" si="15"/>
        <v>2.8163999377284199E-4</v>
      </c>
      <c r="Q142" s="1">
        <f t="shared" si="11"/>
        <v>29570.277499999997</v>
      </c>
      <c r="S142" s="54"/>
      <c r="U142" s="33"/>
    </row>
    <row r="143" spans="1:21" x14ac:dyDescent="0.2">
      <c r="A143" t="s">
        <v>91</v>
      </c>
      <c r="C143" s="4">
        <v>44589.298499999997</v>
      </c>
      <c r="D143" s="15" t="s">
        <v>115</v>
      </c>
      <c r="E143">
        <f t="shared" si="9"/>
        <v>-1962.9998107574575</v>
      </c>
      <c r="F143">
        <f t="shared" si="10"/>
        <v>-1963</v>
      </c>
      <c r="G143">
        <f t="shared" si="14"/>
        <v>9.8630000138655305E-5</v>
      </c>
      <c r="J143">
        <f t="shared" si="15"/>
        <v>9.8630000138655305E-5</v>
      </c>
      <c r="Q143" s="1">
        <f t="shared" si="11"/>
        <v>29570.798499999997</v>
      </c>
      <c r="S143" s="54"/>
      <c r="U143" s="33"/>
    </row>
    <row r="144" spans="1:21" x14ac:dyDescent="0.2">
      <c r="A144" s="15" t="s">
        <v>91</v>
      </c>
      <c r="B144" s="16" t="s">
        <v>112</v>
      </c>
      <c r="C144" s="15">
        <v>44638.289799999999</v>
      </c>
      <c r="D144" s="15" t="s">
        <v>115</v>
      </c>
      <c r="E144">
        <f t="shared" si="9"/>
        <v>-1868.9996245272855</v>
      </c>
      <c r="F144">
        <f t="shared" si="10"/>
        <v>-1869</v>
      </c>
      <c r="G144">
        <f t="shared" si="14"/>
        <v>1.9569000141927972E-4</v>
      </c>
      <c r="J144">
        <f t="shared" si="15"/>
        <v>1.9569000141927972E-4</v>
      </c>
      <c r="Q144" s="1">
        <f t="shared" si="11"/>
        <v>29619.789799999999</v>
      </c>
      <c r="S144" s="54"/>
      <c r="U144" s="33"/>
    </row>
    <row r="145" spans="1:21" x14ac:dyDescent="0.2">
      <c r="A145" s="54" t="s">
        <v>376</v>
      </c>
      <c r="B145" s="53" t="s">
        <v>112</v>
      </c>
      <c r="C145" s="54">
        <v>44638.289900000003</v>
      </c>
      <c r="E145">
        <f t="shared" si="9"/>
        <v>-1868.9994326560948</v>
      </c>
      <c r="F145">
        <f t="shared" si="10"/>
        <v>-1869</v>
      </c>
      <c r="G145">
        <f t="shared" si="14"/>
        <v>2.9569000616902485E-4</v>
      </c>
      <c r="J145">
        <f t="shared" si="15"/>
        <v>2.9569000616902485E-4</v>
      </c>
      <c r="O145">
        <f ca="1">+C$11+C$12*F145</f>
        <v>-2.5943313000880374E-5</v>
      </c>
      <c r="Q145" s="1">
        <f t="shared" si="11"/>
        <v>29619.789900000003</v>
      </c>
      <c r="S145" s="17"/>
    </row>
    <row r="146" spans="1:21" x14ac:dyDescent="0.2">
      <c r="A146" s="22" t="s">
        <v>156</v>
      </c>
      <c r="B146" s="23" t="s">
        <v>112</v>
      </c>
      <c r="C146" s="25">
        <v>44645.5861</v>
      </c>
      <c r="E146">
        <f t="shared" si="9"/>
        <v>-1855.0001274983977</v>
      </c>
      <c r="F146">
        <f t="shared" si="10"/>
        <v>-1855</v>
      </c>
      <c r="G146">
        <f t="shared" si="14"/>
        <v>-6.6449996666051447E-5</v>
      </c>
      <c r="J146">
        <f t="shared" si="15"/>
        <v>-6.6449996666051447E-5</v>
      </c>
      <c r="Q146" s="1">
        <f t="shared" si="11"/>
        <v>29627.0861</v>
      </c>
      <c r="S146" s="54"/>
      <c r="U146" s="33"/>
    </row>
    <row r="147" spans="1:21" x14ac:dyDescent="0.2">
      <c r="A147" t="s">
        <v>89</v>
      </c>
      <c r="C147" s="4">
        <v>44876.470179999997</v>
      </c>
      <c r="D147" s="4"/>
      <c r="E147">
        <f t="shared" si="9"/>
        <v>-1412.0001148924684</v>
      </c>
      <c r="F147">
        <f t="shared" si="10"/>
        <v>-1412</v>
      </c>
      <c r="G147">
        <f t="shared" si="14"/>
        <v>-5.9880003391299397E-5</v>
      </c>
      <c r="J147">
        <f t="shared" si="15"/>
        <v>-5.9880003391299397E-5</v>
      </c>
      <c r="Q147" s="1">
        <f t="shared" si="11"/>
        <v>29857.970179999997</v>
      </c>
      <c r="S147" s="54"/>
      <c r="U147" s="33"/>
    </row>
    <row r="148" spans="1:21" x14ac:dyDescent="0.2">
      <c r="A148" s="22" t="s">
        <v>156</v>
      </c>
      <c r="B148" s="23" t="s">
        <v>112</v>
      </c>
      <c r="C148" s="25">
        <v>44876.991399999999</v>
      </c>
      <c r="E148">
        <f t="shared" si="9"/>
        <v>-1411.0000439193138</v>
      </c>
      <c r="F148">
        <f t="shared" si="10"/>
        <v>-1411</v>
      </c>
      <c r="G148">
        <f t="shared" si="14"/>
        <v>-2.2890002583153546E-5</v>
      </c>
      <c r="J148">
        <f t="shared" si="15"/>
        <v>-2.2890002583153546E-5</v>
      </c>
      <c r="Q148" s="1">
        <f t="shared" si="11"/>
        <v>29858.491399999999</v>
      </c>
      <c r="S148" s="54"/>
      <c r="U148" s="33"/>
    </row>
    <row r="149" spans="1:21" x14ac:dyDescent="0.2">
      <c r="A149" t="s">
        <v>89</v>
      </c>
      <c r="C149" s="4">
        <v>44911.389539999996</v>
      </c>
      <c r="D149" s="4"/>
      <c r="E149">
        <f t="shared" ref="E149:E212" si="16">+(C149-C$7)/C$8</f>
        <v>-1344.9999262255358</v>
      </c>
      <c r="F149">
        <f t="shared" ref="F149:F212" si="17">ROUND(2*E149,0)/2</f>
        <v>-1345</v>
      </c>
      <c r="G149">
        <f t="shared" si="14"/>
        <v>3.8449994463007897E-5</v>
      </c>
      <c r="J149">
        <f t="shared" si="15"/>
        <v>3.8449994463007897E-5</v>
      </c>
      <c r="Q149" s="1">
        <f t="shared" ref="Q149:Q212" si="18">+C149-15018.5</f>
        <v>29892.889539999996</v>
      </c>
      <c r="S149" s="54"/>
      <c r="U149" s="33"/>
    </row>
    <row r="150" spans="1:21" x14ac:dyDescent="0.2">
      <c r="A150" t="s">
        <v>90</v>
      </c>
      <c r="C150" s="4">
        <v>45284.556559999997</v>
      </c>
      <c r="D150" s="4"/>
      <c r="E150">
        <f t="shared" si="16"/>
        <v>-628.99995531320542</v>
      </c>
      <c r="F150">
        <f t="shared" si="17"/>
        <v>-629</v>
      </c>
      <c r="G150">
        <f t="shared" si="14"/>
        <v>2.328999835299328E-5</v>
      </c>
      <c r="J150">
        <f t="shared" si="15"/>
        <v>2.328999835299328E-5</v>
      </c>
      <c r="Q150" s="1">
        <f t="shared" si="18"/>
        <v>30266.056559999997</v>
      </c>
      <c r="S150" s="54"/>
      <c r="U150" s="33"/>
    </row>
    <row r="151" spans="1:21" x14ac:dyDescent="0.2">
      <c r="A151" s="22" t="s">
        <v>156</v>
      </c>
      <c r="B151" s="23" t="s">
        <v>112</v>
      </c>
      <c r="C151" s="25">
        <v>45293.938000000002</v>
      </c>
      <c r="E151">
        <f t="shared" si="16"/>
        <v>-610.99967552663929</v>
      </c>
      <c r="F151">
        <f t="shared" si="17"/>
        <v>-611</v>
      </c>
      <c r="G151">
        <f t="shared" si="14"/>
        <v>1.6911000420805067E-4</v>
      </c>
      <c r="J151">
        <f t="shared" si="15"/>
        <v>1.6911000420805067E-4</v>
      </c>
      <c r="Q151" s="1">
        <f t="shared" si="18"/>
        <v>30275.438000000002</v>
      </c>
      <c r="S151" s="54"/>
      <c r="U151" s="33"/>
    </row>
    <row r="152" spans="1:21" x14ac:dyDescent="0.2">
      <c r="A152" s="22" t="s">
        <v>156</v>
      </c>
      <c r="B152" s="23" t="s">
        <v>112</v>
      </c>
      <c r="C152" s="25">
        <v>45324.687599999997</v>
      </c>
      <c r="E152">
        <f t="shared" si="16"/>
        <v>-552.00005464491574</v>
      </c>
      <c r="F152">
        <f t="shared" si="17"/>
        <v>-552</v>
      </c>
      <c r="G152">
        <f t="shared" si="14"/>
        <v>-2.8480004402808845E-5</v>
      </c>
      <c r="J152">
        <f t="shared" si="15"/>
        <v>-2.8480004402808845E-5</v>
      </c>
      <c r="Q152" s="1">
        <f t="shared" si="18"/>
        <v>30306.187599999997</v>
      </c>
      <c r="S152" s="54"/>
      <c r="U152" s="33"/>
    </row>
    <row r="153" spans="1:21" x14ac:dyDescent="0.2">
      <c r="A153" s="22" t="s">
        <v>156</v>
      </c>
      <c r="B153" s="23" t="s">
        <v>112</v>
      </c>
      <c r="C153" s="25">
        <v>45336.675000000003</v>
      </c>
      <c r="E153">
        <f t="shared" si="16"/>
        <v>-528.99968861225204</v>
      </c>
      <c r="F153">
        <f t="shared" si="17"/>
        <v>-529</v>
      </c>
      <c r="G153">
        <f t="shared" si="14"/>
        <v>1.6229000175371766E-4</v>
      </c>
      <c r="J153">
        <f t="shared" si="15"/>
        <v>1.6229000175371766E-4</v>
      </c>
      <c r="Q153" s="1">
        <f t="shared" si="18"/>
        <v>30318.175000000003</v>
      </c>
      <c r="S153" s="54"/>
      <c r="U153" s="33"/>
    </row>
    <row r="154" spans="1:21" x14ac:dyDescent="0.2">
      <c r="A154" s="22" t="s">
        <v>156</v>
      </c>
      <c r="B154" s="23" t="s">
        <v>112</v>
      </c>
      <c r="C154" s="25">
        <v>45408.597999999998</v>
      </c>
      <c r="E154">
        <f t="shared" si="16"/>
        <v>-391.00017861288495</v>
      </c>
      <c r="F154">
        <f t="shared" si="17"/>
        <v>-391</v>
      </c>
      <c r="G154">
        <f t="shared" si="14"/>
        <v>-9.3089998699724674E-5</v>
      </c>
      <c r="J154">
        <f t="shared" si="15"/>
        <v>-9.3089998699724674E-5</v>
      </c>
      <c r="Q154" s="1">
        <f t="shared" si="18"/>
        <v>30390.097999999998</v>
      </c>
      <c r="S154" s="54"/>
      <c r="U154" s="33"/>
    </row>
    <row r="155" spans="1:21" x14ac:dyDescent="0.2">
      <c r="A155" s="22" t="s">
        <v>156</v>
      </c>
      <c r="B155" s="23" t="s">
        <v>112</v>
      </c>
      <c r="C155" s="25">
        <v>45409.640399999997</v>
      </c>
      <c r="E155">
        <f t="shared" si="16"/>
        <v>-389.00011341506041</v>
      </c>
      <c r="F155">
        <f t="shared" si="17"/>
        <v>-389</v>
      </c>
      <c r="G155">
        <f t="shared" ref="G155:G178" si="19">+C155-(C$7+F155*C$8)</f>
        <v>-5.9110003348905593E-5</v>
      </c>
      <c r="J155">
        <f t="shared" si="15"/>
        <v>-5.9110003348905593E-5</v>
      </c>
      <c r="Q155" s="1">
        <f t="shared" si="18"/>
        <v>30391.140399999997</v>
      </c>
      <c r="S155" s="54"/>
      <c r="U155" s="33"/>
    </row>
    <row r="156" spans="1:21" x14ac:dyDescent="0.2">
      <c r="A156" s="54" t="s">
        <v>89</v>
      </c>
      <c r="B156" s="53" t="s">
        <v>112</v>
      </c>
      <c r="C156" s="54">
        <v>45612.380599999997</v>
      </c>
      <c r="E156">
        <f t="shared" si="16"/>
        <v>-9.5935595396466527E-5</v>
      </c>
      <c r="F156">
        <f t="shared" si="17"/>
        <v>0</v>
      </c>
      <c r="G156">
        <f t="shared" si="19"/>
        <v>-5.0000002374872565E-5</v>
      </c>
      <c r="J156">
        <f t="shared" si="15"/>
        <v>-5.0000002374872565E-5</v>
      </c>
      <c r="O156">
        <f ca="1">+C$11+C$12*F156</f>
        <v>8.687170891237099E-4</v>
      </c>
      <c r="Q156" s="1">
        <f t="shared" si="18"/>
        <v>30593.880599999997</v>
      </c>
      <c r="S156" s="17"/>
    </row>
    <row r="157" spans="1:21" x14ac:dyDescent="0.2">
      <c r="A157" t="s">
        <v>68</v>
      </c>
      <c r="C157" s="4">
        <v>45612.380649999999</v>
      </c>
      <c r="D157" s="4"/>
      <c r="E157">
        <f t="shared" si="16"/>
        <v>0</v>
      </c>
      <c r="F157">
        <f t="shared" si="17"/>
        <v>0</v>
      </c>
      <c r="G157">
        <f t="shared" si="19"/>
        <v>0</v>
      </c>
      <c r="H157">
        <f>+G157</f>
        <v>0</v>
      </c>
      <c r="Q157" s="1">
        <f t="shared" si="18"/>
        <v>30593.880649999999</v>
      </c>
      <c r="S157" s="54"/>
      <c r="U157" s="33"/>
    </row>
    <row r="158" spans="1:21" x14ac:dyDescent="0.2">
      <c r="A158" t="s">
        <v>89</v>
      </c>
      <c r="C158" s="4">
        <v>45614.465459999999</v>
      </c>
      <c r="D158" s="4"/>
      <c r="E158">
        <f t="shared" si="16"/>
        <v>4.0001495827737914</v>
      </c>
      <c r="F158">
        <f t="shared" si="17"/>
        <v>4</v>
      </c>
      <c r="G158">
        <f t="shared" si="19"/>
        <v>7.7960001362953335E-5</v>
      </c>
      <c r="J158">
        <f t="shared" ref="J158:J178" si="20">G158</f>
        <v>7.7960001362953335E-5</v>
      </c>
      <c r="Q158" s="1">
        <f t="shared" si="18"/>
        <v>30595.965459999999</v>
      </c>
      <c r="S158" s="54"/>
      <c r="U158" s="33"/>
    </row>
    <row r="159" spans="1:21" x14ac:dyDescent="0.2">
      <c r="A159" t="s">
        <v>88</v>
      </c>
      <c r="C159" s="4">
        <v>45671.795590000002</v>
      </c>
      <c r="D159" s="4"/>
      <c r="E159">
        <f t="shared" si="16"/>
        <v>114.00014747219483</v>
      </c>
      <c r="F159">
        <f t="shared" si="17"/>
        <v>114</v>
      </c>
      <c r="G159">
        <f t="shared" si="19"/>
        <v>7.6860000262968242E-5</v>
      </c>
      <c r="J159">
        <f t="shared" si="20"/>
        <v>7.6860000262968242E-5</v>
      </c>
      <c r="Q159" s="1">
        <f t="shared" si="18"/>
        <v>30653.295590000002</v>
      </c>
      <c r="S159" s="54"/>
      <c r="U159" s="33"/>
    </row>
    <row r="160" spans="1:21" x14ac:dyDescent="0.2">
      <c r="A160" t="s">
        <v>89</v>
      </c>
      <c r="C160" s="4">
        <v>45695.248890000003</v>
      </c>
      <c r="D160" s="4"/>
      <c r="E160">
        <f t="shared" si="16"/>
        <v>159.00027132504459</v>
      </c>
      <c r="F160">
        <f t="shared" si="17"/>
        <v>159</v>
      </c>
      <c r="G160">
        <f t="shared" si="19"/>
        <v>1.4141000428935513E-4</v>
      </c>
      <c r="J160">
        <f t="shared" si="20"/>
        <v>1.4141000428935513E-4</v>
      </c>
      <c r="Q160" s="1">
        <f t="shared" si="18"/>
        <v>30676.748890000003</v>
      </c>
      <c r="S160" s="54"/>
      <c r="U160" s="33"/>
    </row>
    <row r="161" spans="1:21" x14ac:dyDescent="0.2">
      <c r="A161" t="s">
        <v>86</v>
      </c>
      <c r="C161" s="4">
        <v>45935.514170000002</v>
      </c>
      <c r="D161" s="4"/>
      <c r="E161">
        <f t="shared" si="16"/>
        <v>620.00010322670164</v>
      </c>
      <c r="F161">
        <f t="shared" si="17"/>
        <v>620</v>
      </c>
      <c r="G161">
        <f t="shared" si="19"/>
        <v>5.3800002206116915E-5</v>
      </c>
      <c r="J161">
        <f t="shared" si="20"/>
        <v>5.3800002206116915E-5</v>
      </c>
      <c r="Q161" s="1">
        <f t="shared" si="18"/>
        <v>30917.014170000002</v>
      </c>
      <c r="S161" s="54"/>
      <c r="U161" s="33"/>
    </row>
    <row r="162" spans="1:21" x14ac:dyDescent="0.2">
      <c r="A162" t="s">
        <v>86</v>
      </c>
      <c r="C162" s="4">
        <v>45936.556759999999</v>
      </c>
      <c r="D162" s="4"/>
      <c r="E162">
        <f t="shared" si="16"/>
        <v>622.0005329797691</v>
      </c>
      <c r="F162">
        <f t="shared" si="17"/>
        <v>622</v>
      </c>
      <c r="G162">
        <f t="shared" si="19"/>
        <v>2.777800036710687E-4</v>
      </c>
      <c r="J162">
        <f t="shared" si="20"/>
        <v>2.777800036710687E-4</v>
      </c>
      <c r="Q162" s="1">
        <f t="shared" si="18"/>
        <v>30918.056759999999</v>
      </c>
      <c r="S162" s="54"/>
      <c r="U162" s="33"/>
    </row>
    <row r="163" spans="1:21" x14ac:dyDescent="0.2">
      <c r="A163" t="s">
        <v>88</v>
      </c>
      <c r="C163" s="4">
        <v>46006.916420000001</v>
      </c>
      <c r="D163" s="4"/>
      <c r="E163">
        <f t="shared" si="16"/>
        <v>757.00044404748007</v>
      </c>
      <c r="F163">
        <f t="shared" si="17"/>
        <v>757</v>
      </c>
      <c r="G163">
        <f t="shared" si="19"/>
        <v>2.3142999998526648E-4</v>
      </c>
      <c r="J163">
        <f t="shared" si="20"/>
        <v>2.3142999998526648E-4</v>
      </c>
      <c r="Q163" s="1">
        <f t="shared" si="18"/>
        <v>30988.416420000001</v>
      </c>
      <c r="S163" s="54"/>
      <c r="U163" s="33"/>
    </row>
    <row r="164" spans="1:21" x14ac:dyDescent="0.2">
      <c r="A164" t="s">
        <v>86</v>
      </c>
      <c r="C164" s="4">
        <v>46019.424789999997</v>
      </c>
      <c r="D164" s="4"/>
      <c r="E164">
        <f t="shared" si="16"/>
        <v>781.00040137532142</v>
      </c>
      <c r="F164">
        <f t="shared" si="17"/>
        <v>781</v>
      </c>
      <c r="G164">
        <f t="shared" si="19"/>
        <v>2.0918999507557601E-4</v>
      </c>
      <c r="J164">
        <f t="shared" si="20"/>
        <v>2.0918999507557601E-4</v>
      </c>
      <c r="Q164" s="1">
        <f t="shared" si="18"/>
        <v>31000.924789999997</v>
      </c>
      <c r="S164" s="54"/>
      <c r="U164" s="33"/>
    </row>
    <row r="165" spans="1:21" x14ac:dyDescent="0.2">
      <c r="A165" t="s">
        <v>88</v>
      </c>
      <c r="C165" s="4">
        <v>46025.678919999998</v>
      </c>
      <c r="D165" s="4"/>
      <c r="E165">
        <f t="shared" si="16"/>
        <v>793.00027451009828</v>
      </c>
      <c r="F165">
        <f t="shared" si="17"/>
        <v>793</v>
      </c>
      <c r="G165">
        <f t="shared" si="19"/>
        <v>1.4306999946711585E-4</v>
      </c>
      <c r="J165">
        <f t="shared" si="20"/>
        <v>1.4306999946711585E-4</v>
      </c>
      <c r="Q165" s="1">
        <f t="shared" si="18"/>
        <v>31007.178919999998</v>
      </c>
      <c r="S165" s="54"/>
      <c r="U165" s="33"/>
    </row>
    <row r="166" spans="1:21" x14ac:dyDescent="0.2">
      <c r="A166" s="54" t="s">
        <v>352</v>
      </c>
      <c r="B166" s="53" t="s">
        <v>112</v>
      </c>
      <c r="C166" s="54">
        <v>46026.7215</v>
      </c>
      <c r="E166">
        <f t="shared" si="16"/>
        <v>795.00068507605511</v>
      </c>
      <c r="F166">
        <f t="shared" si="17"/>
        <v>795</v>
      </c>
      <c r="G166">
        <f t="shared" si="19"/>
        <v>3.5704999754671007E-4</v>
      </c>
      <c r="J166">
        <f t="shared" si="20"/>
        <v>3.5704999754671007E-4</v>
      </c>
      <c r="O166">
        <f ca="1">+C$11+C$12*F166</f>
        <v>1.2492708717288727E-3</v>
      </c>
      <c r="Q166" s="1">
        <f t="shared" si="18"/>
        <v>31008.2215</v>
      </c>
      <c r="S166" s="54"/>
    </row>
    <row r="167" spans="1:21" x14ac:dyDescent="0.2">
      <c r="A167" t="s">
        <v>86</v>
      </c>
      <c r="C167" s="4">
        <v>46030.369579999999</v>
      </c>
      <c r="D167" s="4"/>
      <c r="E167">
        <f t="shared" si="16"/>
        <v>802.00029928066829</v>
      </c>
      <c r="F167">
        <f t="shared" si="17"/>
        <v>802</v>
      </c>
      <c r="G167">
        <f t="shared" si="19"/>
        <v>1.5598000027239323E-4</v>
      </c>
      <c r="J167">
        <f t="shared" si="20"/>
        <v>1.5598000027239323E-4</v>
      </c>
      <c r="Q167" s="1">
        <f t="shared" si="18"/>
        <v>31011.869579999999</v>
      </c>
      <c r="S167" s="54"/>
      <c r="U167" s="33"/>
    </row>
    <row r="168" spans="1:21" x14ac:dyDescent="0.2">
      <c r="A168" s="22" t="s">
        <v>156</v>
      </c>
      <c r="B168" s="23" t="s">
        <v>112</v>
      </c>
      <c r="C168" s="25">
        <v>46038.7088</v>
      </c>
      <c r="E168">
        <f t="shared" si="16"/>
        <v>818.00085923752806</v>
      </c>
      <c r="F168">
        <f t="shared" si="17"/>
        <v>818</v>
      </c>
      <c r="G168">
        <f t="shared" si="19"/>
        <v>4.4781999895349145E-4</v>
      </c>
      <c r="J168">
        <f t="shared" si="20"/>
        <v>4.4781999895349145E-4</v>
      </c>
      <c r="Q168" s="1">
        <f t="shared" si="18"/>
        <v>31020.2088</v>
      </c>
      <c r="S168" s="54"/>
      <c r="U168" s="33"/>
    </row>
    <row r="169" spans="1:21" x14ac:dyDescent="0.2">
      <c r="A169" s="22" t="s">
        <v>156</v>
      </c>
      <c r="B169" s="23" t="s">
        <v>112</v>
      </c>
      <c r="C169" s="25">
        <v>46058.513299999999</v>
      </c>
      <c r="E169">
        <f t="shared" si="16"/>
        <v>855.99998741324964</v>
      </c>
      <c r="F169">
        <f t="shared" si="17"/>
        <v>856</v>
      </c>
      <c r="G169">
        <f t="shared" si="19"/>
        <v>-6.5600033849477768E-6</v>
      </c>
      <c r="J169">
        <f t="shared" si="20"/>
        <v>-6.5600033849477768E-6</v>
      </c>
      <c r="Q169" s="1">
        <f t="shared" si="18"/>
        <v>31040.013299999999</v>
      </c>
      <c r="S169" s="54"/>
      <c r="U169" s="33"/>
    </row>
    <row r="170" spans="1:21" x14ac:dyDescent="0.2">
      <c r="A170" s="22" t="s">
        <v>156</v>
      </c>
      <c r="B170" s="23" t="s">
        <v>112</v>
      </c>
      <c r="C170" s="25">
        <v>46060.598299999998</v>
      </c>
      <c r="E170">
        <f t="shared" si="16"/>
        <v>860.00050155126644</v>
      </c>
      <c r="F170">
        <f t="shared" si="17"/>
        <v>860</v>
      </c>
      <c r="G170">
        <f t="shared" si="19"/>
        <v>2.6139999681618065E-4</v>
      </c>
      <c r="J170">
        <f t="shared" si="20"/>
        <v>2.6139999681618065E-4</v>
      </c>
      <c r="Q170" s="1">
        <f t="shared" si="18"/>
        <v>31042.098299999998</v>
      </c>
      <c r="S170" s="54"/>
      <c r="U170" s="33"/>
    </row>
    <row r="171" spans="1:21" x14ac:dyDescent="0.2">
      <c r="A171" s="22" t="s">
        <v>156</v>
      </c>
      <c r="B171" s="23" t="s">
        <v>112</v>
      </c>
      <c r="C171" s="25">
        <v>46064.767599999999</v>
      </c>
      <c r="E171">
        <f t="shared" si="16"/>
        <v>868.00018672903411</v>
      </c>
      <c r="F171">
        <f t="shared" si="17"/>
        <v>868</v>
      </c>
      <c r="G171">
        <f t="shared" si="19"/>
        <v>9.732000035000965E-5</v>
      </c>
      <c r="J171">
        <f t="shared" si="20"/>
        <v>9.732000035000965E-5</v>
      </c>
      <c r="Q171" s="1">
        <f t="shared" si="18"/>
        <v>31046.267599999999</v>
      </c>
      <c r="S171" s="54"/>
      <c r="U171" s="33"/>
    </row>
    <row r="172" spans="1:21" x14ac:dyDescent="0.2">
      <c r="A172" s="22" t="s">
        <v>156</v>
      </c>
      <c r="B172" s="23" t="s">
        <v>112</v>
      </c>
      <c r="C172" s="25">
        <v>46074.6702</v>
      </c>
      <c r="E172">
        <f t="shared" si="16"/>
        <v>887.00042236603474</v>
      </c>
      <c r="F172">
        <f t="shared" si="17"/>
        <v>887</v>
      </c>
      <c r="G172">
        <f t="shared" si="19"/>
        <v>2.2013000125298277E-4</v>
      </c>
      <c r="J172">
        <f t="shared" si="20"/>
        <v>2.2013000125298277E-4</v>
      </c>
      <c r="Q172" s="1">
        <f t="shared" si="18"/>
        <v>31056.1702</v>
      </c>
      <c r="S172" s="54"/>
      <c r="U172" s="33"/>
    </row>
    <row r="173" spans="1:21" x14ac:dyDescent="0.2">
      <c r="A173" t="s">
        <v>86</v>
      </c>
      <c r="C173" s="4">
        <v>46351.41848</v>
      </c>
      <c r="D173" s="4"/>
      <c r="E173">
        <f t="shared" si="16"/>
        <v>1418.0006174798391</v>
      </c>
      <c r="F173">
        <f t="shared" si="17"/>
        <v>1418</v>
      </c>
      <c r="G173">
        <f t="shared" si="19"/>
        <v>3.2181999995373189E-4</v>
      </c>
      <c r="J173">
        <f t="shared" si="20"/>
        <v>3.2181999995373189E-4</v>
      </c>
      <c r="Q173" s="1">
        <f t="shared" si="18"/>
        <v>31332.91848</v>
      </c>
      <c r="S173" s="54"/>
      <c r="U173" s="33"/>
    </row>
    <row r="174" spans="1:21" x14ac:dyDescent="0.2">
      <c r="A174" t="s">
        <v>86</v>
      </c>
      <c r="C174" s="4">
        <v>46352.460930000001</v>
      </c>
      <c r="D174" s="4"/>
      <c r="E174">
        <f t="shared" si="16"/>
        <v>1420.0007786132589</v>
      </c>
      <c r="F174">
        <f t="shared" si="17"/>
        <v>1420</v>
      </c>
      <c r="G174">
        <f t="shared" si="19"/>
        <v>4.0580000495538116E-4</v>
      </c>
      <c r="J174">
        <f t="shared" si="20"/>
        <v>4.0580000495538116E-4</v>
      </c>
      <c r="Q174" s="1">
        <f t="shared" si="18"/>
        <v>31333.960930000001</v>
      </c>
      <c r="S174" s="54"/>
      <c r="U174" s="33"/>
    </row>
    <row r="175" spans="1:21" x14ac:dyDescent="0.2">
      <c r="A175" s="22" t="s">
        <v>156</v>
      </c>
      <c r="B175" s="23" t="s">
        <v>112</v>
      </c>
      <c r="C175" s="25">
        <v>46389.986100000002</v>
      </c>
      <c r="E175">
        <f t="shared" si="16"/>
        <v>1492.0007657195172</v>
      </c>
      <c r="F175">
        <f t="shared" si="17"/>
        <v>1492</v>
      </c>
      <c r="G175">
        <f t="shared" si="19"/>
        <v>3.9908000326249748E-4</v>
      </c>
      <c r="J175">
        <f t="shared" si="20"/>
        <v>3.9908000326249748E-4</v>
      </c>
      <c r="Q175" s="1">
        <f t="shared" si="18"/>
        <v>31371.486100000002</v>
      </c>
      <c r="S175" s="54"/>
      <c r="U175" s="33"/>
    </row>
    <row r="176" spans="1:21" x14ac:dyDescent="0.2">
      <c r="A176" s="22" t="s">
        <v>156</v>
      </c>
      <c r="B176" s="23" t="s">
        <v>112</v>
      </c>
      <c r="C176" s="25">
        <v>46391.0285</v>
      </c>
      <c r="E176">
        <f t="shared" si="16"/>
        <v>1494.0008309173418</v>
      </c>
      <c r="F176">
        <f t="shared" si="17"/>
        <v>1494</v>
      </c>
      <c r="G176">
        <f t="shared" si="19"/>
        <v>4.3305999861331657E-4</v>
      </c>
      <c r="J176">
        <f t="shared" si="20"/>
        <v>4.3305999861331657E-4</v>
      </c>
      <c r="Q176" s="1">
        <f t="shared" si="18"/>
        <v>31372.5285</v>
      </c>
      <c r="S176" s="54"/>
      <c r="U176" s="33"/>
    </row>
    <row r="177" spans="1:21" x14ac:dyDescent="0.2">
      <c r="A177" s="22" t="s">
        <v>156</v>
      </c>
      <c r="B177" s="23" t="s">
        <v>112</v>
      </c>
      <c r="C177" s="25">
        <v>46694.878299999997</v>
      </c>
      <c r="E177">
        <f t="shared" si="16"/>
        <v>2077.0010327082564</v>
      </c>
      <c r="F177">
        <f t="shared" si="17"/>
        <v>2077</v>
      </c>
      <c r="G177">
        <f t="shared" si="19"/>
        <v>5.3823000052943826E-4</v>
      </c>
      <c r="J177">
        <f t="shared" si="20"/>
        <v>5.3823000052943826E-4</v>
      </c>
      <c r="Q177" s="1">
        <f t="shared" si="18"/>
        <v>31676.378299999997</v>
      </c>
      <c r="S177" s="54"/>
      <c r="U177" s="33"/>
    </row>
    <row r="178" spans="1:21" x14ac:dyDescent="0.2">
      <c r="A178" t="s">
        <v>87</v>
      </c>
      <c r="C178" s="4">
        <v>46798.593739999997</v>
      </c>
      <c r="D178" s="4"/>
      <c r="E178">
        <f t="shared" si="16"/>
        <v>2276.0010730203917</v>
      </c>
      <c r="F178">
        <f t="shared" si="17"/>
        <v>2276</v>
      </c>
      <c r="G178">
        <f t="shared" si="19"/>
        <v>5.592399975284934E-4</v>
      </c>
      <c r="J178">
        <f t="shared" si="20"/>
        <v>5.592399975284934E-4</v>
      </c>
      <c r="Q178" s="1">
        <f t="shared" si="18"/>
        <v>31780.093739999997</v>
      </c>
      <c r="S178" s="54"/>
      <c r="U178" s="33"/>
    </row>
    <row r="179" spans="1:21" x14ac:dyDescent="0.2">
      <c r="A179" t="s">
        <v>87</v>
      </c>
      <c r="C179" s="4">
        <v>46822.588230000001</v>
      </c>
      <c r="D179" s="4"/>
      <c r="E179">
        <f t="shared" si="16"/>
        <v>2322.0395845213798</v>
      </c>
      <c r="F179">
        <f t="shared" si="17"/>
        <v>2322</v>
      </c>
      <c r="Q179" s="1">
        <f t="shared" si="18"/>
        <v>31804.088230000001</v>
      </c>
      <c r="S179" s="54"/>
      <c r="U179" s="33">
        <f>+C179-(C$7+F179*C$8)</f>
        <v>2.0630780003557447E-2</v>
      </c>
    </row>
    <row r="180" spans="1:21" x14ac:dyDescent="0.2">
      <c r="A180" t="s">
        <v>87</v>
      </c>
      <c r="C180" s="4">
        <v>46823.610619999999</v>
      </c>
      <c r="D180" s="4"/>
      <c r="E180">
        <f t="shared" si="16"/>
        <v>2324.00125629575</v>
      </c>
      <c r="F180">
        <f t="shared" si="17"/>
        <v>2324</v>
      </c>
      <c r="G180">
        <f t="shared" ref="G180:G211" si="21">+C180-(C$7+F180*C$8)</f>
        <v>6.5475999872433022E-4</v>
      </c>
      <c r="J180">
        <f t="shared" ref="J180:J211" si="22">G180</f>
        <v>6.5475999872433022E-4</v>
      </c>
      <c r="Q180" s="1">
        <f t="shared" si="18"/>
        <v>31805.110619999999</v>
      </c>
      <c r="S180" s="54"/>
      <c r="U180" s="33"/>
    </row>
    <row r="181" spans="1:21" x14ac:dyDescent="0.2">
      <c r="A181" t="s">
        <v>85</v>
      </c>
      <c r="C181" s="4">
        <v>47064.397199999999</v>
      </c>
      <c r="D181" s="4"/>
      <c r="E181">
        <f t="shared" si="16"/>
        <v>2786.001312667503</v>
      </c>
      <c r="F181">
        <f t="shared" si="17"/>
        <v>2786</v>
      </c>
      <c r="G181">
        <f t="shared" si="21"/>
        <v>6.8414000270422548E-4</v>
      </c>
      <c r="J181">
        <f t="shared" si="22"/>
        <v>6.8414000270422548E-4</v>
      </c>
      <c r="Q181" s="1">
        <f t="shared" si="18"/>
        <v>32045.897199999999</v>
      </c>
      <c r="S181" s="54"/>
      <c r="U181" s="33"/>
    </row>
    <row r="182" spans="1:21" x14ac:dyDescent="0.2">
      <c r="A182" t="s">
        <v>85</v>
      </c>
      <c r="C182" s="4">
        <v>47065.43965</v>
      </c>
      <c r="D182" s="4"/>
      <c r="E182">
        <f t="shared" si="16"/>
        <v>2788.0014738009227</v>
      </c>
      <c r="F182">
        <f t="shared" si="17"/>
        <v>2788</v>
      </c>
      <c r="G182">
        <f t="shared" si="21"/>
        <v>7.6812000042991713E-4</v>
      </c>
      <c r="J182">
        <f t="shared" si="22"/>
        <v>7.6812000042991713E-4</v>
      </c>
      <c r="Q182" s="1">
        <f t="shared" si="18"/>
        <v>32046.93965</v>
      </c>
      <c r="S182" s="54"/>
      <c r="U182" s="33"/>
    </row>
    <row r="183" spans="1:21" x14ac:dyDescent="0.2">
      <c r="A183" t="s">
        <v>85</v>
      </c>
      <c r="C183" s="4">
        <v>47066.481800000001</v>
      </c>
      <c r="D183" s="4"/>
      <c r="E183">
        <f t="shared" si="16"/>
        <v>2790.0010593207985</v>
      </c>
      <c r="F183">
        <f t="shared" si="17"/>
        <v>2790</v>
      </c>
      <c r="G183">
        <f t="shared" si="21"/>
        <v>5.5210000573424622E-4</v>
      </c>
      <c r="J183">
        <f t="shared" si="22"/>
        <v>5.5210000573424622E-4</v>
      </c>
      <c r="Q183" s="1">
        <f t="shared" si="18"/>
        <v>32047.981800000001</v>
      </c>
      <c r="S183" s="54"/>
      <c r="U183" s="33"/>
    </row>
    <row r="184" spans="1:21" x14ac:dyDescent="0.2">
      <c r="A184" t="s">
        <v>85</v>
      </c>
      <c r="C184" s="4">
        <v>47448.508699999998</v>
      </c>
      <c r="D184" s="4"/>
      <c r="E184">
        <f t="shared" si="16"/>
        <v>3523.0005866845108</v>
      </c>
      <c r="F184">
        <f t="shared" si="17"/>
        <v>3523</v>
      </c>
      <c r="G184">
        <f t="shared" si="21"/>
        <v>3.0577000143239275E-4</v>
      </c>
      <c r="J184">
        <f t="shared" si="22"/>
        <v>3.0577000143239275E-4</v>
      </c>
      <c r="Q184" s="1">
        <f t="shared" si="18"/>
        <v>32430.008699999998</v>
      </c>
      <c r="S184" s="54"/>
      <c r="U184" s="33"/>
    </row>
    <row r="185" spans="1:21" x14ac:dyDescent="0.2">
      <c r="A185" s="22" t="s">
        <v>141</v>
      </c>
      <c r="B185" s="23" t="s">
        <v>112</v>
      </c>
      <c r="C185" s="25">
        <v>47553.266799999998</v>
      </c>
      <c r="E185">
        <f t="shared" si="16"/>
        <v>3724.0011910595445</v>
      </c>
      <c r="F185">
        <f t="shared" si="17"/>
        <v>3724</v>
      </c>
      <c r="G185">
        <f t="shared" si="21"/>
        <v>6.2076000176602975E-4</v>
      </c>
      <c r="J185">
        <f t="shared" si="22"/>
        <v>6.2076000176602975E-4</v>
      </c>
      <c r="Q185" s="1">
        <f t="shared" si="18"/>
        <v>32534.766799999998</v>
      </c>
      <c r="S185" s="54"/>
      <c r="U185" s="33"/>
    </row>
    <row r="186" spans="1:21" x14ac:dyDescent="0.2">
      <c r="A186" s="22" t="s">
        <v>141</v>
      </c>
      <c r="B186" s="23" t="s">
        <v>112</v>
      </c>
      <c r="C186" s="25">
        <v>47554.309200000003</v>
      </c>
      <c r="E186">
        <f t="shared" si="16"/>
        <v>3726.0012562573829</v>
      </c>
      <c r="F186">
        <f t="shared" si="17"/>
        <v>3726</v>
      </c>
      <c r="G186">
        <f t="shared" si="21"/>
        <v>6.5474000439280644E-4</v>
      </c>
      <c r="J186">
        <f t="shared" si="22"/>
        <v>6.5474000439280644E-4</v>
      </c>
      <c r="Q186" s="1">
        <f t="shared" si="18"/>
        <v>32535.809200000003</v>
      </c>
      <c r="S186" s="54"/>
      <c r="U186" s="33"/>
    </row>
    <row r="187" spans="1:21" x14ac:dyDescent="0.2">
      <c r="A187" s="22" t="s">
        <v>141</v>
      </c>
      <c r="B187" s="23" t="s">
        <v>112</v>
      </c>
      <c r="C187" s="25">
        <v>47555.351699999999</v>
      </c>
      <c r="E187">
        <f t="shared" si="16"/>
        <v>3728.0015133263842</v>
      </c>
      <c r="F187">
        <f t="shared" si="17"/>
        <v>3728</v>
      </c>
      <c r="G187">
        <f t="shared" si="21"/>
        <v>7.8871999721741304E-4</v>
      </c>
      <c r="J187">
        <f t="shared" si="22"/>
        <v>7.8871999721741304E-4</v>
      </c>
      <c r="Q187" s="1">
        <f t="shared" si="18"/>
        <v>32536.851699999999</v>
      </c>
      <c r="S187" s="54"/>
      <c r="U187" s="33"/>
    </row>
    <row r="188" spans="1:21" x14ac:dyDescent="0.2">
      <c r="A188" t="s">
        <v>97</v>
      </c>
      <c r="C188" s="4">
        <v>47837.311650000003</v>
      </c>
      <c r="D188" s="4"/>
      <c r="E188">
        <f t="shared" si="16"/>
        <v>4269.0014012544352</v>
      </c>
      <c r="F188">
        <f t="shared" si="17"/>
        <v>4269</v>
      </c>
      <c r="G188">
        <f t="shared" si="21"/>
        <v>7.3031000647461042E-4</v>
      </c>
      <c r="J188">
        <f t="shared" si="22"/>
        <v>7.3031000647461042E-4</v>
      </c>
      <c r="Q188" s="1">
        <f t="shared" si="18"/>
        <v>32818.811650000003</v>
      </c>
      <c r="S188" s="54"/>
      <c r="U188" s="33"/>
    </row>
    <row r="189" spans="1:21" x14ac:dyDescent="0.2">
      <c r="A189" t="s">
        <v>97</v>
      </c>
      <c r="C189" s="4">
        <v>47924.34936</v>
      </c>
      <c r="D189" s="4"/>
      <c r="E189">
        <f t="shared" si="16"/>
        <v>4436.0016839382406</v>
      </c>
      <c r="F189">
        <f t="shared" si="17"/>
        <v>4436</v>
      </c>
      <c r="G189">
        <f t="shared" si="21"/>
        <v>8.7763999908929691E-4</v>
      </c>
      <c r="J189">
        <f t="shared" si="22"/>
        <v>8.7763999908929691E-4</v>
      </c>
      <c r="Q189" s="1">
        <f t="shared" si="18"/>
        <v>32905.84936</v>
      </c>
      <c r="S189" s="54"/>
      <c r="U189" s="33"/>
    </row>
    <row r="190" spans="1:21" x14ac:dyDescent="0.2">
      <c r="A190" t="s">
        <v>97</v>
      </c>
      <c r="C190" s="4">
        <v>47959.268539999997</v>
      </c>
      <c r="D190" s="4"/>
      <c r="E190">
        <f t="shared" si="16"/>
        <v>4503.001527237041</v>
      </c>
      <c r="F190">
        <f t="shared" si="17"/>
        <v>4503</v>
      </c>
      <c r="G190">
        <f t="shared" si="21"/>
        <v>7.9597000149078667E-4</v>
      </c>
      <c r="J190">
        <f t="shared" si="22"/>
        <v>7.9597000149078667E-4</v>
      </c>
      <c r="Q190" s="1">
        <f t="shared" si="18"/>
        <v>32940.768539999997</v>
      </c>
      <c r="S190" s="54"/>
      <c r="U190" s="33"/>
    </row>
    <row r="191" spans="1:21" x14ac:dyDescent="0.2">
      <c r="A191" t="s">
        <v>97</v>
      </c>
      <c r="C191" s="4">
        <v>47971.256009999997</v>
      </c>
      <c r="D191" s="4"/>
      <c r="E191">
        <f t="shared" si="16"/>
        <v>4526.0020275795214</v>
      </c>
      <c r="F191">
        <f t="shared" si="17"/>
        <v>4526</v>
      </c>
      <c r="G191">
        <f t="shared" si="21"/>
        <v>1.056739994965028E-3</v>
      </c>
      <c r="J191">
        <f t="shared" si="22"/>
        <v>1.056739994965028E-3</v>
      </c>
      <c r="Q191" s="1">
        <f t="shared" si="18"/>
        <v>32952.756009999997</v>
      </c>
      <c r="S191" s="54"/>
      <c r="U191" s="33"/>
    </row>
    <row r="192" spans="1:21" x14ac:dyDescent="0.2">
      <c r="A192" t="s">
        <v>97</v>
      </c>
      <c r="C192" s="4">
        <v>48183.377540000001</v>
      </c>
      <c r="D192" s="4"/>
      <c r="E192">
        <f t="shared" si="16"/>
        <v>4933.0021137872518</v>
      </c>
      <c r="F192">
        <f t="shared" si="17"/>
        <v>4933</v>
      </c>
      <c r="G192">
        <f t="shared" si="21"/>
        <v>1.1016700009349734E-3</v>
      </c>
      <c r="J192">
        <f t="shared" si="22"/>
        <v>1.1016700009349734E-3</v>
      </c>
      <c r="Q192" s="1">
        <f t="shared" si="18"/>
        <v>33164.877540000001</v>
      </c>
      <c r="S192" s="54"/>
      <c r="U192" s="33"/>
    </row>
    <row r="193" spans="1:21" x14ac:dyDescent="0.2">
      <c r="A193" t="s">
        <v>97</v>
      </c>
      <c r="C193" s="4">
        <v>48184.419820000003</v>
      </c>
      <c r="D193" s="4"/>
      <c r="E193">
        <f t="shared" si="16"/>
        <v>4935.0019487396639</v>
      </c>
      <c r="F193">
        <f t="shared" si="17"/>
        <v>4935</v>
      </c>
      <c r="G193">
        <f t="shared" si="21"/>
        <v>1.015650006593205E-3</v>
      </c>
      <c r="J193">
        <f t="shared" si="22"/>
        <v>1.015650006593205E-3</v>
      </c>
      <c r="Q193" s="1">
        <f t="shared" si="18"/>
        <v>33165.919820000003</v>
      </c>
      <c r="S193" s="54"/>
      <c r="U193" s="33"/>
    </row>
    <row r="194" spans="1:21" x14ac:dyDescent="0.2">
      <c r="A194" s="22" t="s">
        <v>147</v>
      </c>
      <c r="B194" s="23" t="s">
        <v>112</v>
      </c>
      <c r="C194" s="25">
        <v>48566.448400000001</v>
      </c>
      <c r="E194">
        <f t="shared" si="16"/>
        <v>5668.0046995392313</v>
      </c>
      <c r="F194">
        <f t="shared" si="17"/>
        <v>5668</v>
      </c>
      <c r="G194">
        <f t="shared" si="21"/>
        <v>2.4493200035067275E-3</v>
      </c>
      <c r="J194">
        <f t="shared" si="22"/>
        <v>2.4493200035067275E-3</v>
      </c>
      <c r="Q194" s="1">
        <f t="shared" si="18"/>
        <v>33547.948400000001</v>
      </c>
      <c r="S194" s="54"/>
      <c r="U194" s="33"/>
    </row>
    <row r="195" spans="1:21" x14ac:dyDescent="0.2">
      <c r="A195" s="22" t="s">
        <v>147</v>
      </c>
      <c r="B195" s="23" t="s">
        <v>112</v>
      </c>
      <c r="C195" s="25">
        <v>48663.388500000001</v>
      </c>
      <c r="E195">
        <f t="shared" si="16"/>
        <v>5854.0048149305594</v>
      </c>
      <c r="F195">
        <f t="shared" si="17"/>
        <v>5854</v>
      </c>
      <c r="G195">
        <f t="shared" si="21"/>
        <v>2.5094599986914545E-3</v>
      </c>
      <c r="J195">
        <f t="shared" si="22"/>
        <v>2.5094599986914545E-3</v>
      </c>
      <c r="Q195" s="1">
        <f t="shared" si="18"/>
        <v>33644.888500000001</v>
      </c>
      <c r="S195" s="54"/>
      <c r="U195" s="33"/>
    </row>
    <row r="196" spans="1:21" x14ac:dyDescent="0.2">
      <c r="A196" s="22" t="s">
        <v>147</v>
      </c>
      <c r="B196" s="23" t="s">
        <v>112</v>
      </c>
      <c r="C196" s="25">
        <v>48875.510499999997</v>
      </c>
      <c r="E196">
        <f t="shared" si="16"/>
        <v>6261.0058029328266</v>
      </c>
      <c r="F196">
        <f t="shared" si="17"/>
        <v>6261</v>
      </c>
      <c r="G196">
        <f t="shared" si="21"/>
        <v>3.02438999642618E-3</v>
      </c>
      <c r="J196">
        <f t="shared" si="22"/>
        <v>3.02438999642618E-3</v>
      </c>
      <c r="Q196" s="1">
        <f t="shared" si="18"/>
        <v>33857.010499999997</v>
      </c>
      <c r="S196" s="54"/>
      <c r="U196" s="33"/>
    </row>
    <row r="197" spans="1:21" x14ac:dyDescent="0.2">
      <c r="A197" s="22" t="s">
        <v>147</v>
      </c>
      <c r="B197" s="23" t="s">
        <v>112</v>
      </c>
      <c r="C197" s="25">
        <v>48887.4977</v>
      </c>
      <c r="E197">
        <f t="shared" si="16"/>
        <v>6284.005785223123</v>
      </c>
      <c r="F197">
        <f t="shared" si="17"/>
        <v>6284</v>
      </c>
      <c r="G197">
        <f t="shared" si="21"/>
        <v>3.0151600003591739E-3</v>
      </c>
      <c r="J197">
        <f t="shared" si="22"/>
        <v>3.0151600003591739E-3</v>
      </c>
      <c r="Q197" s="1">
        <f t="shared" si="18"/>
        <v>33868.9977</v>
      </c>
      <c r="S197" s="54"/>
      <c r="U197" s="33"/>
    </row>
    <row r="198" spans="1:21" x14ac:dyDescent="0.2">
      <c r="A198" s="22" t="s">
        <v>147</v>
      </c>
      <c r="B198" s="23" t="s">
        <v>112</v>
      </c>
      <c r="C198" s="25">
        <v>48889.582399999999</v>
      </c>
      <c r="E198">
        <f t="shared" si="16"/>
        <v>6288.0057237475949</v>
      </c>
      <c r="F198">
        <f t="shared" si="17"/>
        <v>6288</v>
      </c>
      <c r="G198">
        <f t="shared" si="21"/>
        <v>2.9831200008629821E-3</v>
      </c>
      <c r="J198">
        <f t="shared" si="22"/>
        <v>2.9831200008629821E-3</v>
      </c>
      <c r="Q198" s="1">
        <f t="shared" si="18"/>
        <v>33871.082399999999</v>
      </c>
      <c r="S198" s="54"/>
      <c r="U198" s="33"/>
    </row>
    <row r="199" spans="1:21" x14ac:dyDescent="0.2">
      <c r="A199" s="22" t="s">
        <v>147</v>
      </c>
      <c r="B199" s="23" t="s">
        <v>112</v>
      </c>
      <c r="C199" s="25">
        <v>48959.4211</v>
      </c>
      <c r="E199">
        <f t="shared" si="16"/>
        <v>6422.0060627072253</v>
      </c>
      <c r="F199">
        <f t="shared" si="17"/>
        <v>6422</v>
      </c>
      <c r="G199">
        <f t="shared" si="21"/>
        <v>3.1597799970768392E-3</v>
      </c>
      <c r="J199">
        <f t="shared" si="22"/>
        <v>3.1597799970768392E-3</v>
      </c>
      <c r="Q199" s="1">
        <f t="shared" si="18"/>
        <v>33940.9211</v>
      </c>
      <c r="S199" s="54"/>
      <c r="U199" s="33"/>
    </row>
    <row r="200" spans="1:21" x14ac:dyDescent="0.2">
      <c r="A200" s="22" t="s">
        <v>147</v>
      </c>
      <c r="B200" s="23" t="s">
        <v>112</v>
      </c>
      <c r="C200" s="25">
        <v>48980.268400000001</v>
      </c>
      <c r="E200">
        <f t="shared" si="16"/>
        <v>6462.0060235655064</v>
      </c>
      <c r="F200">
        <f t="shared" si="17"/>
        <v>6462</v>
      </c>
      <c r="G200">
        <f t="shared" si="21"/>
        <v>3.139380001812242E-3</v>
      </c>
      <c r="J200">
        <f t="shared" si="22"/>
        <v>3.139380001812242E-3</v>
      </c>
      <c r="Q200" s="1">
        <f t="shared" si="18"/>
        <v>33961.768400000001</v>
      </c>
      <c r="S200" s="54"/>
      <c r="U200" s="33"/>
    </row>
    <row r="201" spans="1:21" x14ac:dyDescent="0.2">
      <c r="A201" s="22" t="s">
        <v>179</v>
      </c>
      <c r="B201" s="23" t="s">
        <v>112</v>
      </c>
      <c r="C201" s="25">
        <v>49243.466</v>
      </c>
      <c r="E201">
        <f t="shared" si="16"/>
        <v>6967.0063688376968</v>
      </c>
      <c r="F201">
        <f t="shared" si="17"/>
        <v>6967</v>
      </c>
      <c r="G201">
        <f t="shared" si="21"/>
        <v>3.3193300041602924E-3</v>
      </c>
      <c r="J201">
        <f t="shared" si="22"/>
        <v>3.3193300041602924E-3</v>
      </c>
      <c r="Q201" s="1">
        <f t="shared" si="18"/>
        <v>34224.966</v>
      </c>
      <c r="S201" s="54"/>
      <c r="U201" s="33"/>
    </row>
    <row r="202" spans="1:21" x14ac:dyDescent="0.2">
      <c r="A202" s="22" t="s">
        <v>179</v>
      </c>
      <c r="B202" s="23" t="s">
        <v>112</v>
      </c>
      <c r="C202" s="25">
        <v>49244.508300000001</v>
      </c>
      <c r="E202">
        <f t="shared" si="16"/>
        <v>6969.0062421643452</v>
      </c>
      <c r="F202">
        <f t="shared" si="17"/>
        <v>6969</v>
      </c>
      <c r="G202">
        <f t="shared" si="21"/>
        <v>3.253310002037324E-3</v>
      </c>
      <c r="J202">
        <f t="shared" si="22"/>
        <v>3.253310002037324E-3</v>
      </c>
      <c r="Q202" s="1">
        <f t="shared" si="18"/>
        <v>34226.008300000001</v>
      </c>
      <c r="S202" s="54"/>
      <c r="U202" s="33"/>
    </row>
    <row r="203" spans="1:21" x14ac:dyDescent="0.2">
      <c r="A203" s="22" t="s">
        <v>179</v>
      </c>
      <c r="B203" s="23" t="s">
        <v>112</v>
      </c>
      <c r="C203" s="25">
        <v>49245.5507</v>
      </c>
      <c r="E203">
        <f t="shared" si="16"/>
        <v>6971.0063073621695</v>
      </c>
      <c r="F203">
        <f t="shared" si="17"/>
        <v>6971</v>
      </c>
      <c r="G203">
        <f t="shared" si="21"/>
        <v>3.2872899973881431E-3</v>
      </c>
      <c r="J203">
        <f t="shared" si="22"/>
        <v>3.2872899973881431E-3</v>
      </c>
      <c r="Q203" s="1">
        <f t="shared" si="18"/>
        <v>34227.0507</v>
      </c>
      <c r="S203" s="54"/>
      <c r="U203" s="33"/>
    </row>
    <row r="204" spans="1:21" x14ac:dyDescent="0.2">
      <c r="A204" s="22" t="s">
        <v>180</v>
      </c>
      <c r="B204" s="23" t="s">
        <v>112</v>
      </c>
      <c r="C204" s="25">
        <v>49703.671199999997</v>
      </c>
      <c r="E204">
        <f t="shared" si="16"/>
        <v>7850.0075242283856</v>
      </c>
      <c r="F204">
        <f t="shared" si="17"/>
        <v>7850</v>
      </c>
      <c r="G204">
        <f t="shared" si="21"/>
        <v>3.9214999997057021E-3</v>
      </c>
      <c r="J204">
        <f t="shared" si="22"/>
        <v>3.9214999997057021E-3</v>
      </c>
      <c r="Q204" s="1">
        <f t="shared" si="18"/>
        <v>34685.171199999997</v>
      </c>
      <c r="S204" s="54"/>
      <c r="U204" s="33"/>
    </row>
    <row r="205" spans="1:21" x14ac:dyDescent="0.2">
      <c r="A205" s="22" t="s">
        <v>179</v>
      </c>
      <c r="B205" s="23" t="s">
        <v>112</v>
      </c>
      <c r="C205" s="25">
        <v>49958.530100000004</v>
      </c>
      <c r="E205">
        <f t="shared" si="16"/>
        <v>8339.008307273878</v>
      </c>
      <c r="F205">
        <f t="shared" si="17"/>
        <v>8339</v>
      </c>
      <c r="G205">
        <f t="shared" si="21"/>
        <v>4.3296100047882646E-3</v>
      </c>
      <c r="J205">
        <f t="shared" si="22"/>
        <v>4.3296100047882646E-3</v>
      </c>
      <c r="Q205" s="1">
        <f t="shared" si="18"/>
        <v>34940.030100000004</v>
      </c>
      <c r="S205" s="54"/>
      <c r="U205" s="33"/>
    </row>
    <row r="206" spans="1:21" x14ac:dyDescent="0.2">
      <c r="A206" s="22" t="s">
        <v>180</v>
      </c>
      <c r="B206" s="23" t="s">
        <v>112</v>
      </c>
      <c r="C206" s="25">
        <v>50061.724600000001</v>
      </c>
      <c r="E206">
        <f t="shared" si="16"/>
        <v>8537.0088138521678</v>
      </c>
      <c r="F206">
        <f t="shared" si="17"/>
        <v>8537</v>
      </c>
      <c r="G206">
        <f t="shared" si="21"/>
        <v>4.5936300011817366E-3</v>
      </c>
      <c r="J206">
        <f t="shared" si="22"/>
        <v>4.5936300011817366E-3</v>
      </c>
      <c r="Q206" s="1">
        <f t="shared" si="18"/>
        <v>35043.224600000001</v>
      </c>
      <c r="S206" s="54"/>
      <c r="U206" s="33"/>
    </row>
    <row r="207" spans="1:21" x14ac:dyDescent="0.2">
      <c r="A207" s="22" t="s">
        <v>179</v>
      </c>
      <c r="B207" s="23" t="s">
        <v>112</v>
      </c>
      <c r="C207" s="25">
        <v>50069.542500000003</v>
      </c>
      <c r="E207">
        <f t="shared" si="16"/>
        <v>8552.0091109646964</v>
      </c>
      <c r="F207">
        <f t="shared" si="17"/>
        <v>8552</v>
      </c>
      <c r="G207">
        <f t="shared" si="21"/>
        <v>4.7484800015809014E-3</v>
      </c>
      <c r="J207">
        <f t="shared" si="22"/>
        <v>4.7484800015809014E-3</v>
      </c>
      <c r="Q207" s="1">
        <f t="shared" si="18"/>
        <v>35051.042500000003</v>
      </c>
      <c r="S207" s="54"/>
      <c r="U207" s="33"/>
    </row>
    <row r="208" spans="1:21" x14ac:dyDescent="0.2">
      <c r="A208" s="22" t="s">
        <v>179</v>
      </c>
      <c r="B208" s="23" t="s">
        <v>112</v>
      </c>
      <c r="C208" s="25">
        <v>50396.3246</v>
      </c>
      <c r="E208">
        <f t="shared" si="16"/>
        <v>9179.0097877519092</v>
      </c>
      <c r="F208">
        <f t="shared" si="17"/>
        <v>9179</v>
      </c>
      <c r="G208">
        <f t="shared" si="21"/>
        <v>5.1012100011575967E-3</v>
      </c>
      <c r="J208">
        <f t="shared" si="22"/>
        <v>5.1012100011575967E-3</v>
      </c>
      <c r="Q208" s="1">
        <f t="shared" si="18"/>
        <v>35377.8246</v>
      </c>
      <c r="S208" s="54"/>
      <c r="U208" s="33"/>
    </row>
    <row r="209" spans="1:21" x14ac:dyDescent="0.2">
      <c r="A209" s="22" t="s">
        <v>179</v>
      </c>
      <c r="B209" s="23" t="s">
        <v>112</v>
      </c>
      <c r="C209" s="25">
        <v>50397.367200000001</v>
      </c>
      <c r="E209">
        <f t="shared" si="16"/>
        <v>9181.0102366921001</v>
      </c>
      <c r="F209">
        <f t="shared" si="17"/>
        <v>9181</v>
      </c>
      <c r="G209">
        <f t="shared" si="21"/>
        <v>5.3351899987319484E-3</v>
      </c>
      <c r="J209">
        <f t="shared" si="22"/>
        <v>5.3351899987319484E-3</v>
      </c>
      <c r="Q209" s="1">
        <f t="shared" si="18"/>
        <v>35378.867200000001</v>
      </c>
      <c r="S209" s="54"/>
      <c r="U209" s="33"/>
    </row>
    <row r="210" spans="1:21" x14ac:dyDescent="0.2">
      <c r="A210" s="22" t="s">
        <v>179</v>
      </c>
      <c r="B210" s="23" t="s">
        <v>112</v>
      </c>
      <c r="C210" s="25">
        <v>50398.409299999999</v>
      </c>
      <c r="E210">
        <f t="shared" si="16"/>
        <v>9183.0097262763811</v>
      </c>
      <c r="F210">
        <f t="shared" si="17"/>
        <v>9183</v>
      </c>
      <c r="G210">
        <f t="shared" si="21"/>
        <v>5.069170001661405E-3</v>
      </c>
      <c r="J210">
        <f t="shared" si="22"/>
        <v>5.069170001661405E-3</v>
      </c>
      <c r="Q210" s="1">
        <f t="shared" si="18"/>
        <v>35379.909299999999</v>
      </c>
      <c r="S210" s="54"/>
      <c r="U210" s="33"/>
    </row>
    <row r="211" spans="1:21" x14ac:dyDescent="0.2">
      <c r="A211" s="22" t="s">
        <v>179</v>
      </c>
      <c r="B211" s="23" t="s">
        <v>112</v>
      </c>
      <c r="C211" s="25">
        <v>50399.4519</v>
      </c>
      <c r="E211">
        <f t="shared" si="16"/>
        <v>9185.0101752165738</v>
      </c>
      <c r="F211">
        <f t="shared" si="17"/>
        <v>9185</v>
      </c>
      <c r="G211">
        <f t="shared" si="21"/>
        <v>5.3031499992357567E-3</v>
      </c>
      <c r="J211">
        <f t="shared" si="22"/>
        <v>5.3031499992357567E-3</v>
      </c>
      <c r="Q211" s="1">
        <f t="shared" si="18"/>
        <v>35380.9519</v>
      </c>
      <c r="S211" s="54"/>
      <c r="U211" s="33"/>
    </row>
    <row r="212" spans="1:21" x14ac:dyDescent="0.2">
      <c r="A212" s="22" t="s">
        <v>179</v>
      </c>
      <c r="B212" s="23" t="s">
        <v>112</v>
      </c>
      <c r="C212" s="25">
        <v>50731.445899999999</v>
      </c>
      <c r="E212">
        <f t="shared" si="16"/>
        <v>9822.0109861217461</v>
      </c>
      <c r="F212">
        <f t="shared" si="17"/>
        <v>9822</v>
      </c>
      <c r="G212">
        <f t="shared" ref="G212:G242" si="23">+C212-(C$7+F212*C$8)</f>
        <v>5.7257799999206327E-3</v>
      </c>
      <c r="J212">
        <f t="shared" ref="J212:J242" si="24">G212</f>
        <v>5.7257799999206327E-3</v>
      </c>
      <c r="Q212" s="1">
        <f t="shared" si="18"/>
        <v>35712.945899999999</v>
      </c>
      <c r="S212" s="54"/>
      <c r="U212" s="33"/>
    </row>
    <row r="213" spans="1:21" x14ac:dyDescent="0.2">
      <c r="A213" s="22" t="s">
        <v>179</v>
      </c>
      <c r="B213" s="23" t="s">
        <v>112</v>
      </c>
      <c r="C213" s="25">
        <v>50732.488100000002</v>
      </c>
      <c r="E213">
        <f t="shared" ref="E213:E260" si="25">+(C213-C$7)/C$8</f>
        <v>9824.0106675772167</v>
      </c>
      <c r="F213">
        <f t="shared" ref="F213:F261" si="26">ROUND(2*E213,0)/2</f>
        <v>9824</v>
      </c>
      <c r="G213">
        <f t="shared" si="23"/>
        <v>5.5597600003238767E-3</v>
      </c>
      <c r="J213">
        <f t="shared" si="24"/>
        <v>5.5597600003238767E-3</v>
      </c>
      <c r="Q213" s="1">
        <f t="shared" ref="Q213:Q260" si="27">+C213-15018.5</f>
        <v>35713.988100000002</v>
      </c>
      <c r="S213" s="54"/>
      <c r="U213" s="33"/>
    </row>
    <row r="214" spans="1:21" x14ac:dyDescent="0.2">
      <c r="A214" s="22" t="s">
        <v>179</v>
      </c>
      <c r="B214" s="23" t="s">
        <v>112</v>
      </c>
      <c r="C214" s="25">
        <v>51087.414199999999</v>
      </c>
      <c r="E214">
        <f t="shared" si="25"/>
        <v>10505.01156973632</v>
      </c>
      <c r="F214">
        <f t="shared" si="26"/>
        <v>10505</v>
      </c>
      <c r="G214">
        <f t="shared" si="23"/>
        <v>6.0299500037217513E-3</v>
      </c>
      <c r="J214">
        <f t="shared" si="24"/>
        <v>6.0299500037217513E-3</v>
      </c>
      <c r="Q214" s="1">
        <f t="shared" si="27"/>
        <v>36068.914199999999</v>
      </c>
      <c r="S214" s="54"/>
      <c r="U214" s="33"/>
    </row>
    <row r="215" spans="1:21" x14ac:dyDescent="0.2">
      <c r="A215" s="22" t="s">
        <v>179</v>
      </c>
      <c r="B215" s="23" t="s">
        <v>112</v>
      </c>
      <c r="C215" s="25">
        <v>51088.456200000001</v>
      </c>
      <c r="E215">
        <f t="shared" si="25"/>
        <v>10507.010867449422</v>
      </c>
      <c r="F215">
        <f t="shared" si="26"/>
        <v>10507</v>
      </c>
      <c r="G215">
        <f t="shared" si="23"/>
        <v>5.6639300019014627E-3</v>
      </c>
      <c r="J215">
        <f t="shared" si="24"/>
        <v>5.6639300019014627E-3</v>
      </c>
      <c r="Q215" s="1">
        <f t="shared" si="27"/>
        <v>36069.956200000001</v>
      </c>
      <c r="S215" s="54"/>
      <c r="U215" s="33"/>
    </row>
    <row r="216" spans="1:21" x14ac:dyDescent="0.2">
      <c r="A216" s="22" t="s">
        <v>179</v>
      </c>
      <c r="B216" s="23" t="s">
        <v>112</v>
      </c>
      <c r="C216" s="25">
        <v>51137.447500000002</v>
      </c>
      <c r="E216">
        <f t="shared" si="25"/>
        <v>10601.011053679595</v>
      </c>
      <c r="F216">
        <f t="shared" si="26"/>
        <v>10601</v>
      </c>
      <c r="G216">
        <f t="shared" si="23"/>
        <v>5.7609900031820871E-3</v>
      </c>
      <c r="J216">
        <f t="shared" si="24"/>
        <v>5.7609900031820871E-3</v>
      </c>
      <c r="Q216" s="1">
        <f t="shared" si="27"/>
        <v>36118.947500000002</v>
      </c>
      <c r="S216" s="54"/>
      <c r="U216" s="33"/>
    </row>
    <row r="217" spans="1:21" x14ac:dyDescent="0.2">
      <c r="A217" s="22" t="s">
        <v>180</v>
      </c>
      <c r="B217" s="23" t="s">
        <v>112</v>
      </c>
      <c r="C217" s="25">
        <v>51229.697500000002</v>
      </c>
      <c r="E217">
        <f t="shared" si="25"/>
        <v>10778.012218778971</v>
      </c>
      <c r="F217">
        <f t="shared" si="26"/>
        <v>10778</v>
      </c>
      <c r="G217">
        <f t="shared" si="23"/>
        <v>6.3682200052426197E-3</v>
      </c>
      <c r="J217">
        <f t="shared" si="24"/>
        <v>6.3682200052426197E-3</v>
      </c>
      <c r="Q217" s="1">
        <f t="shared" si="27"/>
        <v>36211.197500000002</v>
      </c>
      <c r="S217" s="54"/>
      <c r="U217" s="33"/>
    </row>
    <row r="218" spans="1:21" x14ac:dyDescent="0.2">
      <c r="A218" s="22" t="s">
        <v>179</v>
      </c>
      <c r="B218" s="23" t="s">
        <v>112</v>
      </c>
      <c r="C218" s="25">
        <v>51458.496899999998</v>
      </c>
      <c r="E218">
        <f t="shared" si="25"/>
        <v>11217.012331234664</v>
      </c>
      <c r="F218">
        <f t="shared" si="26"/>
        <v>11217</v>
      </c>
      <c r="G218">
        <f t="shared" si="23"/>
        <v>6.426829997508321E-3</v>
      </c>
      <c r="J218">
        <f t="shared" si="24"/>
        <v>6.426829997508321E-3</v>
      </c>
      <c r="Q218" s="1">
        <f t="shared" si="27"/>
        <v>36439.996899999998</v>
      </c>
      <c r="S218" s="54"/>
      <c r="U218" s="33"/>
    </row>
    <row r="219" spans="1:21" x14ac:dyDescent="0.2">
      <c r="A219" s="22" t="s">
        <v>179</v>
      </c>
      <c r="B219" s="23" t="s">
        <v>112</v>
      </c>
      <c r="C219" s="25">
        <v>51470.483999999997</v>
      </c>
      <c r="E219">
        <f t="shared" si="25"/>
        <v>11240.01212165377</v>
      </c>
      <c r="F219">
        <f t="shared" si="26"/>
        <v>11240</v>
      </c>
      <c r="G219">
        <f t="shared" si="23"/>
        <v>6.3175999966915697E-3</v>
      </c>
      <c r="J219">
        <f t="shared" si="24"/>
        <v>6.3175999966915697E-3</v>
      </c>
      <c r="Q219" s="1">
        <f t="shared" si="27"/>
        <v>36451.983999999997</v>
      </c>
      <c r="S219" s="54"/>
      <c r="U219" s="33"/>
    </row>
    <row r="220" spans="1:21" x14ac:dyDescent="0.2">
      <c r="A220" s="22" t="s">
        <v>179</v>
      </c>
      <c r="B220" s="23" t="s">
        <v>112</v>
      </c>
      <c r="C220" s="25">
        <v>51494.458599999998</v>
      </c>
      <c r="E220">
        <f t="shared" si="25"/>
        <v>11286.012469976715</v>
      </c>
      <c r="F220">
        <f t="shared" si="26"/>
        <v>11286</v>
      </c>
      <c r="G220">
        <f t="shared" si="23"/>
        <v>6.4991399995051324E-3</v>
      </c>
      <c r="J220">
        <f t="shared" si="24"/>
        <v>6.4991399995051324E-3</v>
      </c>
      <c r="Q220" s="1">
        <f t="shared" si="27"/>
        <v>36475.958599999998</v>
      </c>
      <c r="S220" s="54"/>
      <c r="U220" s="33"/>
    </row>
    <row r="221" spans="1:21" x14ac:dyDescent="0.2">
      <c r="A221" s="22" t="s">
        <v>180</v>
      </c>
      <c r="B221" s="23" t="s">
        <v>112</v>
      </c>
      <c r="C221" s="25">
        <v>51528.856899999999</v>
      </c>
      <c r="E221">
        <f t="shared" si="25"/>
        <v>11352.012894664391</v>
      </c>
      <c r="F221">
        <f t="shared" si="26"/>
        <v>11352</v>
      </c>
      <c r="G221">
        <f t="shared" si="23"/>
        <v>6.7204799997853115E-3</v>
      </c>
      <c r="J221">
        <f t="shared" si="24"/>
        <v>6.7204799997853115E-3</v>
      </c>
      <c r="Q221" s="1">
        <f t="shared" si="27"/>
        <v>36510.356899999999</v>
      </c>
      <c r="S221" s="54"/>
      <c r="U221" s="33"/>
    </row>
    <row r="222" spans="1:21" x14ac:dyDescent="0.2">
      <c r="A222" s="22" t="s">
        <v>180</v>
      </c>
      <c r="B222" s="23" t="s">
        <v>112</v>
      </c>
      <c r="C222" s="25">
        <v>51528.857000000004</v>
      </c>
      <c r="E222">
        <f t="shared" si="25"/>
        <v>11352.01308653558</v>
      </c>
      <c r="F222">
        <f t="shared" si="26"/>
        <v>11352</v>
      </c>
      <c r="G222">
        <f t="shared" si="23"/>
        <v>6.8204800045350567E-3</v>
      </c>
      <c r="J222">
        <f t="shared" si="24"/>
        <v>6.8204800045350567E-3</v>
      </c>
      <c r="Q222" s="1">
        <f t="shared" si="27"/>
        <v>36510.357000000004</v>
      </c>
      <c r="S222" s="54"/>
      <c r="U222" s="33"/>
    </row>
    <row r="223" spans="1:21" x14ac:dyDescent="0.2">
      <c r="A223" s="22" t="s">
        <v>180</v>
      </c>
      <c r="B223" s="23" t="s">
        <v>112</v>
      </c>
      <c r="C223" s="25">
        <v>51538.759599999998</v>
      </c>
      <c r="E223">
        <f t="shared" si="25"/>
        <v>11371.013322172568</v>
      </c>
      <c r="F223">
        <f t="shared" si="26"/>
        <v>11371</v>
      </c>
      <c r="G223">
        <f t="shared" si="23"/>
        <v>6.9432899981620722E-3</v>
      </c>
      <c r="J223">
        <f t="shared" si="24"/>
        <v>6.9432899981620722E-3</v>
      </c>
      <c r="Q223" s="1">
        <f t="shared" si="27"/>
        <v>36520.259599999998</v>
      </c>
      <c r="S223" s="54"/>
      <c r="U223" s="33"/>
    </row>
    <row r="224" spans="1:21" x14ac:dyDescent="0.2">
      <c r="A224" s="22" t="s">
        <v>180</v>
      </c>
      <c r="B224" s="23" t="s">
        <v>112</v>
      </c>
      <c r="C224" s="25">
        <v>51538.759599999998</v>
      </c>
      <c r="E224">
        <f t="shared" si="25"/>
        <v>11371.013322172568</v>
      </c>
      <c r="F224">
        <f t="shared" si="26"/>
        <v>11371</v>
      </c>
      <c r="G224">
        <f t="shared" si="23"/>
        <v>6.9432899981620722E-3</v>
      </c>
      <c r="J224">
        <f t="shared" si="24"/>
        <v>6.9432899981620722E-3</v>
      </c>
      <c r="Q224" s="1">
        <f t="shared" si="27"/>
        <v>36520.259599999998</v>
      </c>
      <c r="S224" s="54"/>
      <c r="U224" s="33"/>
    </row>
    <row r="225" spans="1:21" x14ac:dyDescent="0.2">
      <c r="A225" s="22" t="s">
        <v>180</v>
      </c>
      <c r="B225" s="23" t="s">
        <v>112</v>
      </c>
      <c r="C225" s="25">
        <v>51584.623800000001</v>
      </c>
      <c r="E225">
        <f t="shared" si="25"/>
        <v>11459.013504680443</v>
      </c>
      <c r="F225">
        <f t="shared" si="26"/>
        <v>11459</v>
      </c>
      <c r="G225">
        <f t="shared" si="23"/>
        <v>7.0384100035880692E-3</v>
      </c>
      <c r="J225">
        <f t="shared" si="24"/>
        <v>7.0384100035880692E-3</v>
      </c>
      <c r="Q225" s="1">
        <f t="shared" si="27"/>
        <v>36566.123800000001</v>
      </c>
      <c r="S225" s="54"/>
      <c r="U225" s="33"/>
    </row>
    <row r="226" spans="1:21" x14ac:dyDescent="0.2">
      <c r="A226" s="22" t="s">
        <v>179</v>
      </c>
      <c r="B226" s="23" t="s">
        <v>112</v>
      </c>
      <c r="C226" s="25">
        <v>51802.478900000002</v>
      </c>
      <c r="E226">
        <f t="shared" si="25"/>
        <v>11877.014659399589</v>
      </c>
      <c r="F226">
        <f t="shared" si="26"/>
        <v>11877</v>
      </c>
      <c r="G226">
        <f t="shared" si="23"/>
        <v>7.6402300037443638E-3</v>
      </c>
      <c r="J226">
        <f t="shared" si="24"/>
        <v>7.6402300037443638E-3</v>
      </c>
      <c r="Q226" s="1">
        <f t="shared" si="27"/>
        <v>36783.978900000002</v>
      </c>
      <c r="S226" s="54"/>
      <c r="U226" s="33"/>
    </row>
    <row r="227" spans="1:21" x14ac:dyDescent="0.2">
      <c r="A227" s="22" t="s">
        <v>179</v>
      </c>
      <c r="B227" s="23" t="s">
        <v>112</v>
      </c>
      <c r="C227" s="25">
        <v>51803.520600000003</v>
      </c>
      <c r="E227">
        <f t="shared" si="25"/>
        <v>11879.013381499148</v>
      </c>
      <c r="F227">
        <f t="shared" si="26"/>
        <v>11879</v>
      </c>
      <c r="G227">
        <f t="shared" si="23"/>
        <v>6.974210002226755E-3</v>
      </c>
      <c r="J227">
        <f t="shared" si="24"/>
        <v>6.974210002226755E-3</v>
      </c>
      <c r="Q227" s="1">
        <f t="shared" si="27"/>
        <v>36785.020600000003</v>
      </c>
      <c r="S227" s="54"/>
      <c r="U227" s="33"/>
    </row>
    <row r="228" spans="1:21" x14ac:dyDescent="0.2">
      <c r="A228" s="22" t="s">
        <v>180</v>
      </c>
      <c r="B228" s="23" t="s">
        <v>112</v>
      </c>
      <c r="C228" s="25">
        <v>51812.902600000001</v>
      </c>
      <c r="E228">
        <f t="shared" si="25"/>
        <v>11897.014735764318</v>
      </c>
      <c r="F228">
        <f t="shared" si="26"/>
        <v>11897</v>
      </c>
      <c r="G228">
        <f t="shared" si="23"/>
        <v>7.6800300012109801E-3</v>
      </c>
      <c r="J228">
        <f t="shared" si="24"/>
        <v>7.6800300012109801E-3</v>
      </c>
      <c r="Q228" s="1">
        <f t="shared" si="27"/>
        <v>36794.402600000001</v>
      </c>
      <c r="S228" s="54"/>
      <c r="U228" s="33"/>
    </row>
    <row r="229" spans="1:21" x14ac:dyDescent="0.2">
      <c r="A229" s="22" t="s">
        <v>179</v>
      </c>
      <c r="B229" s="23" t="s">
        <v>112</v>
      </c>
      <c r="C229" s="25">
        <v>51816.550499999998</v>
      </c>
      <c r="E229">
        <f t="shared" si="25"/>
        <v>11904.0140046008</v>
      </c>
      <c r="F229">
        <f t="shared" si="26"/>
        <v>11904</v>
      </c>
      <c r="G229">
        <f t="shared" si="23"/>
        <v>7.2989600012078881E-3</v>
      </c>
      <c r="J229">
        <f t="shared" si="24"/>
        <v>7.2989600012078881E-3</v>
      </c>
      <c r="Q229" s="1">
        <f t="shared" si="27"/>
        <v>36798.050499999998</v>
      </c>
      <c r="S229" s="54"/>
      <c r="U229" s="33"/>
    </row>
    <row r="230" spans="1:21" x14ac:dyDescent="0.2">
      <c r="A230" s="22" t="s">
        <v>180</v>
      </c>
      <c r="B230" s="23" t="s">
        <v>112</v>
      </c>
      <c r="C230" s="25">
        <v>51823.847399999999</v>
      </c>
      <c r="E230">
        <f t="shared" si="25"/>
        <v>11918.014652856777</v>
      </c>
      <c r="F230">
        <f t="shared" si="26"/>
        <v>11918</v>
      </c>
      <c r="G230">
        <f t="shared" si="23"/>
        <v>7.6368200025171973E-3</v>
      </c>
      <c r="J230">
        <f t="shared" si="24"/>
        <v>7.6368200025171973E-3</v>
      </c>
      <c r="Q230" s="1">
        <f t="shared" si="27"/>
        <v>36805.347399999999</v>
      </c>
      <c r="S230" s="54"/>
      <c r="U230" s="33"/>
    </row>
    <row r="231" spans="1:21" x14ac:dyDescent="0.2">
      <c r="A231" s="22" t="s">
        <v>179</v>
      </c>
      <c r="B231" s="23" t="s">
        <v>112</v>
      </c>
      <c r="C231" s="25">
        <v>51872.317300000002</v>
      </c>
      <c r="E231">
        <f t="shared" si="25"/>
        <v>12011.014422745675</v>
      </c>
      <c r="F231">
        <f t="shared" si="26"/>
        <v>12011</v>
      </c>
      <c r="G231">
        <f t="shared" si="23"/>
        <v>7.5168900002609007E-3</v>
      </c>
      <c r="J231">
        <f t="shared" si="24"/>
        <v>7.5168900002609007E-3</v>
      </c>
      <c r="Q231" s="1">
        <f t="shared" si="27"/>
        <v>36853.817300000002</v>
      </c>
      <c r="S231" s="54"/>
      <c r="U231" s="33"/>
    </row>
    <row r="232" spans="1:21" x14ac:dyDescent="0.2">
      <c r="A232" s="22" t="s">
        <v>179</v>
      </c>
      <c r="B232" s="23" t="s">
        <v>112</v>
      </c>
      <c r="C232" s="25">
        <v>51873.359799999998</v>
      </c>
      <c r="E232">
        <f t="shared" si="25"/>
        <v>12013.014679814676</v>
      </c>
      <c r="F232">
        <f t="shared" si="26"/>
        <v>12013</v>
      </c>
      <c r="G232">
        <f t="shared" si="23"/>
        <v>7.6508700003614649E-3</v>
      </c>
      <c r="J232">
        <f t="shared" si="24"/>
        <v>7.6508700003614649E-3</v>
      </c>
      <c r="Q232" s="1">
        <f t="shared" si="27"/>
        <v>36854.859799999998</v>
      </c>
      <c r="S232" s="54"/>
      <c r="U232" s="33"/>
    </row>
    <row r="233" spans="1:21" x14ac:dyDescent="0.2">
      <c r="A233" s="22" t="s">
        <v>179</v>
      </c>
      <c r="B233" s="23" t="s">
        <v>112</v>
      </c>
      <c r="C233" s="25">
        <v>52194.409200000002</v>
      </c>
      <c r="E233">
        <f t="shared" si="25"/>
        <v>12629.015957369758</v>
      </c>
      <c r="F233">
        <f t="shared" si="26"/>
        <v>12629</v>
      </c>
      <c r="G233">
        <f t="shared" si="23"/>
        <v>8.3167100019636564E-3</v>
      </c>
      <c r="J233">
        <f t="shared" si="24"/>
        <v>8.3167100019636564E-3</v>
      </c>
      <c r="Q233" s="1">
        <f t="shared" si="27"/>
        <v>37175.909200000002</v>
      </c>
      <c r="S233" s="54"/>
      <c r="U233" s="33"/>
    </row>
    <row r="234" spans="1:21" x14ac:dyDescent="0.2">
      <c r="A234" s="22" t="s">
        <v>179</v>
      </c>
      <c r="B234" s="23" t="s">
        <v>112</v>
      </c>
      <c r="C234" s="25">
        <v>52198.578800000003</v>
      </c>
      <c r="E234">
        <f t="shared" si="25"/>
        <v>12637.01621816107</v>
      </c>
      <c r="F234">
        <f t="shared" si="26"/>
        <v>12637</v>
      </c>
      <c r="G234">
        <f t="shared" si="23"/>
        <v>8.4526300051948056E-3</v>
      </c>
      <c r="J234">
        <f t="shared" si="24"/>
        <v>8.4526300051948056E-3</v>
      </c>
      <c r="Q234" s="1">
        <f t="shared" si="27"/>
        <v>37180.078800000003</v>
      </c>
      <c r="S234" s="54"/>
      <c r="U234" s="33"/>
    </row>
    <row r="235" spans="1:21" x14ac:dyDescent="0.2">
      <c r="A235" s="22" t="s">
        <v>179</v>
      </c>
      <c r="B235" s="23" t="s">
        <v>112</v>
      </c>
      <c r="C235" s="25">
        <v>52198.578999999998</v>
      </c>
      <c r="E235">
        <f t="shared" si="25"/>
        <v>12637.016601903424</v>
      </c>
      <c r="F235">
        <f t="shared" si="26"/>
        <v>12637</v>
      </c>
      <c r="G235">
        <f t="shared" si="23"/>
        <v>8.6526300001423806E-3</v>
      </c>
      <c r="J235">
        <f t="shared" si="24"/>
        <v>8.6526300001423806E-3</v>
      </c>
      <c r="Q235" s="1">
        <f t="shared" si="27"/>
        <v>37180.078999999998</v>
      </c>
      <c r="S235" s="54"/>
      <c r="U235" s="33"/>
    </row>
    <row r="236" spans="1:21" x14ac:dyDescent="0.2">
      <c r="A236" s="22" t="s">
        <v>179</v>
      </c>
      <c r="B236" s="23" t="s">
        <v>112</v>
      </c>
      <c r="C236" s="25">
        <v>52304.379099999998</v>
      </c>
      <c r="E236">
        <f t="shared" si="25"/>
        <v>12840.016503991561</v>
      </c>
      <c r="F236">
        <f t="shared" si="26"/>
        <v>12840</v>
      </c>
      <c r="G236">
        <f t="shared" si="23"/>
        <v>8.601599998655729E-3</v>
      </c>
      <c r="J236">
        <f t="shared" si="24"/>
        <v>8.601599998655729E-3</v>
      </c>
      <c r="Q236" s="1">
        <f t="shared" si="27"/>
        <v>37285.879099999998</v>
      </c>
      <c r="S236" s="54"/>
      <c r="U236" s="33"/>
    </row>
    <row r="237" spans="1:21" x14ac:dyDescent="0.2">
      <c r="A237" s="22" t="s">
        <v>179</v>
      </c>
      <c r="B237" s="23" t="s">
        <v>112</v>
      </c>
      <c r="C237" s="25">
        <v>52313.239300000001</v>
      </c>
      <c r="E237">
        <f t="shared" si="25"/>
        <v>12857.016674430737</v>
      </c>
      <c r="F237">
        <f t="shared" si="26"/>
        <v>12857</v>
      </c>
      <c r="G237">
        <f t="shared" si="23"/>
        <v>8.690430004207883E-3</v>
      </c>
      <c r="J237">
        <f t="shared" si="24"/>
        <v>8.690430004207883E-3</v>
      </c>
      <c r="Q237" s="1">
        <f t="shared" si="27"/>
        <v>37294.739300000001</v>
      </c>
      <c r="S237" s="54"/>
      <c r="U237" s="33"/>
    </row>
    <row r="238" spans="1:21" x14ac:dyDescent="0.2">
      <c r="A238" s="22" t="s">
        <v>179</v>
      </c>
      <c r="B238" s="23" t="s">
        <v>112</v>
      </c>
      <c r="C238" s="25">
        <v>52552.462399999997</v>
      </c>
      <c r="E238">
        <f t="shared" si="25"/>
        <v>13316.01686325116</v>
      </c>
      <c r="F238">
        <f t="shared" si="26"/>
        <v>13316</v>
      </c>
      <c r="G238">
        <f t="shared" si="23"/>
        <v>8.7888399939402007E-3</v>
      </c>
      <c r="J238">
        <f t="shared" si="24"/>
        <v>8.7888399939402007E-3</v>
      </c>
      <c r="Q238" s="1">
        <f t="shared" si="27"/>
        <v>37533.962399999997</v>
      </c>
      <c r="S238" s="54"/>
      <c r="U238" s="33"/>
    </row>
    <row r="239" spans="1:21" x14ac:dyDescent="0.2">
      <c r="A239" s="22" t="s">
        <v>179</v>
      </c>
      <c r="B239" s="23" t="s">
        <v>112</v>
      </c>
      <c r="C239" s="25">
        <v>52564.4496</v>
      </c>
      <c r="E239">
        <f t="shared" si="25"/>
        <v>13339.016845541455</v>
      </c>
      <c r="F239">
        <f t="shared" si="26"/>
        <v>13339</v>
      </c>
      <c r="G239">
        <f t="shared" si="23"/>
        <v>8.7796099978731945E-3</v>
      </c>
      <c r="J239">
        <f t="shared" si="24"/>
        <v>8.7796099978731945E-3</v>
      </c>
      <c r="Q239" s="1">
        <f t="shared" si="27"/>
        <v>37545.9496</v>
      </c>
      <c r="S239" s="54"/>
      <c r="U239" s="33"/>
    </row>
    <row r="240" spans="1:21" x14ac:dyDescent="0.2">
      <c r="A240" s="22" t="s">
        <v>179</v>
      </c>
      <c r="B240" s="23" t="s">
        <v>112</v>
      </c>
      <c r="C240" s="25">
        <v>52566.534500000002</v>
      </c>
      <c r="E240">
        <f t="shared" si="25"/>
        <v>13343.017167808295</v>
      </c>
      <c r="F240">
        <f t="shared" si="26"/>
        <v>13343</v>
      </c>
      <c r="G240">
        <f t="shared" si="23"/>
        <v>8.9475700006005354E-3</v>
      </c>
      <c r="J240">
        <f t="shared" si="24"/>
        <v>8.9475700006005354E-3</v>
      </c>
      <c r="Q240" s="1">
        <f t="shared" si="27"/>
        <v>37548.034500000002</v>
      </c>
      <c r="S240" s="54"/>
      <c r="U240" s="33"/>
    </row>
    <row r="241" spans="1:21" x14ac:dyDescent="0.2">
      <c r="A241" s="22" t="s">
        <v>179</v>
      </c>
      <c r="B241" s="23" t="s">
        <v>112</v>
      </c>
      <c r="C241" s="25">
        <v>52575.394399999997</v>
      </c>
      <c r="E241">
        <f t="shared" si="25"/>
        <v>13360.016762633913</v>
      </c>
      <c r="F241">
        <f t="shared" si="26"/>
        <v>13360</v>
      </c>
      <c r="G241">
        <f t="shared" si="23"/>
        <v>8.7363999991794117E-3</v>
      </c>
      <c r="J241">
        <f t="shared" si="24"/>
        <v>8.7363999991794117E-3</v>
      </c>
      <c r="Q241" s="1">
        <f t="shared" si="27"/>
        <v>37556.894399999997</v>
      </c>
      <c r="S241" s="54"/>
      <c r="U241" s="33"/>
    </row>
    <row r="242" spans="1:21" x14ac:dyDescent="0.2">
      <c r="A242" s="22" t="s">
        <v>179</v>
      </c>
      <c r="B242" s="23" t="s">
        <v>112</v>
      </c>
      <c r="C242" s="25">
        <v>52576.436900000001</v>
      </c>
      <c r="E242">
        <f t="shared" si="25"/>
        <v>13362.017019702927</v>
      </c>
      <c r="F242">
        <f t="shared" si="26"/>
        <v>13362</v>
      </c>
      <c r="G242">
        <f t="shared" si="23"/>
        <v>8.8703799992799759E-3</v>
      </c>
      <c r="J242">
        <f t="shared" si="24"/>
        <v>8.8703799992799759E-3</v>
      </c>
      <c r="Q242" s="1">
        <f t="shared" si="27"/>
        <v>37557.936900000001</v>
      </c>
      <c r="S242" s="54"/>
      <c r="U242" s="33"/>
    </row>
    <row r="243" spans="1:21" x14ac:dyDescent="0.2">
      <c r="A243" s="12" t="s">
        <v>100</v>
      </c>
      <c r="B243" s="9" t="s">
        <v>99</v>
      </c>
      <c r="C243" s="36">
        <v>52649.679799999998</v>
      </c>
      <c r="D243" s="8">
        <v>1E-4</v>
      </c>
      <c r="E243" s="10">
        <f t="shared" si="25"/>
        <v>13502.549037429288</v>
      </c>
      <c r="F243">
        <f t="shared" si="26"/>
        <v>13502.5</v>
      </c>
      <c r="N243" s="11"/>
      <c r="Q243" s="1">
        <f t="shared" si="27"/>
        <v>37631.179799999998</v>
      </c>
      <c r="S243" s="54"/>
      <c r="U243" s="33">
        <f>+C243-(C$7+F243*C$8)</f>
        <v>2.5557474997185636E-2</v>
      </c>
    </row>
    <row r="244" spans="1:21" x14ac:dyDescent="0.2">
      <c r="A244" s="22" t="s">
        <v>179</v>
      </c>
      <c r="B244" s="23" t="s">
        <v>112</v>
      </c>
      <c r="C244" s="25">
        <v>52909.473400000003</v>
      </c>
      <c r="E244">
        <f t="shared" si="25"/>
        <v>14001.018087677116</v>
      </c>
      <c r="F244">
        <f t="shared" si="26"/>
        <v>14001</v>
      </c>
      <c r="G244">
        <f>+C244-(C$7+F244*C$8)</f>
        <v>9.4269900000654161E-3</v>
      </c>
      <c r="J244">
        <f>G244</f>
        <v>9.4269900000654161E-3</v>
      </c>
      <c r="Q244" s="1">
        <f t="shared" si="27"/>
        <v>37890.973400000003</v>
      </c>
      <c r="S244" s="54"/>
      <c r="U244" s="33"/>
    </row>
    <row r="245" spans="1:21" x14ac:dyDescent="0.2">
      <c r="A245" s="12" t="s">
        <v>100</v>
      </c>
      <c r="B245" s="19" t="s">
        <v>112</v>
      </c>
      <c r="C245" s="37">
        <v>52975.66</v>
      </c>
      <c r="D245" s="18">
        <v>1E-3</v>
      </c>
      <c r="E245" s="10">
        <f t="shared" si="25"/>
        <v>14128.011099210629</v>
      </c>
      <c r="F245">
        <f t="shared" si="26"/>
        <v>14128</v>
      </c>
      <c r="Q245" s="1">
        <f t="shared" si="27"/>
        <v>37957.160000000003</v>
      </c>
      <c r="S245" s="54"/>
      <c r="U245" s="33">
        <f>+C245-(C$7+F245*C$8)</f>
        <v>5.7847200077958405E-3</v>
      </c>
    </row>
    <row r="246" spans="1:21" x14ac:dyDescent="0.2">
      <c r="A246" s="22" t="s">
        <v>179</v>
      </c>
      <c r="B246" s="23" t="s">
        <v>112</v>
      </c>
      <c r="C246" s="25">
        <v>53014.230900000002</v>
      </c>
      <c r="E246">
        <f t="shared" si="25"/>
        <v>14202.017540825062</v>
      </c>
      <c r="F246">
        <f t="shared" si="26"/>
        <v>14202</v>
      </c>
      <c r="G246">
        <f t="shared" ref="G246:G252" si="28">+C246-(C$7+F246*C$8)</f>
        <v>9.1419800010044128E-3</v>
      </c>
      <c r="J246">
        <f t="shared" ref="J246:J251" si="29">G246</f>
        <v>9.1419800010044128E-3</v>
      </c>
      <c r="Q246" s="1">
        <f t="shared" si="27"/>
        <v>37995.730900000002</v>
      </c>
      <c r="S246" s="54"/>
      <c r="U246" s="33"/>
    </row>
    <row r="247" spans="1:21" x14ac:dyDescent="0.2">
      <c r="A247" s="22" t="s">
        <v>179</v>
      </c>
      <c r="B247" s="23" t="s">
        <v>112</v>
      </c>
      <c r="C247" s="25">
        <v>53301.403299999998</v>
      </c>
      <c r="E247">
        <f t="shared" si="25"/>
        <v>14753.01861816255</v>
      </c>
      <c r="F247">
        <f t="shared" si="26"/>
        <v>14753</v>
      </c>
      <c r="G247">
        <f t="shared" si="28"/>
        <v>9.703470001113601E-3</v>
      </c>
      <c r="J247">
        <f t="shared" si="29"/>
        <v>9.703470001113601E-3</v>
      </c>
      <c r="Q247" s="1">
        <f t="shared" si="27"/>
        <v>38282.903299999998</v>
      </c>
      <c r="S247" s="54"/>
      <c r="U247" s="33"/>
    </row>
    <row r="248" spans="1:21" x14ac:dyDescent="0.2">
      <c r="A248" s="22" t="s">
        <v>179</v>
      </c>
      <c r="B248" s="23" t="s">
        <v>112</v>
      </c>
      <c r="C248" s="25">
        <v>53301.403299999998</v>
      </c>
      <c r="E248">
        <f t="shared" si="25"/>
        <v>14753.01861816255</v>
      </c>
      <c r="F248">
        <f t="shared" si="26"/>
        <v>14753</v>
      </c>
      <c r="G248">
        <f t="shared" si="28"/>
        <v>9.703470001113601E-3</v>
      </c>
      <c r="J248">
        <f t="shared" si="29"/>
        <v>9.703470001113601E-3</v>
      </c>
      <c r="Q248" s="1">
        <f t="shared" si="27"/>
        <v>38282.903299999998</v>
      </c>
      <c r="S248" s="54"/>
      <c r="U248" s="33"/>
    </row>
    <row r="249" spans="1:21" x14ac:dyDescent="0.2">
      <c r="A249" s="22" t="s">
        <v>179</v>
      </c>
      <c r="B249" s="23" t="s">
        <v>112</v>
      </c>
      <c r="C249" s="25">
        <v>53347.2673</v>
      </c>
      <c r="E249">
        <f t="shared" si="25"/>
        <v>14841.018416928058</v>
      </c>
      <c r="F249">
        <f t="shared" si="26"/>
        <v>14841</v>
      </c>
      <c r="G249">
        <f t="shared" si="28"/>
        <v>9.5985900043160655E-3</v>
      </c>
      <c r="J249">
        <f t="shared" si="29"/>
        <v>9.5985900043160655E-3</v>
      </c>
      <c r="O249">
        <f t="shared" ref="O249:O260" ca="1" si="30">+C$11+C$12*F249</f>
        <v>7.9728663817566908E-3</v>
      </c>
      <c r="Q249" s="1">
        <f t="shared" si="27"/>
        <v>38328.7673</v>
      </c>
      <c r="S249" s="54"/>
      <c r="U249" s="33"/>
    </row>
    <row r="250" spans="1:21" x14ac:dyDescent="0.2">
      <c r="A250" s="22" t="s">
        <v>179</v>
      </c>
      <c r="B250" s="23" t="s">
        <v>112</v>
      </c>
      <c r="C250" s="25">
        <v>54028.4542</v>
      </c>
      <c r="E250">
        <f t="shared" si="25"/>
        <v>16148.019771404292</v>
      </c>
      <c r="F250">
        <f t="shared" si="26"/>
        <v>16148</v>
      </c>
      <c r="G250">
        <f t="shared" si="28"/>
        <v>1.0304520001227502E-2</v>
      </c>
      <c r="J250">
        <f t="shared" si="29"/>
        <v>1.0304520001227502E-2</v>
      </c>
      <c r="O250">
        <f t="shared" ca="1" si="30"/>
        <v>8.5985063740396453E-3</v>
      </c>
      <c r="Q250" s="1">
        <f t="shared" si="27"/>
        <v>39009.9542</v>
      </c>
      <c r="S250" s="54"/>
      <c r="U250" s="33"/>
    </row>
    <row r="251" spans="1:21" x14ac:dyDescent="0.2">
      <c r="A251" s="22" t="s">
        <v>179</v>
      </c>
      <c r="B251" s="23" t="s">
        <v>112</v>
      </c>
      <c r="C251" s="25">
        <v>54055.555500000002</v>
      </c>
      <c r="E251">
        <f t="shared" si="25"/>
        <v>16200.019355964814</v>
      </c>
      <c r="F251">
        <f t="shared" si="26"/>
        <v>16200</v>
      </c>
      <c r="G251">
        <f t="shared" si="28"/>
        <v>1.0088000002724584E-2</v>
      </c>
      <c r="J251">
        <f t="shared" si="29"/>
        <v>1.0088000002724584E-2</v>
      </c>
      <c r="O251">
        <f t="shared" ca="1" si="30"/>
        <v>8.6233979422100458E-3</v>
      </c>
      <c r="Q251" s="1">
        <f t="shared" si="27"/>
        <v>39037.055500000002</v>
      </c>
      <c r="S251" s="54"/>
      <c r="U251" s="33"/>
    </row>
    <row r="252" spans="1:21" x14ac:dyDescent="0.2">
      <c r="A252" s="7" t="s">
        <v>108</v>
      </c>
      <c r="B252" s="9"/>
      <c r="C252" s="7">
        <v>54136.340100000001</v>
      </c>
      <c r="D252" s="7">
        <v>3.0000000000000001E-3</v>
      </c>
      <c r="E252" s="10">
        <f t="shared" si="25"/>
        <v>16355.021722599902</v>
      </c>
      <c r="F252">
        <f t="shared" si="26"/>
        <v>16355</v>
      </c>
      <c r="G252">
        <f t="shared" si="28"/>
        <v>1.1321450001560152E-2</v>
      </c>
      <c r="K252">
        <f>G252</f>
        <v>1.1321450001560152E-2</v>
      </c>
      <c r="O252">
        <f t="shared" ca="1" si="30"/>
        <v>8.6975939627179713E-3</v>
      </c>
      <c r="Q252" s="1">
        <f t="shared" si="27"/>
        <v>39117.840100000001</v>
      </c>
      <c r="S252" s="54"/>
      <c r="U252" s="33"/>
    </row>
    <row r="253" spans="1:21" x14ac:dyDescent="0.2">
      <c r="A253" s="7" t="s">
        <v>111</v>
      </c>
      <c r="B253" s="20" t="s">
        <v>112</v>
      </c>
      <c r="C253" s="38">
        <v>54718.488100000002</v>
      </c>
      <c r="D253" s="7">
        <v>5.0000000000000001E-4</v>
      </c>
      <c r="E253" s="10">
        <f t="shared" si="25"/>
        <v>17471.995969323718</v>
      </c>
      <c r="F253">
        <f t="shared" si="26"/>
        <v>17472</v>
      </c>
      <c r="O253">
        <f t="shared" ca="1" si="30"/>
        <v>9.2322839943783062E-3</v>
      </c>
      <c r="Q253" s="1">
        <f t="shared" si="27"/>
        <v>39699.988100000002</v>
      </c>
      <c r="S253" s="54"/>
      <c r="U253" s="33">
        <f>+C253-(C$7+F253*C$8)</f>
        <v>-2.1007199975429103E-3</v>
      </c>
    </row>
    <row r="254" spans="1:21" x14ac:dyDescent="0.2">
      <c r="A254" s="13" t="s">
        <v>110</v>
      </c>
      <c r="B254" s="3"/>
      <c r="C254" s="14">
        <v>54797.720500000003</v>
      </c>
      <c r="D254" s="4">
        <v>1E-3</v>
      </c>
      <c r="E254">
        <f t="shared" si="25"/>
        <v>17624.020111476781</v>
      </c>
      <c r="F254">
        <f t="shared" si="26"/>
        <v>17624</v>
      </c>
      <c r="G254">
        <f t="shared" ref="G254:G260" si="31">+C254-(C$7+F254*C$8)</f>
        <v>1.0481760000402573E-2</v>
      </c>
      <c r="K254">
        <f>G254</f>
        <v>1.0481760000402573E-2</v>
      </c>
      <c r="O254">
        <f t="shared" ca="1" si="30"/>
        <v>9.3050439628764008E-3</v>
      </c>
      <c r="Q254" s="1">
        <f t="shared" si="27"/>
        <v>39779.220500000003</v>
      </c>
      <c r="S254" s="54"/>
      <c r="U254" s="33"/>
    </row>
    <row r="255" spans="1:21" x14ac:dyDescent="0.2">
      <c r="A255" s="22" t="s">
        <v>179</v>
      </c>
      <c r="B255" s="23" t="s">
        <v>112</v>
      </c>
      <c r="C255" s="25">
        <v>54810.228900000002</v>
      </c>
      <c r="E255">
        <f t="shared" si="25"/>
        <v>17648.02012636598</v>
      </c>
      <c r="F255">
        <f t="shared" si="26"/>
        <v>17648</v>
      </c>
      <c r="G255">
        <f t="shared" si="31"/>
        <v>1.0489520005648956E-2</v>
      </c>
      <c r="J255">
        <f>G255</f>
        <v>1.0489520005648956E-2</v>
      </c>
      <c r="O255">
        <f t="shared" ca="1" si="30"/>
        <v>9.3165323789550468E-3</v>
      </c>
      <c r="Q255" s="1">
        <f t="shared" si="27"/>
        <v>39791.728900000002</v>
      </c>
      <c r="S255" s="54"/>
      <c r="U255" s="33"/>
    </row>
    <row r="256" spans="1:21" x14ac:dyDescent="0.2">
      <c r="A256" s="22" t="s">
        <v>179</v>
      </c>
      <c r="B256" s="23" t="s">
        <v>112</v>
      </c>
      <c r="C256" s="25">
        <v>54884.237000000001</v>
      </c>
      <c r="E256">
        <f t="shared" si="25"/>
        <v>17790.020342374555</v>
      </c>
      <c r="F256">
        <f t="shared" si="26"/>
        <v>17790</v>
      </c>
      <c r="G256">
        <f t="shared" si="31"/>
        <v>1.0602100002870429E-2</v>
      </c>
      <c r="J256">
        <f>G256</f>
        <v>1.0602100002870429E-2</v>
      </c>
      <c r="O256">
        <f t="shared" ca="1" si="30"/>
        <v>9.3845055074203709E-3</v>
      </c>
      <c r="Q256" s="1">
        <f t="shared" si="27"/>
        <v>39865.737000000001</v>
      </c>
      <c r="S256" s="54"/>
      <c r="U256" s="33"/>
    </row>
    <row r="257" spans="1:21" x14ac:dyDescent="0.2">
      <c r="A257" s="22" t="s">
        <v>179</v>
      </c>
      <c r="B257" s="23" t="s">
        <v>112</v>
      </c>
      <c r="C257" s="25">
        <v>55064.566400000003</v>
      </c>
      <c r="E257">
        <f t="shared" si="25"/>
        <v>18136.020493070188</v>
      </c>
      <c r="F257">
        <f t="shared" si="26"/>
        <v>18136</v>
      </c>
      <c r="G257">
        <f t="shared" si="31"/>
        <v>1.0680640007194597E-2</v>
      </c>
      <c r="J257">
        <f>G257</f>
        <v>1.0680640007194597E-2</v>
      </c>
      <c r="O257">
        <f t="shared" ca="1" si="30"/>
        <v>9.5501301725541901E-3</v>
      </c>
      <c r="Q257" s="1">
        <f t="shared" si="27"/>
        <v>40046.066400000003</v>
      </c>
      <c r="S257" s="54"/>
      <c r="U257" s="33"/>
    </row>
    <row r="258" spans="1:21" x14ac:dyDescent="0.2">
      <c r="A258" s="22" t="s">
        <v>179</v>
      </c>
      <c r="B258" s="23" t="s">
        <v>112</v>
      </c>
      <c r="C258" s="25">
        <v>55075.511400000003</v>
      </c>
      <c r="E258">
        <f t="shared" si="25"/>
        <v>18157.020793905012</v>
      </c>
      <c r="F258">
        <f t="shared" si="26"/>
        <v>18157</v>
      </c>
      <c r="G258">
        <f t="shared" si="31"/>
        <v>1.0837430003448389E-2</v>
      </c>
      <c r="J258">
        <f>G258</f>
        <v>1.0837430003448389E-2</v>
      </c>
      <c r="O258">
        <f t="shared" ca="1" si="30"/>
        <v>9.5601825366230068E-3</v>
      </c>
      <c r="Q258" s="1">
        <f t="shared" si="27"/>
        <v>40057.011400000003</v>
      </c>
      <c r="S258" s="54"/>
      <c r="U258" s="33"/>
    </row>
    <row r="259" spans="1:21" x14ac:dyDescent="0.2">
      <c r="A259" s="22" t="s">
        <v>179</v>
      </c>
      <c r="B259" s="23" t="s">
        <v>112</v>
      </c>
      <c r="C259" s="25">
        <v>55076.553599999999</v>
      </c>
      <c r="E259">
        <f t="shared" si="25"/>
        <v>18159.02047536047</v>
      </c>
      <c r="F259">
        <f t="shared" si="26"/>
        <v>18159</v>
      </c>
      <c r="G259">
        <f t="shared" si="31"/>
        <v>1.0671409996575676E-2</v>
      </c>
      <c r="J259">
        <f>G259</f>
        <v>1.0671409996575676E-2</v>
      </c>
      <c r="O259">
        <f t="shared" ca="1" si="30"/>
        <v>9.5611399046295602E-3</v>
      </c>
      <c r="Q259" s="1">
        <f t="shared" si="27"/>
        <v>40058.053599999999</v>
      </c>
      <c r="S259" s="54"/>
      <c r="U259" s="33"/>
    </row>
    <row r="260" spans="1:21" x14ac:dyDescent="0.2">
      <c r="A260" s="2" t="s">
        <v>539</v>
      </c>
      <c r="C260" s="39">
        <v>57021.593200000003</v>
      </c>
      <c r="D260" s="4">
        <v>6.9999999999999999E-4</v>
      </c>
      <c r="E260">
        <f t="shared" si="25"/>
        <v>21890.990940015494</v>
      </c>
      <c r="F260">
        <f t="shared" si="26"/>
        <v>21891</v>
      </c>
      <c r="G260">
        <f t="shared" si="31"/>
        <v>-4.7219099942594767E-3</v>
      </c>
      <c r="O260">
        <f t="shared" ca="1" si="30"/>
        <v>1.1347588604859078E-2</v>
      </c>
      <c r="Q260" s="1">
        <f t="shared" si="27"/>
        <v>42003.093200000003</v>
      </c>
      <c r="S260" s="54"/>
      <c r="U260" s="33">
        <f>+C260-(C$7+F260*C$8)</f>
        <v>-4.7219099942594767E-3</v>
      </c>
    </row>
    <row r="261" spans="1:21" x14ac:dyDescent="0.2">
      <c r="A261" s="55" t="s">
        <v>540</v>
      </c>
      <c r="B261" s="56" t="s">
        <v>112</v>
      </c>
      <c r="C261" s="57">
        <v>56977.308969999998</v>
      </c>
      <c r="D261" s="57">
        <v>1.2999999999999999E-3</v>
      </c>
      <c r="E261" s="10">
        <f>+(C261-C$7)/C$8</f>
        <v>21806.022264616797</v>
      </c>
      <c r="F261">
        <f t="shared" si="26"/>
        <v>21806</v>
      </c>
      <c r="G261">
        <f>+C261-(C$7+F261*C$8)</f>
        <v>1.1603940001805313E-2</v>
      </c>
      <c r="K261">
        <f>G261</f>
        <v>1.1603940001805313E-2</v>
      </c>
      <c r="O261">
        <f ca="1">+C$11+C$12*F261</f>
        <v>1.1306900464580539E-2</v>
      </c>
      <c r="Q261" s="1">
        <f>+C261-15018.5</f>
        <v>41958.808969999998</v>
      </c>
      <c r="S261" s="54"/>
    </row>
    <row r="262" spans="1:21" x14ac:dyDescent="0.2">
      <c r="A262" s="54"/>
      <c r="B262" s="53"/>
      <c r="C262" s="54"/>
      <c r="D262" s="4"/>
      <c r="Q262" s="1"/>
      <c r="S262" s="17"/>
    </row>
    <row r="263" spans="1:21" x14ac:dyDescent="0.2">
      <c r="A263" s="54"/>
      <c r="B263" s="53"/>
      <c r="C263" s="54"/>
      <c r="Q263" s="1"/>
      <c r="S263" s="17"/>
    </row>
    <row r="264" spans="1:21" x14ac:dyDescent="0.2">
      <c r="A264" s="54"/>
      <c r="B264" s="53"/>
      <c r="C264" s="54"/>
      <c r="Q264" s="1"/>
      <c r="S264" s="34"/>
    </row>
    <row r="265" spans="1:21" x14ac:dyDescent="0.2">
      <c r="A265" s="54"/>
      <c r="B265" s="53"/>
      <c r="C265" s="54"/>
      <c r="Q265" s="1"/>
      <c r="S265" s="17"/>
    </row>
    <row r="266" spans="1:21" x14ac:dyDescent="0.2">
      <c r="A266" s="54"/>
      <c r="B266" s="53"/>
      <c r="C266" s="54"/>
      <c r="Q266" s="1"/>
      <c r="S266" s="17"/>
    </row>
    <row r="267" spans="1:21" x14ac:dyDescent="0.2">
      <c r="A267" s="54"/>
      <c r="B267" s="53"/>
      <c r="C267" s="54"/>
      <c r="Q267" s="1"/>
      <c r="S267" s="17"/>
    </row>
    <row r="268" spans="1:21" x14ac:dyDescent="0.2">
      <c r="A268" s="54"/>
      <c r="B268" s="53"/>
      <c r="C268" s="54"/>
      <c r="Q268" s="1"/>
      <c r="S268" s="17"/>
    </row>
    <row r="269" spans="1:21" x14ac:dyDescent="0.2">
      <c r="A269" s="54"/>
      <c r="B269" s="53"/>
      <c r="C269" s="54"/>
      <c r="Q269" s="1"/>
      <c r="S269" s="17"/>
    </row>
    <row r="270" spans="1:21" x14ac:dyDescent="0.2">
      <c r="A270" s="54"/>
      <c r="B270" s="53"/>
      <c r="C270" s="54"/>
      <c r="Q270" s="1"/>
      <c r="S270" s="17"/>
    </row>
    <row r="271" spans="1:21" x14ac:dyDescent="0.2">
      <c r="A271" s="54"/>
      <c r="B271" s="53"/>
      <c r="C271" s="54"/>
      <c r="Q271" s="1"/>
      <c r="S271" s="17"/>
    </row>
    <row r="272" spans="1:21" x14ac:dyDescent="0.2">
      <c r="A272" s="54"/>
      <c r="B272" s="53"/>
      <c r="C272" s="54"/>
      <c r="Q272" s="1"/>
      <c r="S272" s="17"/>
    </row>
    <row r="273" spans="1:19" x14ac:dyDescent="0.2">
      <c r="A273" s="54"/>
      <c r="B273" s="53"/>
      <c r="C273" s="54"/>
      <c r="Q273" s="1"/>
      <c r="S273" s="17"/>
    </row>
    <row r="274" spans="1:19" x14ac:dyDescent="0.2">
      <c r="A274" s="54"/>
      <c r="B274" s="53"/>
      <c r="C274" s="54"/>
      <c r="Q274" s="1"/>
      <c r="S274" s="17"/>
    </row>
    <row r="275" spans="1:19" x14ac:dyDescent="0.2">
      <c r="A275" s="54"/>
      <c r="B275" s="53"/>
      <c r="C275" s="54"/>
      <c r="Q275" s="1"/>
      <c r="S275" s="17"/>
    </row>
    <row r="276" spans="1:19" x14ac:dyDescent="0.2">
      <c r="A276" s="54"/>
      <c r="B276" s="53"/>
      <c r="C276" s="54"/>
      <c r="Q276" s="1"/>
      <c r="S276" s="17"/>
    </row>
    <row r="277" spans="1:19" x14ac:dyDescent="0.2">
      <c r="A277" s="54"/>
      <c r="B277" s="53"/>
      <c r="C277" s="54"/>
      <c r="Q277" s="1"/>
      <c r="S277" s="17"/>
    </row>
    <row r="278" spans="1:19" x14ac:dyDescent="0.2">
      <c r="A278" s="54"/>
      <c r="B278" s="53"/>
      <c r="C278" s="54"/>
      <c r="Q278" s="1"/>
      <c r="S278" s="17"/>
    </row>
    <row r="279" spans="1:19" x14ac:dyDescent="0.2">
      <c r="A279" s="54"/>
      <c r="B279" s="53"/>
      <c r="C279" s="54"/>
      <c r="Q279" s="1"/>
      <c r="S279" s="17"/>
    </row>
    <row r="280" spans="1:19" x14ac:dyDescent="0.2">
      <c r="A280" s="54"/>
      <c r="B280" s="53"/>
      <c r="C280" s="54"/>
      <c r="Q280" s="1"/>
      <c r="S280" s="17"/>
    </row>
    <row r="281" spans="1:19" x14ac:dyDescent="0.2">
      <c r="A281" s="54"/>
      <c r="B281" s="53"/>
      <c r="C281" s="54"/>
      <c r="Q281" s="1"/>
      <c r="S281" s="17"/>
    </row>
    <row r="282" spans="1:19" x14ac:dyDescent="0.2">
      <c r="A282" s="54"/>
      <c r="B282" s="53"/>
      <c r="C282" s="54"/>
      <c r="Q282" s="1"/>
      <c r="S282" s="17"/>
    </row>
    <row r="283" spans="1:19" x14ac:dyDescent="0.2">
      <c r="A283" s="54"/>
      <c r="B283" s="53"/>
      <c r="C283" s="54"/>
      <c r="Q283" s="1"/>
      <c r="S283" s="17"/>
    </row>
    <row r="284" spans="1:19" x14ac:dyDescent="0.2">
      <c r="A284" s="54"/>
      <c r="B284" s="53"/>
      <c r="C284" s="54"/>
      <c r="Q284" s="1"/>
      <c r="S284" s="17"/>
    </row>
    <row r="285" spans="1:19" x14ac:dyDescent="0.2">
      <c r="A285" s="54"/>
      <c r="B285" s="53"/>
      <c r="C285" s="54"/>
      <c r="Q285" s="1"/>
      <c r="S285" s="17"/>
    </row>
    <row r="286" spans="1:19" x14ac:dyDescent="0.2">
      <c r="A286" s="54"/>
      <c r="B286" s="53"/>
      <c r="C286" s="54"/>
      <c r="Q286" s="1"/>
      <c r="S286" s="17"/>
    </row>
    <row r="287" spans="1:19" x14ac:dyDescent="0.2">
      <c r="A287" s="54"/>
      <c r="B287" s="53"/>
      <c r="C287" s="54"/>
      <c r="Q287" s="1"/>
      <c r="S287" s="17"/>
    </row>
    <row r="288" spans="1:19" x14ac:dyDescent="0.2">
      <c r="A288" s="54"/>
      <c r="B288" s="53"/>
      <c r="C288" s="54"/>
      <c r="Q288" s="1"/>
      <c r="S288" s="17"/>
    </row>
    <row r="289" spans="1:19" x14ac:dyDescent="0.2">
      <c r="A289" s="54"/>
      <c r="B289" s="53"/>
      <c r="C289" s="54"/>
      <c r="Q289" s="1"/>
      <c r="S289" s="17"/>
    </row>
    <row r="290" spans="1:19" x14ac:dyDescent="0.2">
      <c r="A290" s="54"/>
      <c r="B290" s="53"/>
      <c r="C290" s="54"/>
      <c r="Q290" s="1"/>
      <c r="S290" s="17"/>
    </row>
    <row r="291" spans="1:19" x14ac:dyDescent="0.2">
      <c r="A291" s="54"/>
      <c r="B291" s="53"/>
      <c r="C291" s="54"/>
      <c r="Q291" s="1"/>
      <c r="S291" s="17"/>
    </row>
    <row r="292" spans="1:19" x14ac:dyDescent="0.2">
      <c r="A292" s="54"/>
      <c r="B292" s="53"/>
      <c r="C292" s="54"/>
      <c r="Q292" s="1"/>
      <c r="S292" s="17"/>
    </row>
    <row r="293" spans="1:19" x14ac:dyDescent="0.2">
      <c r="A293" s="54"/>
      <c r="B293" s="53"/>
      <c r="C293" s="54"/>
      <c r="Q293" s="1"/>
      <c r="S293" s="17"/>
    </row>
    <row r="294" spans="1:19" x14ac:dyDescent="0.2">
      <c r="A294" s="22"/>
      <c r="B294" s="23"/>
      <c r="C294" s="25"/>
      <c r="Q294" s="1"/>
      <c r="S294" s="17"/>
    </row>
    <row r="295" spans="1:19" x14ac:dyDescent="0.2">
      <c r="B295" s="6"/>
      <c r="S295" s="35"/>
    </row>
    <row r="296" spans="1:19" x14ac:dyDescent="0.2">
      <c r="B296" s="6"/>
      <c r="S296" s="35"/>
    </row>
    <row r="297" spans="1:19" x14ac:dyDescent="0.2">
      <c r="B297" s="6"/>
      <c r="S297" s="35"/>
    </row>
    <row r="298" spans="1:19" x14ac:dyDescent="0.2">
      <c r="B298" s="6"/>
      <c r="S298" s="35"/>
    </row>
    <row r="299" spans="1:19" x14ac:dyDescent="0.2">
      <c r="B299" s="6"/>
      <c r="S299" s="35"/>
    </row>
    <row r="300" spans="1:19" x14ac:dyDescent="0.2">
      <c r="B300" s="6"/>
      <c r="S300" s="35"/>
    </row>
    <row r="301" spans="1:19" x14ac:dyDescent="0.2">
      <c r="B301" s="6"/>
      <c r="S301" s="35"/>
    </row>
    <row r="302" spans="1:19" x14ac:dyDescent="0.2">
      <c r="B302" s="6"/>
      <c r="S302" s="35"/>
    </row>
    <row r="303" spans="1:19" x14ac:dyDescent="0.2">
      <c r="B303" s="6"/>
      <c r="S303" s="35"/>
    </row>
    <row r="304" spans="1:19" x14ac:dyDescent="0.2">
      <c r="B304" s="6"/>
      <c r="D304" s="4"/>
      <c r="S304" s="17"/>
    </row>
    <row r="305" spans="2:19" x14ac:dyDescent="0.2">
      <c r="B305" s="6"/>
      <c r="D305" s="4"/>
      <c r="S305" s="17"/>
    </row>
    <row r="306" spans="2:19" x14ac:dyDescent="0.2">
      <c r="B306" s="6"/>
      <c r="D306" s="4"/>
      <c r="S306" s="17"/>
    </row>
    <row r="307" spans="2:19" x14ac:dyDescent="0.2">
      <c r="B307" s="6"/>
      <c r="D307" s="4"/>
      <c r="S307" s="17"/>
    </row>
    <row r="308" spans="2:19" x14ac:dyDescent="0.2">
      <c r="B308" s="6"/>
      <c r="D308" s="4"/>
      <c r="S308" s="17"/>
    </row>
    <row r="309" spans="2:19" x14ac:dyDescent="0.2">
      <c r="B309" s="6"/>
      <c r="D309" s="4"/>
      <c r="S309" s="17"/>
    </row>
    <row r="310" spans="2:19" x14ac:dyDescent="0.2">
      <c r="B310" s="6"/>
      <c r="D310" s="4"/>
      <c r="S310" s="17"/>
    </row>
    <row r="311" spans="2:19" x14ac:dyDescent="0.2">
      <c r="B311" s="6"/>
      <c r="D311" s="4"/>
      <c r="S311" s="17"/>
    </row>
    <row r="312" spans="2:19" x14ac:dyDescent="0.2">
      <c r="B312" s="6"/>
      <c r="D312" s="4"/>
      <c r="S312" s="17"/>
    </row>
    <row r="313" spans="2:19" x14ac:dyDescent="0.2">
      <c r="B313" s="6"/>
      <c r="D313" s="4"/>
      <c r="S313" s="17"/>
    </row>
    <row r="314" spans="2:19" x14ac:dyDescent="0.2">
      <c r="B314" s="6"/>
      <c r="D314" s="4"/>
      <c r="S314" s="17"/>
    </row>
    <row r="315" spans="2:19" x14ac:dyDescent="0.2">
      <c r="B315" s="6"/>
      <c r="D315" s="4"/>
      <c r="S315" s="17"/>
    </row>
    <row r="316" spans="2:19" x14ac:dyDescent="0.2">
      <c r="B316" s="6"/>
      <c r="D316" s="4"/>
      <c r="S316" s="17"/>
    </row>
    <row r="317" spans="2:19" x14ac:dyDescent="0.2">
      <c r="B317" s="6"/>
      <c r="D317" s="4"/>
      <c r="S317" s="17"/>
    </row>
    <row r="318" spans="2:19" x14ac:dyDescent="0.2">
      <c r="B318" s="6"/>
      <c r="D318" s="4"/>
      <c r="S318" s="17"/>
    </row>
    <row r="319" spans="2:19" x14ac:dyDescent="0.2">
      <c r="B319" s="6"/>
      <c r="D319" s="4"/>
      <c r="S319" s="17"/>
    </row>
    <row r="320" spans="2:19" x14ac:dyDescent="0.2">
      <c r="B320" s="6"/>
      <c r="D320" s="4"/>
      <c r="S320" s="17"/>
    </row>
    <row r="321" spans="2:19" x14ac:dyDescent="0.2">
      <c r="B321" s="6"/>
      <c r="D321" s="4"/>
      <c r="S321" s="17"/>
    </row>
    <row r="322" spans="2:19" x14ac:dyDescent="0.2">
      <c r="B322" s="6"/>
      <c r="D322" s="4"/>
      <c r="S322" s="17"/>
    </row>
    <row r="323" spans="2:19" x14ac:dyDescent="0.2">
      <c r="B323" s="6"/>
      <c r="D323" s="4"/>
      <c r="S323" s="17"/>
    </row>
    <row r="324" spans="2:19" x14ac:dyDescent="0.2">
      <c r="B324" s="6"/>
      <c r="D324" s="4"/>
      <c r="S324" s="17"/>
    </row>
    <row r="325" spans="2:19" x14ac:dyDescent="0.2">
      <c r="B325" s="6"/>
      <c r="D325" s="4"/>
      <c r="S325" s="17"/>
    </row>
    <row r="326" spans="2:19" x14ac:dyDescent="0.2">
      <c r="B326" s="6"/>
      <c r="D326" s="4"/>
      <c r="S326" s="17"/>
    </row>
    <row r="327" spans="2:19" x14ac:dyDescent="0.2">
      <c r="B327" s="6"/>
      <c r="D327" s="4"/>
      <c r="S327" s="17"/>
    </row>
    <row r="328" spans="2:19" x14ac:dyDescent="0.2">
      <c r="B328" s="6"/>
      <c r="D328" s="4"/>
      <c r="S328" s="17"/>
    </row>
    <row r="329" spans="2:19" x14ac:dyDescent="0.2">
      <c r="B329" s="6"/>
      <c r="D329" s="4"/>
      <c r="S329" s="17"/>
    </row>
    <row r="330" spans="2:19" x14ac:dyDescent="0.2">
      <c r="B330" s="6"/>
      <c r="D330" s="4"/>
      <c r="S330" s="17"/>
    </row>
    <row r="331" spans="2:19" x14ac:dyDescent="0.2">
      <c r="B331" s="6"/>
      <c r="D331" s="4"/>
      <c r="S331" s="17"/>
    </row>
    <row r="332" spans="2:19" x14ac:dyDescent="0.2">
      <c r="B332" s="6"/>
      <c r="D332" s="4"/>
      <c r="S332" s="17"/>
    </row>
    <row r="333" spans="2:19" x14ac:dyDescent="0.2">
      <c r="B333" s="6"/>
      <c r="D333" s="4"/>
      <c r="S333" s="17"/>
    </row>
    <row r="334" spans="2:19" x14ac:dyDescent="0.2">
      <c r="B334" s="6"/>
      <c r="D334" s="4"/>
      <c r="S334" s="17"/>
    </row>
    <row r="335" spans="2:19" x14ac:dyDescent="0.2">
      <c r="B335" s="6"/>
      <c r="D335" s="4"/>
      <c r="S335" s="17"/>
    </row>
    <row r="336" spans="2:19" x14ac:dyDescent="0.2">
      <c r="B336" s="6"/>
      <c r="D336" s="4"/>
      <c r="S336" s="17"/>
    </row>
    <row r="337" spans="2:19" x14ac:dyDescent="0.2">
      <c r="B337" s="6"/>
      <c r="D337" s="4"/>
      <c r="S337" s="17"/>
    </row>
    <row r="338" spans="2:19" x14ac:dyDescent="0.2">
      <c r="B338" s="6"/>
      <c r="D338" s="4"/>
      <c r="S338" s="17"/>
    </row>
    <row r="339" spans="2:19" x14ac:dyDescent="0.2">
      <c r="B339" s="6"/>
      <c r="D339" s="4"/>
      <c r="S339" s="17"/>
    </row>
    <row r="340" spans="2:19" x14ac:dyDescent="0.2">
      <c r="B340" s="6"/>
      <c r="D340" s="4"/>
      <c r="S340" s="17"/>
    </row>
    <row r="341" spans="2:19" x14ac:dyDescent="0.2">
      <c r="B341" s="6"/>
      <c r="D341" s="4"/>
      <c r="S341" s="17"/>
    </row>
    <row r="342" spans="2:19" x14ac:dyDescent="0.2">
      <c r="B342" s="6"/>
      <c r="D342" s="4"/>
      <c r="S342" s="17"/>
    </row>
    <row r="343" spans="2:19" x14ac:dyDescent="0.2">
      <c r="D343" s="4"/>
      <c r="S343" s="17"/>
    </row>
    <row r="344" spans="2:19" x14ac:dyDescent="0.2">
      <c r="D344" s="4"/>
      <c r="S344" s="17"/>
    </row>
    <row r="345" spans="2:19" x14ac:dyDescent="0.2">
      <c r="D345" s="4"/>
      <c r="S345" s="17"/>
    </row>
    <row r="346" spans="2:19" x14ac:dyDescent="0.2">
      <c r="D346" s="4"/>
      <c r="S346" s="17"/>
    </row>
    <row r="347" spans="2:19" x14ac:dyDescent="0.2">
      <c r="D347" s="4"/>
      <c r="S347" s="17"/>
    </row>
    <row r="348" spans="2:19" x14ac:dyDescent="0.2">
      <c r="D348" s="4"/>
      <c r="S348" s="17"/>
    </row>
    <row r="349" spans="2:19" x14ac:dyDescent="0.2">
      <c r="D349" s="4"/>
      <c r="S349" s="17"/>
    </row>
    <row r="350" spans="2:19" x14ac:dyDescent="0.2">
      <c r="D350" s="4"/>
      <c r="S350" s="17"/>
    </row>
    <row r="351" spans="2:19" x14ac:dyDescent="0.2">
      <c r="D351" s="4"/>
      <c r="S351" s="17"/>
    </row>
    <row r="352" spans="2:19" x14ac:dyDescent="0.2">
      <c r="D352" s="4"/>
      <c r="S352" s="17"/>
    </row>
    <row r="353" spans="4:19" x14ac:dyDescent="0.2">
      <c r="D353" s="4"/>
      <c r="S353" s="17"/>
    </row>
    <row r="354" spans="4:19" x14ac:dyDescent="0.2">
      <c r="D354" s="4"/>
      <c r="S354" s="17"/>
    </row>
    <row r="355" spans="4:19" x14ac:dyDescent="0.2">
      <c r="D355" s="4"/>
      <c r="S355" s="17"/>
    </row>
    <row r="356" spans="4:19" x14ac:dyDescent="0.2">
      <c r="D356" s="4"/>
      <c r="S356" s="17"/>
    </row>
    <row r="357" spans="4:19" x14ac:dyDescent="0.2">
      <c r="D357" s="4"/>
      <c r="S357" s="17"/>
    </row>
    <row r="358" spans="4:19" x14ac:dyDescent="0.2">
      <c r="D358" s="4"/>
      <c r="S358" s="17"/>
    </row>
    <row r="359" spans="4:19" x14ac:dyDescent="0.2">
      <c r="D359" s="4"/>
      <c r="S359" s="17"/>
    </row>
    <row r="360" spans="4:19" x14ac:dyDescent="0.2">
      <c r="D360" s="4"/>
      <c r="S360" s="17"/>
    </row>
    <row r="361" spans="4:19" x14ac:dyDescent="0.2">
      <c r="D361" s="4"/>
      <c r="S361" s="17"/>
    </row>
    <row r="362" spans="4:19" x14ac:dyDescent="0.2">
      <c r="D362" s="4"/>
      <c r="S362" s="17"/>
    </row>
    <row r="363" spans="4:19" x14ac:dyDescent="0.2">
      <c r="D363" s="4"/>
      <c r="S363" s="17"/>
    </row>
    <row r="364" spans="4:19" x14ac:dyDescent="0.2">
      <c r="D364" s="4"/>
      <c r="S364" s="17"/>
    </row>
    <row r="365" spans="4:19" x14ac:dyDescent="0.2">
      <c r="D365" s="4"/>
      <c r="S365" s="17"/>
    </row>
    <row r="366" spans="4:19" x14ac:dyDescent="0.2">
      <c r="D366" s="4"/>
      <c r="S366" s="17"/>
    </row>
    <row r="367" spans="4:19" x14ac:dyDescent="0.2">
      <c r="D367" s="4"/>
      <c r="S367" s="17"/>
    </row>
    <row r="368" spans="4:19" x14ac:dyDescent="0.2">
      <c r="D368" s="4"/>
      <c r="S368" s="17"/>
    </row>
    <row r="369" spans="4:19" x14ac:dyDescent="0.2">
      <c r="D369" s="4"/>
      <c r="S369" s="17"/>
    </row>
    <row r="370" spans="4:19" x14ac:dyDescent="0.2">
      <c r="D370" s="4"/>
      <c r="S370" s="17"/>
    </row>
    <row r="371" spans="4:19" x14ac:dyDescent="0.2">
      <c r="D371" s="4"/>
      <c r="S371" s="17"/>
    </row>
    <row r="372" spans="4:19" x14ac:dyDescent="0.2">
      <c r="D372" s="4"/>
      <c r="S372" s="17"/>
    </row>
    <row r="373" spans="4:19" x14ac:dyDescent="0.2">
      <c r="D373" s="4"/>
      <c r="S373" s="17"/>
    </row>
    <row r="374" spans="4:19" x14ac:dyDescent="0.2">
      <c r="D374" s="4"/>
      <c r="S374" s="17"/>
    </row>
    <row r="375" spans="4:19" x14ac:dyDescent="0.2">
      <c r="D375" s="4"/>
      <c r="S375" s="17"/>
    </row>
    <row r="376" spans="4:19" x14ac:dyDescent="0.2">
      <c r="D376" s="4"/>
      <c r="S376" s="17"/>
    </row>
    <row r="377" spans="4:19" x14ac:dyDescent="0.2">
      <c r="D377" s="4"/>
      <c r="S377" s="17"/>
    </row>
    <row r="378" spans="4:19" x14ac:dyDescent="0.2">
      <c r="D378" s="4"/>
      <c r="S378" s="17"/>
    </row>
    <row r="379" spans="4:19" x14ac:dyDescent="0.2">
      <c r="D379" s="4"/>
      <c r="S379" s="17"/>
    </row>
    <row r="380" spans="4:19" x14ac:dyDescent="0.2">
      <c r="D380" s="4"/>
      <c r="S380" s="17"/>
    </row>
    <row r="381" spans="4:19" x14ac:dyDescent="0.2">
      <c r="D381" s="4"/>
      <c r="S381" s="17"/>
    </row>
    <row r="382" spans="4:19" x14ac:dyDescent="0.2">
      <c r="D382" s="4"/>
      <c r="S382" s="17"/>
    </row>
    <row r="383" spans="4:19" x14ac:dyDescent="0.2">
      <c r="D383" s="4"/>
      <c r="S383" s="17"/>
    </row>
    <row r="384" spans="4:19" x14ac:dyDescent="0.2">
      <c r="D384" s="4"/>
      <c r="S384" s="17"/>
    </row>
    <row r="385" spans="4:19" x14ac:dyDescent="0.2">
      <c r="D385" s="4"/>
      <c r="S385" s="17"/>
    </row>
    <row r="386" spans="4:19" x14ac:dyDescent="0.2">
      <c r="D386" s="4"/>
      <c r="S386" s="17"/>
    </row>
    <row r="387" spans="4:19" x14ac:dyDescent="0.2">
      <c r="D387" s="4"/>
      <c r="S387" s="17"/>
    </row>
    <row r="388" spans="4:19" x14ac:dyDescent="0.2">
      <c r="D388" s="4"/>
      <c r="S388" s="17"/>
    </row>
    <row r="389" spans="4:19" x14ac:dyDescent="0.2">
      <c r="D389" s="4"/>
      <c r="S389" s="17"/>
    </row>
    <row r="390" spans="4:19" x14ac:dyDescent="0.2">
      <c r="D390" s="4"/>
      <c r="S390" s="17"/>
    </row>
    <row r="391" spans="4:19" x14ac:dyDescent="0.2">
      <c r="D391" s="4"/>
      <c r="S391" s="17"/>
    </row>
    <row r="392" spans="4:19" x14ac:dyDescent="0.2">
      <c r="D392" s="4"/>
      <c r="S392" s="17"/>
    </row>
    <row r="393" spans="4:19" x14ac:dyDescent="0.2">
      <c r="D393" s="4"/>
      <c r="S393" s="17"/>
    </row>
    <row r="394" spans="4:19" x14ac:dyDescent="0.2">
      <c r="D394" s="4"/>
      <c r="S394" s="17"/>
    </row>
    <row r="395" spans="4:19" x14ac:dyDescent="0.2">
      <c r="D395" s="4"/>
      <c r="S395" s="17"/>
    </row>
    <row r="396" spans="4:19" x14ac:dyDescent="0.2">
      <c r="D396" s="4"/>
      <c r="S396" s="17"/>
    </row>
    <row r="397" spans="4:19" x14ac:dyDescent="0.2">
      <c r="D397" s="4"/>
      <c r="S397" s="17"/>
    </row>
    <row r="398" spans="4:19" x14ac:dyDescent="0.2">
      <c r="D398" s="4"/>
      <c r="S398" s="17"/>
    </row>
    <row r="399" spans="4:19" x14ac:dyDescent="0.2">
      <c r="D399" s="4"/>
      <c r="S399" s="17"/>
    </row>
    <row r="400" spans="4:19" x14ac:dyDescent="0.2">
      <c r="D400" s="4"/>
      <c r="S400" s="17"/>
    </row>
    <row r="401" spans="4:19" x14ac:dyDescent="0.2">
      <c r="D401" s="4"/>
      <c r="S401" s="17"/>
    </row>
    <row r="402" spans="4:19" x14ac:dyDescent="0.2">
      <c r="D402" s="4"/>
      <c r="S402" s="17"/>
    </row>
    <row r="403" spans="4:19" x14ac:dyDescent="0.2">
      <c r="D403" s="4"/>
      <c r="S403" s="17"/>
    </row>
    <row r="404" spans="4:19" x14ac:dyDescent="0.2">
      <c r="D404" s="4"/>
      <c r="S404" s="17"/>
    </row>
    <row r="405" spans="4:19" x14ac:dyDescent="0.2">
      <c r="D405" s="4"/>
      <c r="S405" s="17"/>
    </row>
    <row r="406" spans="4:19" x14ac:dyDescent="0.2">
      <c r="D406" s="4"/>
      <c r="S406" s="17"/>
    </row>
    <row r="407" spans="4:19" x14ac:dyDescent="0.2">
      <c r="D407" s="4"/>
      <c r="S407" s="17"/>
    </row>
    <row r="408" spans="4:19" x14ac:dyDescent="0.2">
      <c r="D408" s="4"/>
      <c r="S408" s="17"/>
    </row>
    <row r="409" spans="4:19" x14ac:dyDescent="0.2">
      <c r="D409" s="4"/>
      <c r="S409" s="17"/>
    </row>
    <row r="410" spans="4:19" x14ac:dyDescent="0.2">
      <c r="D410" s="4"/>
      <c r="S410" s="17"/>
    </row>
    <row r="411" spans="4:19" x14ac:dyDescent="0.2">
      <c r="D411" s="4"/>
      <c r="S411" s="17"/>
    </row>
    <row r="412" spans="4:19" x14ac:dyDescent="0.2">
      <c r="D412" s="4"/>
      <c r="S412" s="17"/>
    </row>
    <row r="413" spans="4:19" x14ac:dyDescent="0.2">
      <c r="D413" s="4"/>
      <c r="S413" s="17"/>
    </row>
    <row r="414" spans="4:19" x14ac:dyDescent="0.2">
      <c r="D414" s="4"/>
      <c r="S414" s="17"/>
    </row>
    <row r="415" spans="4:19" x14ac:dyDescent="0.2">
      <c r="D415" s="4"/>
      <c r="S415" s="17"/>
    </row>
    <row r="416" spans="4:19" x14ac:dyDescent="0.2">
      <c r="D416" s="4"/>
      <c r="S416" s="17"/>
    </row>
    <row r="417" spans="4:19" x14ac:dyDescent="0.2">
      <c r="D417" s="4"/>
      <c r="S417" s="17"/>
    </row>
    <row r="418" spans="4:19" x14ac:dyDescent="0.2">
      <c r="D418" s="4"/>
      <c r="S418" s="17"/>
    </row>
    <row r="419" spans="4:19" x14ac:dyDescent="0.2">
      <c r="D419" s="4"/>
      <c r="S419" s="17"/>
    </row>
    <row r="420" spans="4:19" x14ac:dyDescent="0.2">
      <c r="D420" s="4"/>
      <c r="S420" s="17"/>
    </row>
    <row r="421" spans="4:19" x14ac:dyDescent="0.2">
      <c r="D421" s="4"/>
      <c r="S421" s="17"/>
    </row>
    <row r="422" spans="4:19" x14ac:dyDescent="0.2">
      <c r="D422" s="4"/>
      <c r="S422" s="17"/>
    </row>
    <row r="423" spans="4:19" x14ac:dyDescent="0.2">
      <c r="D423" s="4"/>
      <c r="S423" s="17"/>
    </row>
    <row r="424" spans="4:19" x14ac:dyDescent="0.2">
      <c r="D424" s="4"/>
      <c r="S424" s="17"/>
    </row>
    <row r="425" spans="4:19" x14ac:dyDescent="0.2">
      <c r="D425" s="4"/>
      <c r="S425" s="17"/>
    </row>
    <row r="426" spans="4:19" x14ac:dyDescent="0.2">
      <c r="D426" s="4"/>
      <c r="S426" s="17"/>
    </row>
    <row r="427" spans="4:19" x14ac:dyDescent="0.2">
      <c r="D427" s="4"/>
      <c r="S427" s="17"/>
    </row>
    <row r="428" spans="4:19" x14ac:dyDescent="0.2">
      <c r="D428" s="4"/>
      <c r="S428" s="17"/>
    </row>
    <row r="429" spans="4:19" x14ac:dyDescent="0.2">
      <c r="D429" s="4"/>
      <c r="S429" s="17"/>
    </row>
    <row r="430" spans="4:19" x14ac:dyDescent="0.2">
      <c r="D430" s="4"/>
      <c r="S430" s="17"/>
    </row>
    <row r="431" spans="4:19" x14ac:dyDescent="0.2">
      <c r="D431" s="4"/>
      <c r="S431" s="17"/>
    </row>
    <row r="432" spans="4:19" x14ac:dyDescent="0.2">
      <c r="D432" s="4"/>
      <c r="S432" s="17"/>
    </row>
    <row r="433" spans="4:19" x14ac:dyDescent="0.2">
      <c r="D433" s="4"/>
      <c r="S433" s="17"/>
    </row>
    <row r="434" spans="4:19" x14ac:dyDescent="0.2">
      <c r="D434" s="4"/>
      <c r="S434" s="17"/>
    </row>
    <row r="435" spans="4:19" x14ac:dyDescent="0.2">
      <c r="D435" s="4"/>
      <c r="S435" s="17"/>
    </row>
    <row r="436" spans="4:19" x14ac:dyDescent="0.2">
      <c r="D436" s="4"/>
      <c r="S436" s="17"/>
    </row>
    <row r="437" spans="4:19" x14ac:dyDescent="0.2">
      <c r="D437" s="4"/>
      <c r="S437" s="17"/>
    </row>
    <row r="438" spans="4:19" x14ac:dyDescent="0.2">
      <c r="D438" s="4"/>
      <c r="S438" s="17"/>
    </row>
    <row r="439" spans="4:19" x14ac:dyDescent="0.2">
      <c r="D439" s="4"/>
      <c r="S439" s="17"/>
    </row>
    <row r="440" spans="4:19" x14ac:dyDescent="0.2">
      <c r="D440" s="4"/>
      <c r="S440" s="17"/>
    </row>
    <row r="441" spans="4:19" x14ac:dyDescent="0.2">
      <c r="D441" s="4"/>
      <c r="S441" s="17"/>
    </row>
    <row r="442" spans="4:19" x14ac:dyDescent="0.2">
      <c r="D442" s="4"/>
      <c r="S442" s="17"/>
    </row>
    <row r="443" spans="4:19" x14ac:dyDescent="0.2">
      <c r="D443" s="4"/>
      <c r="S443" s="17"/>
    </row>
    <row r="444" spans="4:19" x14ac:dyDescent="0.2">
      <c r="D444" s="4"/>
      <c r="S444" s="17"/>
    </row>
    <row r="445" spans="4:19" x14ac:dyDescent="0.2">
      <c r="D445" s="4"/>
      <c r="S445" s="17"/>
    </row>
    <row r="446" spans="4:19" x14ac:dyDescent="0.2">
      <c r="D446" s="4"/>
      <c r="S446" s="17"/>
    </row>
    <row r="447" spans="4:19" x14ac:dyDescent="0.2">
      <c r="D447" s="4"/>
      <c r="S447" s="17"/>
    </row>
    <row r="448" spans="4:19" x14ac:dyDescent="0.2">
      <c r="D448" s="4"/>
      <c r="S448" s="17"/>
    </row>
    <row r="449" spans="4:19" x14ac:dyDescent="0.2">
      <c r="D449" s="4"/>
      <c r="S449" s="17"/>
    </row>
    <row r="450" spans="4:19" x14ac:dyDescent="0.2">
      <c r="D450" s="4"/>
      <c r="S450" s="17"/>
    </row>
    <row r="451" spans="4:19" x14ac:dyDescent="0.2">
      <c r="D451" s="4"/>
      <c r="S451" s="17"/>
    </row>
    <row r="452" spans="4:19" x14ac:dyDescent="0.2">
      <c r="D452" s="4"/>
      <c r="S452" s="17"/>
    </row>
    <row r="453" spans="4:19" x14ac:dyDescent="0.2">
      <c r="D453" s="4"/>
      <c r="S453" s="17"/>
    </row>
    <row r="454" spans="4:19" x14ac:dyDescent="0.2">
      <c r="D454" s="4"/>
      <c r="S454" s="17"/>
    </row>
    <row r="455" spans="4:19" x14ac:dyDescent="0.2">
      <c r="D455" s="4"/>
      <c r="S455" s="17"/>
    </row>
    <row r="456" spans="4:19" x14ac:dyDescent="0.2">
      <c r="D456" s="4"/>
      <c r="S456" s="17"/>
    </row>
    <row r="457" spans="4:19" x14ac:dyDescent="0.2">
      <c r="D457" s="4"/>
      <c r="S457" s="17"/>
    </row>
    <row r="458" spans="4:19" x14ac:dyDescent="0.2">
      <c r="D458" s="4"/>
      <c r="S458" s="17"/>
    </row>
    <row r="459" spans="4:19" x14ac:dyDescent="0.2">
      <c r="D459" s="4"/>
    </row>
    <row r="460" spans="4:19" x14ac:dyDescent="0.2">
      <c r="D460" s="4"/>
    </row>
    <row r="461" spans="4:19" x14ac:dyDescent="0.2">
      <c r="D461" s="4"/>
    </row>
    <row r="462" spans="4:19" x14ac:dyDescent="0.2">
      <c r="D462" s="4"/>
    </row>
    <row r="463" spans="4:19" x14ac:dyDescent="0.2">
      <c r="D463" s="4"/>
    </row>
    <row r="464" spans="4:19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  <row r="1320" spans="4:4" x14ac:dyDescent="0.2">
      <c r="D1320" s="4"/>
    </row>
    <row r="1321" spans="4:4" x14ac:dyDescent="0.2">
      <c r="D1321" s="4"/>
    </row>
    <row r="1322" spans="4:4" x14ac:dyDescent="0.2">
      <c r="D1322" s="4"/>
    </row>
    <row r="1323" spans="4:4" x14ac:dyDescent="0.2">
      <c r="D1323" s="4"/>
    </row>
    <row r="1324" spans="4:4" x14ac:dyDescent="0.2">
      <c r="D1324" s="4"/>
    </row>
    <row r="1325" spans="4:4" x14ac:dyDescent="0.2">
      <c r="D1325" s="4"/>
    </row>
    <row r="1326" spans="4:4" x14ac:dyDescent="0.2">
      <c r="D1326" s="4"/>
    </row>
    <row r="1327" spans="4:4" x14ac:dyDescent="0.2">
      <c r="D1327" s="4"/>
    </row>
    <row r="1328" spans="4:4" x14ac:dyDescent="0.2">
      <c r="D1328" s="4"/>
    </row>
    <row r="1329" spans="4:4" x14ac:dyDescent="0.2">
      <c r="D1329" s="4"/>
    </row>
    <row r="1330" spans="4:4" x14ac:dyDescent="0.2">
      <c r="D1330" s="4"/>
    </row>
    <row r="1331" spans="4:4" x14ac:dyDescent="0.2">
      <c r="D1331" s="4"/>
    </row>
    <row r="1332" spans="4:4" x14ac:dyDescent="0.2">
      <c r="D1332" s="4"/>
    </row>
    <row r="1333" spans="4:4" x14ac:dyDescent="0.2">
      <c r="D1333" s="4"/>
    </row>
    <row r="1334" spans="4:4" x14ac:dyDescent="0.2">
      <c r="D1334" s="4"/>
    </row>
    <row r="1335" spans="4:4" x14ac:dyDescent="0.2">
      <c r="D1335" s="4"/>
    </row>
    <row r="1336" spans="4:4" x14ac:dyDescent="0.2">
      <c r="D1336" s="4"/>
    </row>
    <row r="1337" spans="4:4" x14ac:dyDescent="0.2">
      <c r="D1337" s="4"/>
    </row>
    <row r="1338" spans="4:4" x14ac:dyDescent="0.2">
      <c r="D1338" s="4"/>
    </row>
    <row r="1339" spans="4:4" x14ac:dyDescent="0.2">
      <c r="D1339" s="4"/>
    </row>
    <row r="1340" spans="4:4" x14ac:dyDescent="0.2">
      <c r="D1340" s="4"/>
    </row>
    <row r="1341" spans="4:4" x14ac:dyDescent="0.2">
      <c r="D1341" s="4"/>
    </row>
    <row r="1342" spans="4:4" x14ac:dyDescent="0.2">
      <c r="D1342" s="4"/>
    </row>
    <row r="1343" spans="4:4" x14ac:dyDescent="0.2">
      <c r="D1343" s="4"/>
    </row>
    <row r="1344" spans="4:4" x14ac:dyDescent="0.2">
      <c r="D1344" s="4"/>
    </row>
    <row r="1345" spans="4:4" x14ac:dyDescent="0.2">
      <c r="D1345" s="4"/>
    </row>
    <row r="1346" spans="4:4" x14ac:dyDescent="0.2">
      <c r="D1346" s="4"/>
    </row>
    <row r="1347" spans="4:4" x14ac:dyDescent="0.2">
      <c r="D1347" s="4"/>
    </row>
    <row r="1348" spans="4:4" x14ac:dyDescent="0.2">
      <c r="D1348" s="4"/>
    </row>
    <row r="1349" spans="4:4" x14ac:dyDescent="0.2">
      <c r="D1349" s="4"/>
    </row>
    <row r="1350" spans="4:4" x14ac:dyDescent="0.2">
      <c r="D1350" s="4"/>
    </row>
    <row r="1351" spans="4:4" x14ac:dyDescent="0.2">
      <c r="D1351" s="4"/>
    </row>
    <row r="1352" spans="4:4" x14ac:dyDescent="0.2">
      <c r="D1352" s="4"/>
    </row>
    <row r="1353" spans="4:4" x14ac:dyDescent="0.2">
      <c r="D1353" s="4"/>
    </row>
    <row r="1354" spans="4:4" x14ac:dyDescent="0.2">
      <c r="D1354" s="4"/>
    </row>
    <row r="1355" spans="4:4" x14ac:dyDescent="0.2">
      <c r="D1355" s="4"/>
    </row>
    <row r="1356" spans="4:4" x14ac:dyDescent="0.2">
      <c r="D1356" s="4"/>
    </row>
    <row r="1357" spans="4:4" x14ac:dyDescent="0.2">
      <c r="D1357" s="4"/>
    </row>
    <row r="1358" spans="4:4" x14ac:dyDescent="0.2">
      <c r="D1358" s="4"/>
    </row>
    <row r="1359" spans="4:4" x14ac:dyDescent="0.2">
      <c r="D1359" s="4"/>
    </row>
    <row r="1360" spans="4:4" x14ac:dyDescent="0.2">
      <c r="D1360" s="4"/>
    </row>
    <row r="1361" spans="4:4" x14ac:dyDescent="0.2">
      <c r="D1361" s="4"/>
    </row>
    <row r="1362" spans="4:4" x14ac:dyDescent="0.2">
      <c r="D1362" s="4"/>
    </row>
    <row r="1363" spans="4:4" x14ac:dyDescent="0.2">
      <c r="D1363" s="4"/>
    </row>
    <row r="1364" spans="4:4" x14ac:dyDescent="0.2">
      <c r="D1364" s="4"/>
    </row>
    <row r="1365" spans="4:4" x14ac:dyDescent="0.2">
      <c r="D1365" s="4"/>
    </row>
    <row r="1366" spans="4:4" x14ac:dyDescent="0.2">
      <c r="D1366" s="4"/>
    </row>
    <row r="1367" spans="4:4" x14ac:dyDescent="0.2">
      <c r="D1367" s="4"/>
    </row>
    <row r="1368" spans="4:4" x14ac:dyDescent="0.2">
      <c r="D1368" s="4"/>
    </row>
    <row r="1369" spans="4:4" x14ac:dyDescent="0.2">
      <c r="D1369" s="4"/>
    </row>
    <row r="1370" spans="4:4" x14ac:dyDescent="0.2">
      <c r="D1370" s="4"/>
    </row>
    <row r="1371" spans="4:4" x14ac:dyDescent="0.2">
      <c r="D1371" s="4"/>
    </row>
    <row r="1372" spans="4:4" x14ac:dyDescent="0.2">
      <c r="D1372" s="4"/>
    </row>
    <row r="1373" spans="4:4" x14ac:dyDescent="0.2">
      <c r="D1373" s="4"/>
    </row>
    <row r="1374" spans="4:4" x14ac:dyDescent="0.2">
      <c r="D1374" s="4"/>
    </row>
    <row r="1375" spans="4:4" x14ac:dyDescent="0.2">
      <c r="D1375" s="4"/>
    </row>
    <row r="1376" spans="4:4" x14ac:dyDescent="0.2">
      <c r="D1376" s="4"/>
    </row>
    <row r="1377" spans="4:4" x14ac:dyDescent="0.2">
      <c r="D1377" s="4"/>
    </row>
    <row r="1378" spans="4:4" x14ac:dyDescent="0.2">
      <c r="D1378" s="4"/>
    </row>
    <row r="1379" spans="4:4" x14ac:dyDescent="0.2">
      <c r="D1379" s="4"/>
    </row>
    <row r="1380" spans="4:4" x14ac:dyDescent="0.2">
      <c r="D1380" s="4"/>
    </row>
    <row r="1381" spans="4:4" x14ac:dyDescent="0.2">
      <c r="D1381" s="4"/>
    </row>
    <row r="1382" spans="4:4" x14ac:dyDescent="0.2">
      <c r="D1382" s="4"/>
    </row>
    <row r="1383" spans="4:4" x14ac:dyDescent="0.2">
      <c r="D1383" s="4"/>
    </row>
    <row r="1384" spans="4:4" x14ac:dyDescent="0.2">
      <c r="D1384" s="4"/>
    </row>
    <row r="1385" spans="4:4" x14ac:dyDescent="0.2">
      <c r="D1385" s="4"/>
    </row>
    <row r="1386" spans="4:4" x14ac:dyDescent="0.2">
      <c r="D1386" s="4"/>
    </row>
    <row r="1387" spans="4:4" x14ac:dyDescent="0.2">
      <c r="D1387" s="4"/>
    </row>
    <row r="1388" spans="4:4" x14ac:dyDescent="0.2">
      <c r="D1388" s="4"/>
    </row>
    <row r="1389" spans="4:4" x14ac:dyDescent="0.2">
      <c r="D1389" s="4"/>
    </row>
    <row r="1390" spans="4:4" x14ac:dyDescent="0.2">
      <c r="D1390" s="4"/>
    </row>
    <row r="1391" spans="4:4" x14ac:dyDescent="0.2">
      <c r="D1391" s="4"/>
    </row>
    <row r="1392" spans="4:4" x14ac:dyDescent="0.2">
      <c r="D1392" s="4"/>
    </row>
    <row r="1393" spans="4:4" x14ac:dyDescent="0.2">
      <c r="D1393" s="4"/>
    </row>
    <row r="1394" spans="4:4" x14ac:dyDescent="0.2">
      <c r="D1394" s="4"/>
    </row>
    <row r="1395" spans="4:4" x14ac:dyDescent="0.2">
      <c r="D1395" s="4"/>
    </row>
    <row r="1396" spans="4:4" x14ac:dyDescent="0.2">
      <c r="D1396" s="4"/>
    </row>
    <row r="1397" spans="4:4" x14ac:dyDescent="0.2">
      <c r="D1397" s="4"/>
    </row>
    <row r="1398" spans="4:4" x14ac:dyDescent="0.2">
      <c r="D1398" s="4"/>
    </row>
    <row r="1399" spans="4:4" x14ac:dyDescent="0.2">
      <c r="D1399" s="4"/>
    </row>
    <row r="1400" spans="4:4" x14ac:dyDescent="0.2">
      <c r="D1400" s="4"/>
    </row>
    <row r="1401" spans="4:4" x14ac:dyDescent="0.2">
      <c r="D1401" s="4"/>
    </row>
    <row r="1402" spans="4:4" x14ac:dyDescent="0.2">
      <c r="D1402" s="4"/>
    </row>
    <row r="1403" spans="4:4" x14ac:dyDescent="0.2">
      <c r="D1403" s="4"/>
    </row>
    <row r="1404" spans="4:4" x14ac:dyDescent="0.2">
      <c r="D1404" s="4"/>
    </row>
    <row r="1405" spans="4:4" x14ac:dyDescent="0.2">
      <c r="D1405" s="4"/>
    </row>
    <row r="1406" spans="4:4" x14ac:dyDescent="0.2">
      <c r="D1406" s="4"/>
    </row>
    <row r="1407" spans="4:4" x14ac:dyDescent="0.2">
      <c r="D1407" s="4"/>
    </row>
    <row r="1408" spans="4:4" x14ac:dyDescent="0.2">
      <c r="D1408" s="4"/>
    </row>
    <row r="1409" spans="4:4" x14ac:dyDescent="0.2">
      <c r="D1409" s="4"/>
    </row>
    <row r="1410" spans="4:4" x14ac:dyDescent="0.2">
      <c r="D1410" s="4"/>
    </row>
    <row r="1411" spans="4:4" x14ac:dyDescent="0.2">
      <c r="D1411" s="4"/>
    </row>
    <row r="1412" spans="4:4" x14ac:dyDescent="0.2">
      <c r="D1412" s="4"/>
    </row>
    <row r="1413" spans="4:4" x14ac:dyDescent="0.2">
      <c r="D1413" s="4"/>
    </row>
    <row r="1414" spans="4:4" x14ac:dyDescent="0.2">
      <c r="D1414" s="4"/>
    </row>
    <row r="1415" spans="4:4" x14ac:dyDescent="0.2">
      <c r="D1415" s="4"/>
    </row>
    <row r="1416" spans="4:4" x14ac:dyDescent="0.2">
      <c r="D1416" s="4"/>
    </row>
    <row r="1417" spans="4:4" x14ac:dyDescent="0.2">
      <c r="D1417" s="4"/>
    </row>
    <row r="1418" spans="4:4" x14ac:dyDescent="0.2">
      <c r="D1418" s="4"/>
    </row>
    <row r="1419" spans="4:4" x14ac:dyDescent="0.2">
      <c r="D1419" s="4"/>
    </row>
    <row r="1420" spans="4:4" x14ac:dyDescent="0.2">
      <c r="D1420" s="4"/>
    </row>
    <row r="1421" spans="4:4" x14ac:dyDescent="0.2">
      <c r="D1421" s="4"/>
    </row>
    <row r="1422" spans="4:4" x14ac:dyDescent="0.2">
      <c r="D1422" s="4"/>
    </row>
    <row r="1423" spans="4:4" x14ac:dyDescent="0.2">
      <c r="D1423" s="4"/>
    </row>
    <row r="1424" spans="4:4" x14ac:dyDescent="0.2">
      <c r="D1424" s="4"/>
    </row>
    <row r="1425" spans="4:4" x14ac:dyDescent="0.2">
      <c r="D1425" s="4"/>
    </row>
    <row r="1426" spans="4:4" x14ac:dyDescent="0.2">
      <c r="D1426" s="4"/>
    </row>
    <row r="1427" spans="4:4" x14ac:dyDescent="0.2">
      <c r="D1427" s="4"/>
    </row>
    <row r="1428" spans="4:4" x14ac:dyDescent="0.2">
      <c r="D1428" s="4"/>
    </row>
    <row r="1429" spans="4:4" x14ac:dyDescent="0.2">
      <c r="D1429" s="4"/>
    </row>
    <row r="1430" spans="4:4" x14ac:dyDescent="0.2">
      <c r="D1430" s="4"/>
    </row>
    <row r="1431" spans="4:4" x14ac:dyDescent="0.2">
      <c r="D1431" s="4"/>
    </row>
    <row r="1432" spans="4:4" x14ac:dyDescent="0.2">
      <c r="D1432" s="4"/>
    </row>
    <row r="1433" spans="4:4" x14ac:dyDescent="0.2">
      <c r="D1433" s="4"/>
    </row>
    <row r="1434" spans="4:4" x14ac:dyDescent="0.2">
      <c r="D1434" s="4"/>
    </row>
    <row r="1435" spans="4:4" x14ac:dyDescent="0.2">
      <c r="D1435" s="4"/>
    </row>
    <row r="1436" spans="4:4" x14ac:dyDescent="0.2">
      <c r="D1436" s="4"/>
    </row>
    <row r="1437" spans="4:4" x14ac:dyDescent="0.2">
      <c r="D1437" s="4"/>
    </row>
    <row r="1438" spans="4:4" x14ac:dyDescent="0.2">
      <c r="D1438" s="4"/>
    </row>
    <row r="1439" spans="4:4" x14ac:dyDescent="0.2">
      <c r="D1439" s="4"/>
    </row>
    <row r="1440" spans="4:4" x14ac:dyDescent="0.2">
      <c r="D1440" s="4"/>
    </row>
    <row r="1441" spans="4:4" x14ac:dyDescent="0.2">
      <c r="D1441" s="4"/>
    </row>
    <row r="1442" spans="4:4" x14ac:dyDescent="0.2">
      <c r="D1442" s="4"/>
    </row>
    <row r="1443" spans="4:4" x14ac:dyDescent="0.2">
      <c r="D1443" s="4"/>
    </row>
    <row r="1444" spans="4:4" x14ac:dyDescent="0.2">
      <c r="D1444" s="4"/>
    </row>
    <row r="1445" spans="4:4" x14ac:dyDescent="0.2">
      <c r="D1445" s="4"/>
    </row>
    <row r="1446" spans="4:4" x14ac:dyDescent="0.2">
      <c r="D1446" s="4"/>
    </row>
    <row r="1447" spans="4:4" x14ac:dyDescent="0.2">
      <c r="D1447" s="4"/>
    </row>
    <row r="1448" spans="4:4" x14ac:dyDescent="0.2">
      <c r="D1448" s="4"/>
    </row>
    <row r="1449" spans="4:4" x14ac:dyDescent="0.2">
      <c r="D1449" s="4"/>
    </row>
    <row r="1450" spans="4:4" x14ac:dyDescent="0.2">
      <c r="D1450" s="4"/>
    </row>
    <row r="1451" spans="4:4" x14ac:dyDescent="0.2">
      <c r="D1451" s="4"/>
    </row>
    <row r="1452" spans="4:4" x14ac:dyDescent="0.2">
      <c r="D1452" s="4"/>
    </row>
    <row r="1453" spans="4:4" x14ac:dyDescent="0.2">
      <c r="D1453" s="4"/>
    </row>
    <row r="1454" spans="4:4" x14ac:dyDescent="0.2">
      <c r="D1454" s="4"/>
    </row>
    <row r="1455" spans="4:4" x14ac:dyDescent="0.2">
      <c r="D1455" s="4"/>
    </row>
    <row r="1456" spans="4:4" x14ac:dyDescent="0.2">
      <c r="D1456" s="4"/>
    </row>
    <row r="1457" spans="4:4" x14ac:dyDescent="0.2">
      <c r="D1457" s="4"/>
    </row>
    <row r="1458" spans="4:4" x14ac:dyDescent="0.2">
      <c r="D1458" s="4"/>
    </row>
    <row r="1459" spans="4:4" x14ac:dyDescent="0.2">
      <c r="D1459" s="4"/>
    </row>
    <row r="1460" spans="4:4" x14ac:dyDescent="0.2">
      <c r="D1460" s="4"/>
    </row>
    <row r="1461" spans="4:4" x14ac:dyDescent="0.2">
      <c r="D1461" s="4"/>
    </row>
    <row r="1462" spans="4:4" x14ac:dyDescent="0.2">
      <c r="D1462" s="4"/>
    </row>
    <row r="1463" spans="4:4" x14ac:dyDescent="0.2">
      <c r="D1463" s="4"/>
    </row>
    <row r="1464" spans="4:4" x14ac:dyDescent="0.2">
      <c r="D1464" s="4"/>
    </row>
    <row r="1465" spans="4:4" x14ac:dyDescent="0.2">
      <c r="D1465" s="4"/>
    </row>
    <row r="1466" spans="4:4" x14ac:dyDescent="0.2">
      <c r="D1466" s="4"/>
    </row>
    <row r="1467" spans="4:4" x14ac:dyDescent="0.2">
      <c r="D1467" s="4"/>
    </row>
    <row r="1468" spans="4:4" x14ac:dyDescent="0.2">
      <c r="D1468" s="4"/>
    </row>
    <row r="1469" spans="4:4" x14ac:dyDescent="0.2">
      <c r="D1469" s="4"/>
    </row>
    <row r="1470" spans="4:4" x14ac:dyDescent="0.2">
      <c r="D1470" s="4"/>
    </row>
    <row r="1471" spans="4:4" x14ac:dyDescent="0.2">
      <c r="D1471" s="4"/>
    </row>
    <row r="1472" spans="4:4" x14ac:dyDescent="0.2">
      <c r="D1472" s="4"/>
    </row>
    <row r="1473" spans="4:4" x14ac:dyDescent="0.2">
      <c r="D1473" s="4"/>
    </row>
    <row r="1474" spans="4:4" x14ac:dyDescent="0.2">
      <c r="D1474" s="4"/>
    </row>
    <row r="1475" spans="4:4" x14ac:dyDescent="0.2">
      <c r="D1475" s="4"/>
    </row>
    <row r="1476" spans="4:4" x14ac:dyDescent="0.2">
      <c r="D1476" s="4"/>
    </row>
    <row r="1477" spans="4:4" x14ac:dyDescent="0.2">
      <c r="D1477" s="4"/>
    </row>
    <row r="1478" spans="4:4" x14ac:dyDescent="0.2">
      <c r="D1478" s="4"/>
    </row>
    <row r="1479" spans="4:4" x14ac:dyDescent="0.2">
      <c r="D1479" s="4"/>
    </row>
    <row r="1480" spans="4:4" x14ac:dyDescent="0.2">
      <c r="D1480" s="4"/>
    </row>
    <row r="1481" spans="4:4" x14ac:dyDescent="0.2">
      <c r="D1481" s="4"/>
    </row>
    <row r="1482" spans="4:4" x14ac:dyDescent="0.2">
      <c r="D1482" s="4"/>
    </row>
    <row r="1483" spans="4:4" x14ac:dyDescent="0.2">
      <c r="D1483" s="4"/>
    </row>
    <row r="1484" spans="4:4" x14ac:dyDescent="0.2">
      <c r="D1484" s="4"/>
    </row>
    <row r="1485" spans="4:4" x14ac:dyDescent="0.2">
      <c r="D1485" s="4"/>
    </row>
    <row r="1486" spans="4:4" x14ac:dyDescent="0.2">
      <c r="D1486" s="4"/>
    </row>
    <row r="1487" spans="4:4" x14ac:dyDescent="0.2">
      <c r="D1487" s="4"/>
    </row>
    <row r="1488" spans="4:4" x14ac:dyDescent="0.2">
      <c r="D1488" s="4"/>
    </row>
    <row r="1489" spans="4:4" x14ac:dyDescent="0.2">
      <c r="D1489" s="4"/>
    </row>
    <row r="1490" spans="4:4" x14ac:dyDescent="0.2">
      <c r="D1490" s="4"/>
    </row>
    <row r="1491" spans="4:4" x14ac:dyDescent="0.2">
      <c r="D1491" s="4"/>
    </row>
    <row r="1492" spans="4:4" x14ac:dyDescent="0.2">
      <c r="D1492" s="4"/>
    </row>
    <row r="1493" spans="4:4" x14ac:dyDescent="0.2">
      <c r="D1493" s="4"/>
    </row>
    <row r="1494" spans="4:4" x14ac:dyDescent="0.2">
      <c r="D1494" s="4"/>
    </row>
    <row r="1495" spans="4:4" x14ac:dyDescent="0.2">
      <c r="D1495" s="4"/>
    </row>
    <row r="1496" spans="4:4" x14ac:dyDescent="0.2">
      <c r="D1496" s="4"/>
    </row>
    <row r="1497" spans="4:4" x14ac:dyDescent="0.2">
      <c r="D1497" s="4"/>
    </row>
    <row r="1498" spans="4:4" x14ac:dyDescent="0.2">
      <c r="D1498" s="4"/>
    </row>
    <row r="1499" spans="4:4" x14ac:dyDescent="0.2">
      <c r="D1499" s="4"/>
    </row>
    <row r="1500" spans="4:4" x14ac:dyDescent="0.2">
      <c r="D1500" s="4"/>
    </row>
    <row r="1501" spans="4:4" x14ac:dyDescent="0.2">
      <c r="D1501" s="4"/>
    </row>
    <row r="1502" spans="4:4" x14ac:dyDescent="0.2">
      <c r="D1502" s="4"/>
    </row>
    <row r="1503" spans="4:4" x14ac:dyDescent="0.2">
      <c r="D1503" s="4"/>
    </row>
    <row r="1504" spans="4:4" x14ac:dyDescent="0.2">
      <c r="D1504" s="4"/>
    </row>
    <row r="1505" spans="4:4" x14ac:dyDescent="0.2">
      <c r="D1505" s="4"/>
    </row>
    <row r="1506" spans="4:4" x14ac:dyDescent="0.2">
      <c r="D1506" s="4"/>
    </row>
    <row r="1507" spans="4:4" x14ac:dyDescent="0.2">
      <c r="D1507" s="4"/>
    </row>
    <row r="1508" spans="4:4" x14ac:dyDescent="0.2">
      <c r="D1508" s="4"/>
    </row>
    <row r="1509" spans="4:4" x14ac:dyDescent="0.2">
      <c r="D1509" s="4"/>
    </row>
    <row r="1510" spans="4:4" x14ac:dyDescent="0.2">
      <c r="D1510" s="4"/>
    </row>
    <row r="1511" spans="4:4" x14ac:dyDescent="0.2">
      <c r="D1511" s="4"/>
    </row>
    <row r="1512" spans="4:4" x14ac:dyDescent="0.2">
      <c r="D1512" s="4"/>
    </row>
    <row r="1513" spans="4:4" x14ac:dyDescent="0.2">
      <c r="D1513" s="4"/>
    </row>
    <row r="1514" spans="4:4" x14ac:dyDescent="0.2">
      <c r="D1514" s="4"/>
    </row>
    <row r="1515" spans="4:4" x14ac:dyDescent="0.2">
      <c r="D1515" s="4"/>
    </row>
    <row r="1516" spans="4:4" x14ac:dyDescent="0.2">
      <c r="D1516" s="4"/>
    </row>
    <row r="1517" spans="4:4" x14ac:dyDescent="0.2">
      <c r="D1517" s="4"/>
    </row>
    <row r="1518" spans="4:4" x14ac:dyDescent="0.2">
      <c r="D1518" s="4"/>
    </row>
    <row r="1519" spans="4:4" x14ac:dyDescent="0.2">
      <c r="D1519" s="4"/>
    </row>
    <row r="1520" spans="4:4" x14ac:dyDescent="0.2">
      <c r="D1520" s="4"/>
    </row>
    <row r="1521" spans="4:4" x14ac:dyDescent="0.2">
      <c r="D1521" s="4"/>
    </row>
    <row r="1522" spans="4:4" x14ac:dyDescent="0.2">
      <c r="D1522" s="4"/>
    </row>
    <row r="1523" spans="4:4" x14ac:dyDescent="0.2">
      <c r="D1523" s="4"/>
    </row>
    <row r="1524" spans="4:4" x14ac:dyDescent="0.2">
      <c r="D1524" s="4"/>
    </row>
    <row r="1525" spans="4:4" x14ac:dyDescent="0.2">
      <c r="D1525" s="4"/>
    </row>
    <row r="1526" spans="4:4" x14ac:dyDescent="0.2">
      <c r="D1526" s="4"/>
    </row>
    <row r="1527" spans="4:4" x14ac:dyDescent="0.2">
      <c r="D1527" s="4"/>
    </row>
    <row r="1528" spans="4:4" x14ac:dyDescent="0.2">
      <c r="D1528" s="4"/>
    </row>
    <row r="1529" spans="4:4" x14ac:dyDescent="0.2">
      <c r="D1529" s="4"/>
    </row>
    <row r="1530" spans="4:4" x14ac:dyDescent="0.2">
      <c r="D1530" s="4"/>
    </row>
    <row r="1531" spans="4:4" x14ac:dyDescent="0.2">
      <c r="D1531" s="4"/>
    </row>
    <row r="1532" spans="4:4" x14ac:dyDescent="0.2">
      <c r="D1532" s="4"/>
    </row>
    <row r="1533" spans="4:4" x14ac:dyDescent="0.2">
      <c r="D1533" s="4"/>
    </row>
    <row r="1534" spans="4:4" x14ac:dyDescent="0.2">
      <c r="D1534" s="4"/>
    </row>
    <row r="1535" spans="4:4" x14ac:dyDescent="0.2">
      <c r="D1535" s="4"/>
    </row>
    <row r="1536" spans="4:4" x14ac:dyDescent="0.2">
      <c r="D1536" s="4"/>
    </row>
    <row r="1537" spans="4:4" x14ac:dyDescent="0.2">
      <c r="D1537" s="4"/>
    </row>
    <row r="1538" spans="4:4" x14ac:dyDescent="0.2">
      <c r="D1538" s="4"/>
    </row>
    <row r="1539" spans="4:4" x14ac:dyDescent="0.2">
      <c r="D1539" s="4"/>
    </row>
    <row r="1540" spans="4:4" x14ac:dyDescent="0.2">
      <c r="D1540" s="4"/>
    </row>
    <row r="1541" spans="4:4" x14ac:dyDescent="0.2">
      <c r="D1541" s="4"/>
    </row>
    <row r="1542" spans="4:4" x14ac:dyDescent="0.2">
      <c r="D1542" s="4"/>
    </row>
    <row r="1543" spans="4:4" x14ac:dyDescent="0.2">
      <c r="D1543" s="4"/>
    </row>
    <row r="1544" spans="4:4" x14ac:dyDescent="0.2">
      <c r="D1544" s="4"/>
    </row>
    <row r="1545" spans="4:4" x14ac:dyDescent="0.2">
      <c r="D1545" s="4"/>
    </row>
    <row r="1546" spans="4:4" x14ac:dyDescent="0.2">
      <c r="D1546" s="4"/>
    </row>
    <row r="1547" spans="4:4" x14ac:dyDescent="0.2">
      <c r="D1547" s="4"/>
    </row>
    <row r="1548" spans="4:4" x14ac:dyDescent="0.2">
      <c r="D1548" s="4"/>
    </row>
    <row r="1549" spans="4:4" x14ac:dyDescent="0.2">
      <c r="D1549" s="4"/>
    </row>
    <row r="1550" spans="4:4" x14ac:dyDescent="0.2">
      <c r="D1550" s="4"/>
    </row>
    <row r="1551" spans="4:4" x14ac:dyDescent="0.2">
      <c r="D1551" s="4"/>
    </row>
    <row r="1552" spans="4:4" x14ac:dyDescent="0.2">
      <c r="D1552" s="4"/>
    </row>
    <row r="1553" spans="4:4" x14ac:dyDescent="0.2">
      <c r="D1553" s="4"/>
    </row>
    <row r="1554" spans="4:4" x14ac:dyDescent="0.2">
      <c r="D1554" s="4"/>
    </row>
    <row r="1555" spans="4:4" x14ac:dyDescent="0.2">
      <c r="D1555" s="4"/>
    </row>
    <row r="1556" spans="4:4" x14ac:dyDescent="0.2">
      <c r="D1556" s="4"/>
    </row>
    <row r="1557" spans="4:4" x14ac:dyDescent="0.2">
      <c r="D1557" s="4"/>
    </row>
    <row r="1558" spans="4:4" x14ac:dyDescent="0.2">
      <c r="D1558" s="4"/>
    </row>
    <row r="1559" spans="4:4" x14ac:dyDescent="0.2">
      <c r="D1559" s="4"/>
    </row>
    <row r="1560" spans="4:4" x14ac:dyDescent="0.2">
      <c r="D1560" s="4"/>
    </row>
    <row r="1561" spans="4:4" x14ac:dyDescent="0.2">
      <c r="D1561" s="4"/>
    </row>
    <row r="1562" spans="4:4" x14ac:dyDescent="0.2">
      <c r="D1562" s="4"/>
    </row>
    <row r="1563" spans="4:4" x14ac:dyDescent="0.2">
      <c r="D1563" s="4"/>
    </row>
    <row r="1564" spans="4:4" x14ac:dyDescent="0.2">
      <c r="D1564" s="4"/>
    </row>
    <row r="1565" spans="4:4" x14ac:dyDescent="0.2">
      <c r="D1565" s="4"/>
    </row>
    <row r="1566" spans="4:4" x14ac:dyDescent="0.2">
      <c r="D1566" s="4"/>
    </row>
    <row r="1567" spans="4:4" x14ac:dyDescent="0.2">
      <c r="D1567" s="4"/>
    </row>
    <row r="1568" spans="4:4" x14ac:dyDescent="0.2">
      <c r="D1568" s="4"/>
    </row>
    <row r="1569" spans="4:4" x14ac:dyDescent="0.2">
      <c r="D1569" s="4"/>
    </row>
    <row r="1570" spans="4:4" x14ac:dyDescent="0.2">
      <c r="D1570" s="4"/>
    </row>
    <row r="1571" spans="4:4" x14ac:dyDescent="0.2">
      <c r="D1571" s="4"/>
    </row>
    <row r="1572" spans="4:4" x14ac:dyDescent="0.2">
      <c r="D1572" s="4"/>
    </row>
    <row r="1573" spans="4:4" x14ac:dyDescent="0.2">
      <c r="D1573" s="4"/>
    </row>
    <row r="1574" spans="4:4" x14ac:dyDescent="0.2">
      <c r="D1574" s="4"/>
    </row>
    <row r="1575" spans="4:4" x14ac:dyDescent="0.2">
      <c r="D1575" s="4"/>
    </row>
    <row r="1576" spans="4:4" x14ac:dyDescent="0.2">
      <c r="D1576" s="4"/>
    </row>
    <row r="1577" spans="4:4" x14ac:dyDescent="0.2">
      <c r="D1577" s="4"/>
    </row>
    <row r="1578" spans="4:4" x14ac:dyDescent="0.2">
      <c r="D1578" s="4"/>
    </row>
    <row r="1579" spans="4:4" x14ac:dyDescent="0.2">
      <c r="D1579" s="4"/>
    </row>
    <row r="1580" spans="4:4" x14ac:dyDescent="0.2">
      <c r="D1580" s="4"/>
    </row>
    <row r="1581" spans="4:4" x14ac:dyDescent="0.2">
      <c r="D1581" s="4"/>
    </row>
    <row r="1582" spans="4:4" x14ac:dyDescent="0.2">
      <c r="D1582" s="4"/>
    </row>
    <row r="1583" spans="4:4" x14ac:dyDescent="0.2">
      <c r="D1583" s="4"/>
    </row>
    <row r="1584" spans="4:4" x14ac:dyDescent="0.2">
      <c r="D1584" s="4"/>
    </row>
    <row r="1585" spans="4:4" x14ac:dyDescent="0.2">
      <c r="D1585" s="4"/>
    </row>
    <row r="1586" spans="4:4" x14ac:dyDescent="0.2">
      <c r="D1586" s="4"/>
    </row>
    <row r="1587" spans="4:4" x14ac:dyDescent="0.2">
      <c r="D1587" s="4"/>
    </row>
    <row r="1588" spans="4:4" x14ac:dyDescent="0.2">
      <c r="D1588" s="4"/>
    </row>
    <row r="1589" spans="4:4" x14ac:dyDescent="0.2">
      <c r="D1589" s="4"/>
    </row>
    <row r="1590" spans="4:4" x14ac:dyDescent="0.2">
      <c r="D1590" s="4"/>
    </row>
    <row r="1591" spans="4:4" x14ac:dyDescent="0.2">
      <c r="D1591" s="4"/>
    </row>
    <row r="1592" spans="4:4" x14ac:dyDescent="0.2">
      <c r="D1592" s="4"/>
    </row>
    <row r="1593" spans="4:4" x14ac:dyDescent="0.2">
      <c r="D1593" s="4"/>
    </row>
    <row r="1594" spans="4:4" x14ac:dyDescent="0.2">
      <c r="D1594" s="4"/>
    </row>
    <row r="1595" spans="4:4" x14ac:dyDescent="0.2">
      <c r="D1595" s="4"/>
    </row>
    <row r="1596" spans="4:4" x14ac:dyDescent="0.2">
      <c r="D1596" s="4"/>
    </row>
    <row r="1597" spans="4:4" x14ac:dyDescent="0.2">
      <c r="D1597" s="4"/>
    </row>
    <row r="1598" spans="4:4" x14ac:dyDescent="0.2">
      <c r="D1598" s="4"/>
    </row>
    <row r="1599" spans="4:4" x14ac:dyDescent="0.2">
      <c r="D1599" s="4"/>
    </row>
    <row r="1600" spans="4:4" x14ac:dyDescent="0.2">
      <c r="D1600" s="4"/>
    </row>
    <row r="1601" spans="4:4" x14ac:dyDescent="0.2">
      <c r="D1601" s="4"/>
    </row>
    <row r="1602" spans="4:4" x14ac:dyDescent="0.2">
      <c r="D1602" s="4"/>
    </row>
    <row r="1603" spans="4:4" x14ac:dyDescent="0.2">
      <c r="D1603" s="4"/>
    </row>
    <row r="1604" spans="4:4" x14ac:dyDescent="0.2">
      <c r="D1604" s="4"/>
    </row>
    <row r="1605" spans="4:4" x14ac:dyDescent="0.2">
      <c r="D1605" s="4"/>
    </row>
    <row r="1606" spans="4:4" x14ac:dyDescent="0.2">
      <c r="D1606" s="4"/>
    </row>
    <row r="1607" spans="4:4" x14ac:dyDescent="0.2">
      <c r="D1607" s="4"/>
    </row>
    <row r="1608" spans="4:4" x14ac:dyDescent="0.2">
      <c r="D1608" s="4"/>
    </row>
    <row r="1609" spans="4:4" x14ac:dyDescent="0.2">
      <c r="D1609" s="4"/>
    </row>
    <row r="1610" spans="4:4" x14ac:dyDescent="0.2">
      <c r="D1610" s="4"/>
    </row>
    <row r="1611" spans="4:4" x14ac:dyDescent="0.2">
      <c r="D1611" s="4"/>
    </row>
    <row r="1612" spans="4:4" x14ac:dyDescent="0.2">
      <c r="D1612" s="4"/>
    </row>
    <row r="1613" spans="4:4" x14ac:dyDescent="0.2">
      <c r="D1613" s="4"/>
    </row>
    <row r="1614" spans="4:4" x14ac:dyDescent="0.2">
      <c r="D1614" s="4"/>
    </row>
    <row r="1615" spans="4:4" x14ac:dyDescent="0.2">
      <c r="D1615" s="4"/>
    </row>
    <row r="1616" spans="4:4" x14ac:dyDescent="0.2">
      <c r="D1616" s="4"/>
    </row>
    <row r="1617" spans="4:4" x14ac:dyDescent="0.2">
      <c r="D1617" s="4"/>
    </row>
    <row r="1618" spans="4:4" x14ac:dyDescent="0.2">
      <c r="D1618" s="4"/>
    </row>
    <row r="1619" spans="4:4" x14ac:dyDescent="0.2">
      <c r="D1619" s="4"/>
    </row>
    <row r="1620" spans="4:4" x14ac:dyDescent="0.2">
      <c r="D1620" s="4"/>
    </row>
    <row r="1621" spans="4:4" x14ac:dyDescent="0.2">
      <c r="D1621" s="4"/>
    </row>
    <row r="1622" spans="4:4" x14ac:dyDescent="0.2">
      <c r="D1622" s="4"/>
    </row>
    <row r="1623" spans="4:4" x14ac:dyDescent="0.2">
      <c r="D1623" s="4"/>
    </row>
    <row r="1624" spans="4:4" x14ac:dyDescent="0.2">
      <c r="D1624" s="4"/>
    </row>
    <row r="1625" spans="4:4" x14ac:dyDescent="0.2">
      <c r="D1625" s="4"/>
    </row>
    <row r="1626" spans="4:4" x14ac:dyDescent="0.2">
      <c r="D1626" s="4"/>
    </row>
    <row r="1627" spans="4:4" x14ac:dyDescent="0.2">
      <c r="D1627" s="4"/>
    </row>
    <row r="1628" spans="4:4" x14ac:dyDescent="0.2">
      <c r="D1628" s="4"/>
    </row>
    <row r="1629" spans="4:4" x14ac:dyDescent="0.2">
      <c r="D1629" s="4"/>
    </row>
    <row r="1630" spans="4:4" x14ac:dyDescent="0.2">
      <c r="D1630" s="4"/>
    </row>
    <row r="1631" spans="4:4" x14ac:dyDescent="0.2">
      <c r="D1631" s="4"/>
    </row>
    <row r="1632" spans="4:4" x14ac:dyDescent="0.2">
      <c r="D1632" s="4"/>
    </row>
    <row r="1633" spans="4:4" x14ac:dyDescent="0.2">
      <c r="D1633" s="4"/>
    </row>
    <row r="1634" spans="4:4" x14ac:dyDescent="0.2">
      <c r="D1634" s="4"/>
    </row>
    <row r="1635" spans="4:4" x14ac:dyDescent="0.2">
      <c r="D1635" s="4"/>
    </row>
    <row r="1636" spans="4:4" x14ac:dyDescent="0.2">
      <c r="D1636" s="4"/>
    </row>
    <row r="1637" spans="4:4" x14ac:dyDescent="0.2">
      <c r="D1637" s="4"/>
    </row>
    <row r="1638" spans="4:4" x14ac:dyDescent="0.2">
      <c r="D1638" s="4"/>
    </row>
    <row r="1639" spans="4:4" x14ac:dyDescent="0.2">
      <c r="D1639" s="4"/>
    </row>
    <row r="1640" spans="4:4" x14ac:dyDescent="0.2">
      <c r="D1640" s="4"/>
    </row>
    <row r="1641" spans="4:4" x14ac:dyDescent="0.2">
      <c r="D1641" s="4"/>
    </row>
    <row r="1642" spans="4:4" x14ac:dyDescent="0.2">
      <c r="D1642" s="4"/>
    </row>
    <row r="1643" spans="4:4" x14ac:dyDescent="0.2">
      <c r="D1643" s="4"/>
    </row>
    <row r="1644" spans="4:4" x14ac:dyDescent="0.2">
      <c r="D1644" s="4"/>
    </row>
    <row r="1645" spans="4:4" x14ac:dyDescent="0.2">
      <c r="D1645" s="4"/>
    </row>
    <row r="1646" spans="4:4" x14ac:dyDescent="0.2">
      <c r="D1646" s="4"/>
    </row>
    <row r="1647" spans="4:4" x14ac:dyDescent="0.2">
      <c r="D1647" s="4"/>
    </row>
    <row r="1648" spans="4:4" x14ac:dyDescent="0.2">
      <c r="D1648" s="4"/>
    </row>
    <row r="1649" spans="4:4" x14ac:dyDescent="0.2">
      <c r="D1649" s="4"/>
    </row>
    <row r="1650" spans="4:4" x14ac:dyDescent="0.2">
      <c r="D1650" s="4"/>
    </row>
    <row r="1651" spans="4:4" x14ac:dyDescent="0.2">
      <c r="D1651" s="4"/>
    </row>
    <row r="1652" spans="4:4" x14ac:dyDescent="0.2">
      <c r="D1652" s="4"/>
    </row>
    <row r="1653" spans="4:4" x14ac:dyDescent="0.2">
      <c r="D1653" s="4"/>
    </row>
    <row r="1654" spans="4:4" x14ac:dyDescent="0.2">
      <c r="D1654" s="4"/>
    </row>
    <row r="1655" spans="4:4" x14ac:dyDescent="0.2">
      <c r="D1655" s="4"/>
    </row>
    <row r="1656" spans="4:4" x14ac:dyDescent="0.2">
      <c r="D1656" s="4"/>
    </row>
    <row r="1657" spans="4:4" x14ac:dyDescent="0.2">
      <c r="D1657" s="4"/>
    </row>
    <row r="1658" spans="4:4" x14ac:dyDescent="0.2">
      <c r="D1658" s="4"/>
    </row>
    <row r="1659" spans="4:4" x14ac:dyDescent="0.2">
      <c r="D1659" s="4"/>
    </row>
    <row r="1660" spans="4:4" x14ac:dyDescent="0.2">
      <c r="D1660" s="4"/>
    </row>
    <row r="1661" spans="4:4" x14ac:dyDescent="0.2">
      <c r="D1661" s="4"/>
    </row>
    <row r="1662" spans="4:4" x14ac:dyDescent="0.2">
      <c r="D1662" s="4"/>
    </row>
    <row r="1663" spans="4:4" x14ac:dyDescent="0.2">
      <c r="D1663" s="4"/>
    </row>
    <row r="1664" spans="4:4" x14ac:dyDescent="0.2">
      <c r="D1664" s="4"/>
    </row>
    <row r="1665" spans="4:4" x14ac:dyDescent="0.2">
      <c r="D1665" s="4"/>
    </row>
    <row r="1666" spans="4:4" x14ac:dyDescent="0.2">
      <c r="D1666" s="4"/>
    </row>
    <row r="1667" spans="4:4" x14ac:dyDescent="0.2">
      <c r="D1667" s="4"/>
    </row>
    <row r="1668" spans="4:4" x14ac:dyDescent="0.2">
      <c r="D1668" s="4"/>
    </row>
    <row r="1669" spans="4:4" x14ac:dyDescent="0.2">
      <c r="D1669" s="4"/>
    </row>
    <row r="1670" spans="4:4" x14ac:dyDescent="0.2">
      <c r="D1670" s="4"/>
    </row>
    <row r="1671" spans="4:4" x14ac:dyDescent="0.2">
      <c r="D1671" s="4"/>
    </row>
    <row r="1672" spans="4:4" x14ac:dyDescent="0.2">
      <c r="D1672" s="4"/>
    </row>
    <row r="1673" spans="4:4" x14ac:dyDescent="0.2">
      <c r="D1673" s="4"/>
    </row>
    <row r="1674" spans="4:4" x14ac:dyDescent="0.2">
      <c r="D1674" s="4"/>
    </row>
    <row r="1675" spans="4:4" x14ac:dyDescent="0.2">
      <c r="D1675" s="4"/>
    </row>
    <row r="1676" spans="4:4" x14ac:dyDescent="0.2">
      <c r="D1676" s="4"/>
    </row>
    <row r="1677" spans="4:4" x14ac:dyDescent="0.2">
      <c r="D1677" s="4"/>
    </row>
    <row r="1678" spans="4:4" x14ac:dyDescent="0.2">
      <c r="D1678" s="4"/>
    </row>
    <row r="1679" spans="4:4" x14ac:dyDescent="0.2">
      <c r="D1679" s="4"/>
    </row>
    <row r="1680" spans="4:4" x14ac:dyDescent="0.2">
      <c r="D1680" s="4"/>
    </row>
    <row r="1681" spans="4:4" x14ac:dyDescent="0.2">
      <c r="D1681" s="4"/>
    </row>
    <row r="1682" spans="4:4" x14ac:dyDescent="0.2">
      <c r="D1682" s="4"/>
    </row>
    <row r="1683" spans="4:4" x14ac:dyDescent="0.2">
      <c r="D1683" s="4"/>
    </row>
    <row r="1684" spans="4:4" x14ac:dyDescent="0.2">
      <c r="D1684" s="4"/>
    </row>
    <row r="1685" spans="4:4" x14ac:dyDescent="0.2">
      <c r="D1685" s="4"/>
    </row>
    <row r="1686" spans="4:4" x14ac:dyDescent="0.2">
      <c r="D1686" s="4"/>
    </row>
    <row r="1687" spans="4:4" x14ac:dyDescent="0.2">
      <c r="D1687" s="4"/>
    </row>
    <row r="1688" spans="4:4" x14ac:dyDescent="0.2">
      <c r="D1688" s="4"/>
    </row>
    <row r="1689" spans="4:4" x14ac:dyDescent="0.2">
      <c r="D1689" s="4"/>
    </row>
    <row r="1690" spans="4:4" x14ac:dyDescent="0.2">
      <c r="D1690" s="4"/>
    </row>
    <row r="1691" spans="4:4" x14ac:dyDescent="0.2">
      <c r="D1691" s="4"/>
    </row>
    <row r="1692" spans="4:4" x14ac:dyDescent="0.2">
      <c r="D1692" s="4"/>
    </row>
    <row r="1693" spans="4:4" x14ac:dyDescent="0.2">
      <c r="D1693" s="4"/>
    </row>
    <row r="1694" spans="4:4" x14ac:dyDescent="0.2">
      <c r="D1694" s="4"/>
    </row>
    <row r="1695" spans="4:4" x14ac:dyDescent="0.2">
      <c r="D1695" s="4"/>
    </row>
    <row r="1696" spans="4:4" x14ac:dyDescent="0.2">
      <c r="D1696" s="4"/>
    </row>
    <row r="1697" spans="4:4" x14ac:dyDescent="0.2">
      <c r="D1697" s="4"/>
    </row>
    <row r="1698" spans="4:4" x14ac:dyDescent="0.2">
      <c r="D1698" s="4"/>
    </row>
    <row r="1699" spans="4:4" x14ac:dyDescent="0.2">
      <c r="D1699" s="4"/>
    </row>
    <row r="1700" spans="4:4" x14ac:dyDescent="0.2">
      <c r="D1700" s="4"/>
    </row>
    <row r="1701" spans="4:4" x14ac:dyDescent="0.2">
      <c r="D1701" s="4"/>
    </row>
    <row r="1702" spans="4:4" x14ac:dyDescent="0.2">
      <c r="D1702" s="4"/>
    </row>
    <row r="1703" spans="4:4" x14ac:dyDescent="0.2">
      <c r="D1703" s="4"/>
    </row>
    <row r="1704" spans="4:4" x14ac:dyDescent="0.2">
      <c r="D1704" s="4"/>
    </row>
    <row r="1705" spans="4:4" x14ac:dyDescent="0.2">
      <c r="D1705" s="4"/>
    </row>
    <row r="1706" spans="4:4" x14ac:dyDescent="0.2">
      <c r="D1706" s="4"/>
    </row>
    <row r="1707" spans="4:4" x14ac:dyDescent="0.2">
      <c r="D1707" s="4"/>
    </row>
    <row r="1708" spans="4:4" x14ac:dyDescent="0.2">
      <c r="D1708" s="4"/>
    </row>
    <row r="1709" spans="4:4" x14ac:dyDescent="0.2">
      <c r="D1709" s="4"/>
    </row>
    <row r="1710" spans="4:4" x14ac:dyDescent="0.2">
      <c r="D1710" s="4"/>
    </row>
    <row r="1711" spans="4:4" x14ac:dyDescent="0.2">
      <c r="D1711" s="4"/>
    </row>
    <row r="1712" spans="4:4" x14ac:dyDescent="0.2">
      <c r="D1712" s="4"/>
    </row>
    <row r="1713" spans="4:4" x14ac:dyDescent="0.2">
      <c r="D1713" s="4"/>
    </row>
    <row r="1714" spans="4:4" x14ac:dyDescent="0.2">
      <c r="D1714" s="4"/>
    </row>
    <row r="1715" spans="4:4" x14ac:dyDescent="0.2">
      <c r="D1715" s="4"/>
    </row>
    <row r="1716" spans="4:4" x14ac:dyDescent="0.2">
      <c r="D1716" s="4"/>
    </row>
    <row r="1717" spans="4:4" x14ac:dyDescent="0.2">
      <c r="D1717" s="4"/>
    </row>
    <row r="1718" spans="4:4" x14ac:dyDescent="0.2">
      <c r="D1718" s="4"/>
    </row>
    <row r="1719" spans="4:4" x14ac:dyDescent="0.2">
      <c r="D1719" s="4"/>
    </row>
    <row r="1720" spans="4:4" x14ac:dyDescent="0.2">
      <c r="D1720" s="4"/>
    </row>
    <row r="1721" spans="4:4" x14ac:dyDescent="0.2">
      <c r="D1721" s="4"/>
    </row>
    <row r="1722" spans="4:4" x14ac:dyDescent="0.2">
      <c r="D1722" s="4"/>
    </row>
    <row r="1723" spans="4:4" x14ac:dyDescent="0.2">
      <c r="D1723" s="4"/>
    </row>
    <row r="1724" spans="4:4" x14ac:dyDescent="0.2">
      <c r="D1724" s="4"/>
    </row>
    <row r="1725" spans="4:4" x14ac:dyDescent="0.2">
      <c r="D1725" s="4"/>
    </row>
    <row r="1726" spans="4:4" x14ac:dyDescent="0.2">
      <c r="D1726" s="4"/>
    </row>
    <row r="1727" spans="4:4" x14ac:dyDescent="0.2">
      <c r="D1727" s="4"/>
    </row>
    <row r="1728" spans="4:4" x14ac:dyDescent="0.2">
      <c r="D1728" s="4"/>
    </row>
    <row r="1729" spans="4:4" x14ac:dyDescent="0.2">
      <c r="D1729" s="4"/>
    </row>
    <row r="1730" spans="4:4" x14ac:dyDescent="0.2">
      <c r="D1730" s="4"/>
    </row>
    <row r="1731" spans="4:4" x14ac:dyDescent="0.2">
      <c r="D1731" s="4"/>
    </row>
    <row r="1732" spans="4:4" x14ac:dyDescent="0.2">
      <c r="D1732" s="4"/>
    </row>
    <row r="1733" spans="4:4" x14ac:dyDescent="0.2">
      <c r="D1733" s="4"/>
    </row>
    <row r="1734" spans="4:4" x14ac:dyDescent="0.2">
      <c r="D1734" s="4"/>
    </row>
    <row r="1735" spans="4:4" x14ac:dyDescent="0.2">
      <c r="D1735" s="4"/>
    </row>
    <row r="1736" spans="4:4" x14ac:dyDescent="0.2">
      <c r="D1736" s="4"/>
    </row>
    <row r="1737" spans="4:4" x14ac:dyDescent="0.2">
      <c r="D1737" s="4"/>
    </row>
    <row r="1738" spans="4:4" x14ac:dyDescent="0.2">
      <c r="D1738" s="4"/>
    </row>
    <row r="1739" spans="4:4" x14ac:dyDescent="0.2">
      <c r="D1739" s="4"/>
    </row>
    <row r="1740" spans="4:4" x14ac:dyDescent="0.2">
      <c r="D1740" s="4"/>
    </row>
    <row r="1741" spans="4:4" x14ac:dyDescent="0.2">
      <c r="D1741" s="4"/>
    </row>
    <row r="1742" spans="4:4" x14ac:dyDescent="0.2">
      <c r="D1742" s="4"/>
    </row>
    <row r="1743" spans="4:4" x14ac:dyDescent="0.2">
      <c r="D1743" s="4"/>
    </row>
    <row r="1744" spans="4:4" x14ac:dyDescent="0.2">
      <c r="D1744" s="4"/>
    </row>
    <row r="1745" spans="4:4" x14ac:dyDescent="0.2">
      <c r="D1745" s="4"/>
    </row>
    <row r="1746" spans="4:4" x14ac:dyDescent="0.2">
      <c r="D1746" s="4"/>
    </row>
    <row r="1747" spans="4:4" x14ac:dyDescent="0.2">
      <c r="D1747" s="4"/>
    </row>
    <row r="1748" spans="4:4" x14ac:dyDescent="0.2">
      <c r="D1748" s="4"/>
    </row>
    <row r="1749" spans="4:4" x14ac:dyDescent="0.2">
      <c r="D1749" s="4"/>
    </row>
    <row r="1750" spans="4:4" x14ac:dyDescent="0.2">
      <c r="D1750" s="4"/>
    </row>
    <row r="1751" spans="4:4" x14ac:dyDescent="0.2">
      <c r="D1751" s="4"/>
    </row>
    <row r="1752" spans="4:4" x14ac:dyDescent="0.2">
      <c r="D1752" s="4"/>
    </row>
    <row r="1753" spans="4:4" x14ac:dyDescent="0.2">
      <c r="D1753" s="4"/>
    </row>
    <row r="1754" spans="4:4" x14ac:dyDescent="0.2">
      <c r="D1754" s="4"/>
    </row>
    <row r="1755" spans="4:4" x14ac:dyDescent="0.2">
      <c r="D1755" s="4"/>
    </row>
    <row r="1756" spans="4:4" x14ac:dyDescent="0.2">
      <c r="D1756" s="4"/>
    </row>
    <row r="1757" spans="4:4" x14ac:dyDescent="0.2">
      <c r="D1757" s="4"/>
    </row>
    <row r="1758" spans="4:4" x14ac:dyDescent="0.2">
      <c r="D1758" s="4"/>
    </row>
    <row r="1759" spans="4:4" x14ac:dyDescent="0.2">
      <c r="D1759" s="4"/>
    </row>
    <row r="1760" spans="4:4" x14ac:dyDescent="0.2">
      <c r="D1760" s="4"/>
    </row>
    <row r="1761" spans="4:4" x14ac:dyDescent="0.2">
      <c r="D1761" s="4"/>
    </row>
    <row r="1762" spans="4:4" x14ac:dyDescent="0.2">
      <c r="D1762" s="4"/>
    </row>
    <row r="1763" spans="4:4" x14ac:dyDescent="0.2">
      <c r="D1763" s="4"/>
    </row>
    <row r="1764" spans="4:4" x14ac:dyDescent="0.2">
      <c r="D1764" s="4"/>
    </row>
    <row r="1765" spans="4:4" x14ac:dyDescent="0.2">
      <c r="D1765" s="4"/>
    </row>
    <row r="1766" spans="4:4" x14ac:dyDescent="0.2">
      <c r="D1766" s="4"/>
    </row>
    <row r="1767" spans="4:4" x14ac:dyDescent="0.2">
      <c r="D1767" s="4"/>
    </row>
    <row r="1768" spans="4:4" x14ac:dyDescent="0.2">
      <c r="D1768" s="4"/>
    </row>
    <row r="1769" spans="4:4" x14ac:dyDescent="0.2">
      <c r="D1769" s="4"/>
    </row>
    <row r="1770" spans="4:4" x14ac:dyDescent="0.2">
      <c r="D1770" s="4"/>
    </row>
    <row r="1771" spans="4:4" x14ac:dyDescent="0.2">
      <c r="D1771" s="4"/>
    </row>
    <row r="1772" spans="4:4" x14ac:dyDescent="0.2">
      <c r="D1772" s="4"/>
    </row>
    <row r="1773" spans="4:4" x14ac:dyDescent="0.2">
      <c r="D1773" s="4"/>
    </row>
    <row r="1774" spans="4:4" x14ac:dyDescent="0.2">
      <c r="D1774" s="4"/>
    </row>
    <row r="1775" spans="4:4" x14ac:dyDescent="0.2">
      <c r="D1775" s="4"/>
    </row>
    <row r="1776" spans="4:4" x14ac:dyDescent="0.2">
      <c r="D1776" s="4"/>
    </row>
    <row r="1777" spans="4:4" x14ac:dyDescent="0.2">
      <c r="D1777" s="4"/>
    </row>
    <row r="1778" spans="4:4" x14ac:dyDescent="0.2">
      <c r="D1778" s="4"/>
    </row>
    <row r="1779" spans="4:4" x14ac:dyDescent="0.2">
      <c r="D1779" s="4"/>
    </row>
    <row r="1780" spans="4:4" x14ac:dyDescent="0.2">
      <c r="D1780" s="4"/>
    </row>
    <row r="1781" spans="4:4" x14ac:dyDescent="0.2">
      <c r="D1781" s="4"/>
    </row>
    <row r="1782" spans="4:4" x14ac:dyDescent="0.2">
      <c r="D1782" s="4"/>
    </row>
    <row r="1783" spans="4:4" x14ac:dyDescent="0.2">
      <c r="D1783" s="4"/>
    </row>
    <row r="1784" spans="4:4" x14ac:dyDescent="0.2">
      <c r="D1784" s="4"/>
    </row>
    <row r="1785" spans="4:4" x14ac:dyDescent="0.2">
      <c r="D1785" s="4"/>
    </row>
    <row r="1786" spans="4:4" x14ac:dyDescent="0.2">
      <c r="D1786" s="4"/>
    </row>
    <row r="1787" spans="4:4" x14ac:dyDescent="0.2">
      <c r="D1787" s="4"/>
    </row>
    <row r="1788" spans="4:4" x14ac:dyDescent="0.2">
      <c r="D1788" s="4"/>
    </row>
    <row r="1789" spans="4:4" x14ac:dyDescent="0.2">
      <c r="D1789" s="4"/>
    </row>
    <row r="1790" spans="4:4" x14ac:dyDescent="0.2">
      <c r="D1790" s="4"/>
    </row>
    <row r="1791" spans="4:4" x14ac:dyDescent="0.2">
      <c r="D1791" s="4"/>
    </row>
    <row r="1792" spans="4:4" x14ac:dyDescent="0.2">
      <c r="D1792" s="4"/>
    </row>
    <row r="1793" spans="4:4" x14ac:dyDescent="0.2">
      <c r="D1793" s="4"/>
    </row>
    <row r="1794" spans="4:4" x14ac:dyDescent="0.2">
      <c r="D1794" s="4"/>
    </row>
    <row r="1795" spans="4:4" x14ac:dyDescent="0.2">
      <c r="D1795" s="4"/>
    </row>
    <row r="1796" spans="4:4" x14ac:dyDescent="0.2">
      <c r="D1796" s="4"/>
    </row>
    <row r="1797" spans="4:4" x14ac:dyDescent="0.2">
      <c r="D1797" s="4"/>
    </row>
    <row r="1798" spans="4:4" x14ac:dyDescent="0.2">
      <c r="D1798" s="4"/>
    </row>
    <row r="1799" spans="4:4" x14ac:dyDescent="0.2">
      <c r="D1799" s="4"/>
    </row>
    <row r="1800" spans="4:4" x14ac:dyDescent="0.2">
      <c r="D1800" s="4"/>
    </row>
    <row r="1801" spans="4:4" x14ac:dyDescent="0.2">
      <c r="D1801" s="4"/>
    </row>
    <row r="1802" spans="4:4" x14ac:dyDescent="0.2">
      <c r="D1802" s="4"/>
    </row>
    <row r="1803" spans="4:4" x14ac:dyDescent="0.2">
      <c r="D1803" s="4"/>
    </row>
    <row r="1804" spans="4:4" x14ac:dyDescent="0.2">
      <c r="D1804" s="4"/>
    </row>
    <row r="1805" spans="4:4" x14ac:dyDescent="0.2">
      <c r="D1805" s="4"/>
    </row>
    <row r="1806" spans="4:4" x14ac:dyDescent="0.2">
      <c r="D1806" s="4"/>
    </row>
    <row r="1807" spans="4:4" x14ac:dyDescent="0.2">
      <c r="D1807" s="4"/>
    </row>
    <row r="1808" spans="4:4" x14ac:dyDescent="0.2">
      <c r="D1808" s="4"/>
    </row>
    <row r="1809" spans="4:4" x14ac:dyDescent="0.2">
      <c r="D1809" s="4"/>
    </row>
    <row r="1810" spans="4:4" x14ac:dyDescent="0.2">
      <c r="D1810" s="4"/>
    </row>
    <row r="1811" spans="4:4" x14ac:dyDescent="0.2">
      <c r="D1811" s="4"/>
    </row>
    <row r="1812" spans="4:4" x14ac:dyDescent="0.2">
      <c r="D1812" s="4"/>
    </row>
    <row r="1813" spans="4:4" x14ac:dyDescent="0.2">
      <c r="D1813" s="4"/>
    </row>
    <row r="1814" spans="4:4" x14ac:dyDescent="0.2">
      <c r="D1814" s="4"/>
    </row>
    <row r="1815" spans="4:4" x14ac:dyDescent="0.2">
      <c r="D1815" s="4"/>
    </row>
    <row r="1816" spans="4:4" x14ac:dyDescent="0.2">
      <c r="D1816" s="4"/>
    </row>
    <row r="1817" spans="4:4" x14ac:dyDescent="0.2">
      <c r="D1817" s="4"/>
    </row>
    <row r="1818" spans="4:4" x14ac:dyDescent="0.2">
      <c r="D1818" s="4"/>
    </row>
    <row r="1819" spans="4:4" x14ac:dyDescent="0.2">
      <c r="D1819" s="4"/>
    </row>
    <row r="1820" spans="4:4" x14ac:dyDescent="0.2">
      <c r="D1820" s="4"/>
    </row>
    <row r="1821" spans="4:4" x14ac:dyDescent="0.2">
      <c r="D1821" s="4"/>
    </row>
    <row r="1822" spans="4:4" x14ac:dyDescent="0.2">
      <c r="D1822" s="4"/>
    </row>
    <row r="1823" spans="4:4" x14ac:dyDescent="0.2">
      <c r="D1823" s="4"/>
    </row>
    <row r="1824" spans="4:4" x14ac:dyDescent="0.2">
      <c r="D1824" s="4"/>
    </row>
    <row r="1825" spans="4:4" x14ac:dyDescent="0.2">
      <c r="D1825" s="4"/>
    </row>
    <row r="1826" spans="4:4" x14ac:dyDescent="0.2">
      <c r="D1826" s="4"/>
    </row>
    <row r="1827" spans="4:4" x14ac:dyDescent="0.2">
      <c r="D1827" s="4"/>
    </row>
    <row r="1828" spans="4:4" x14ac:dyDescent="0.2">
      <c r="D1828" s="4"/>
    </row>
    <row r="1829" spans="4:4" x14ac:dyDescent="0.2">
      <c r="D1829" s="4"/>
    </row>
    <row r="1830" spans="4:4" x14ac:dyDescent="0.2">
      <c r="D1830" s="4"/>
    </row>
    <row r="1831" spans="4:4" x14ac:dyDescent="0.2">
      <c r="D1831" s="4"/>
    </row>
    <row r="1832" spans="4:4" x14ac:dyDescent="0.2">
      <c r="D1832" s="4"/>
    </row>
    <row r="1833" spans="4:4" x14ac:dyDescent="0.2">
      <c r="D1833" s="4"/>
    </row>
    <row r="1834" spans="4:4" x14ac:dyDescent="0.2">
      <c r="D1834" s="4"/>
    </row>
    <row r="1835" spans="4:4" x14ac:dyDescent="0.2">
      <c r="D1835" s="4"/>
    </row>
    <row r="1836" spans="4:4" x14ac:dyDescent="0.2">
      <c r="D1836" s="4"/>
    </row>
    <row r="1837" spans="4:4" x14ac:dyDescent="0.2">
      <c r="D1837" s="4"/>
    </row>
    <row r="1838" spans="4:4" x14ac:dyDescent="0.2">
      <c r="D1838" s="4"/>
    </row>
    <row r="1839" spans="4:4" x14ac:dyDescent="0.2">
      <c r="D1839" s="4"/>
    </row>
    <row r="1840" spans="4:4" x14ac:dyDescent="0.2">
      <c r="D1840" s="4"/>
    </row>
    <row r="1841" spans="4:4" x14ac:dyDescent="0.2">
      <c r="D1841" s="4"/>
    </row>
    <row r="1842" spans="4:4" x14ac:dyDescent="0.2">
      <c r="D1842" s="4"/>
    </row>
    <row r="1843" spans="4:4" x14ac:dyDescent="0.2">
      <c r="D1843" s="4"/>
    </row>
    <row r="1844" spans="4:4" x14ac:dyDescent="0.2">
      <c r="D1844" s="4"/>
    </row>
    <row r="1845" spans="4:4" x14ac:dyDescent="0.2">
      <c r="D1845" s="4"/>
    </row>
    <row r="1846" spans="4:4" x14ac:dyDescent="0.2">
      <c r="D1846" s="4"/>
    </row>
    <row r="1847" spans="4:4" x14ac:dyDescent="0.2">
      <c r="D1847" s="4"/>
    </row>
    <row r="1848" spans="4:4" x14ac:dyDescent="0.2">
      <c r="D1848" s="4"/>
    </row>
    <row r="1849" spans="4:4" x14ac:dyDescent="0.2">
      <c r="D1849" s="4"/>
    </row>
    <row r="1850" spans="4:4" x14ac:dyDescent="0.2">
      <c r="D1850" s="4"/>
    </row>
    <row r="1851" spans="4:4" x14ac:dyDescent="0.2">
      <c r="D1851" s="4"/>
    </row>
    <row r="1852" spans="4:4" x14ac:dyDescent="0.2">
      <c r="D1852" s="4"/>
    </row>
    <row r="1853" spans="4:4" x14ac:dyDescent="0.2">
      <c r="D1853" s="4"/>
    </row>
    <row r="1854" spans="4:4" x14ac:dyDescent="0.2">
      <c r="D1854" s="4"/>
    </row>
    <row r="1855" spans="4:4" x14ac:dyDescent="0.2">
      <c r="D1855" s="4"/>
    </row>
    <row r="1856" spans="4:4" x14ac:dyDescent="0.2">
      <c r="D1856" s="4"/>
    </row>
    <row r="1857" spans="4:4" x14ac:dyDescent="0.2">
      <c r="D1857" s="4"/>
    </row>
    <row r="1858" spans="4:4" x14ac:dyDescent="0.2">
      <c r="D1858" s="4"/>
    </row>
    <row r="1859" spans="4:4" x14ac:dyDescent="0.2">
      <c r="D1859" s="4"/>
    </row>
    <row r="1860" spans="4:4" x14ac:dyDescent="0.2">
      <c r="D1860" s="4"/>
    </row>
    <row r="1861" spans="4:4" x14ac:dyDescent="0.2">
      <c r="D1861" s="4"/>
    </row>
    <row r="1862" spans="4:4" x14ac:dyDescent="0.2">
      <c r="D1862" s="4"/>
    </row>
    <row r="1863" spans="4:4" x14ac:dyDescent="0.2">
      <c r="D1863" s="4"/>
    </row>
    <row r="1864" spans="4:4" x14ac:dyDescent="0.2">
      <c r="D1864" s="4"/>
    </row>
    <row r="1865" spans="4:4" x14ac:dyDescent="0.2">
      <c r="D1865" s="4"/>
    </row>
    <row r="1866" spans="4:4" x14ac:dyDescent="0.2">
      <c r="D1866" s="4"/>
    </row>
    <row r="1867" spans="4:4" x14ac:dyDescent="0.2">
      <c r="D1867" s="4"/>
    </row>
    <row r="1868" spans="4:4" x14ac:dyDescent="0.2">
      <c r="D1868" s="4"/>
    </row>
    <row r="1869" spans="4:4" x14ac:dyDescent="0.2">
      <c r="D1869" s="4"/>
    </row>
    <row r="1870" spans="4:4" x14ac:dyDescent="0.2">
      <c r="D1870" s="4"/>
    </row>
    <row r="1871" spans="4:4" x14ac:dyDescent="0.2">
      <c r="D1871" s="4"/>
    </row>
    <row r="1872" spans="4:4" x14ac:dyDescent="0.2">
      <c r="D1872" s="4"/>
    </row>
    <row r="1873" spans="4:4" x14ac:dyDescent="0.2">
      <c r="D1873" s="4"/>
    </row>
    <row r="1874" spans="4:4" x14ac:dyDescent="0.2">
      <c r="D1874" s="4"/>
    </row>
    <row r="1875" spans="4:4" x14ac:dyDescent="0.2">
      <c r="D1875" s="4"/>
    </row>
    <row r="1876" spans="4:4" x14ac:dyDescent="0.2">
      <c r="D1876" s="4"/>
    </row>
    <row r="1877" spans="4:4" x14ac:dyDescent="0.2">
      <c r="D1877" s="4"/>
    </row>
    <row r="1878" spans="4:4" x14ac:dyDescent="0.2">
      <c r="D1878" s="4"/>
    </row>
    <row r="1879" spans="4:4" x14ac:dyDescent="0.2">
      <c r="D1879" s="4"/>
    </row>
    <row r="1880" spans="4:4" x14ac:dyDescent="0.2">
      <c r="D1880" s="4"/>
    </row>
    <row r="1881" spans="4:4" x14ac:dyDescent="0.2">
      <c r="D1881" s="4"/>
    </row>
    <row r="1882" spans="4:4" x14ac:dyDescent="0.2">
      <c r="D1882" s="4"/>
    </row>
    <row r="1883" spans="4:4" x14ac:dyDescent="0.2">
      <c r="D1883" s="4"/>
    </row>
    <row r="1884" spans="4:4" x14ac:dyDescent="0.2">
      <c r="D1884" s="4"/>
    </row>
    <row r="1885" spans="4:4" x14ac:dyDescent="0.2">
      <c r="D1885" s="4"/>
    </row>
    <row r="1886" spans="4:4" x14ac:dyDescent="0.2">
      <c r="D1886" s="4"/>
    </row>
    <row r="1887" spans="4:4" x14ac:dyDescent="0.2">
      <c r="D1887" s="4"/>
    </row>
    <row r="1888" spans="4:4" x14ac:dyDescent="0.2">
      <c r="D1888" s="4"/>
    </row>
    <row r="1889" spans="4:4" x14ac:dyDescent="0.2">
      <c r="D1889" s="4"/>
    </row>
    <row r="1890" spans="4:4" x14ac:dyDescent="0.2">
      <c r="D1890" s="4"/>
    </row>
    <row r="1891" spans="4:4" x14ac:dyDescent="0.2">
      <c r="D1891" s="4"/>
    </row>
    <row r="1892" spans="4:4" x14ac:dyDescent="0.2">
      <c r="D1892" s="4"/>
    </row>
    <row r="1893" spans="4:4" x14ac:dyDescent="0.2">
      <c r="D1893" s="4"/>
    </row>
    <row r="1894" spans="4:4" x14ac:dyDescent="0.2">
      <c r="D1894" s="4"/>
    </row>
    <row r="1895" spans="4:4" x14ac:dyDescent="0.2">
      <c r="D1895" s="4"/>
    </row>
    <row r="1896" spans="4:4" x14ac:dyDescent="0.2">
      <c r="D1896" s="4"/>
    </row>
    <row r="1897" spans="4:4" x14ac:dyDescent="0.2">
      <c r="D1897" s="4"/>
    </row>
    <row r="1898" spans="4:4" x14ac:dyDescent="0.2">
      <c r="D1898" s="4"/>
    </row>
    <row r="1899" spans="4:4" x14ac:dyDescent="0.2">
      <c r="D1899" s="4"/>
    </row>
    <row r="1900" spans="4:4" x14ac:dyDescent="0.2">
      <c r="D1900" s="4"/>
    </row>
    <row r="1901" spans="4:4" x14ac:dyDescent="0.2">
      <c r="D1901" s="4"/>
    </row>
    <row r="1902" spans="4:4" x14ac:dyDescent="0.2">
      <c r="D1902" s="4"/>
    </row>
    <row r="1903" spans="4:4" x14ac:dyDescent="0.2">
      <c r="D1903" s="4"/>
    </row>
    <row r="1904" spans="4:4" x14ac:dyDescent="0.2">
      <c r="D1904" s="4"/>
    </row>
    <row r="1905" spans="4:4" x14ac:dyDescent="0.2">
      <c r="D1905" s="4"/>
    </row>
    <row r="1906" spans="4:4" x14ac:dyDescent="0.2">
      <c r="D1906" s="4"/>
    </row>
    <row r="1907" spans="4:4" x14ac:dyDescent="0.2">
      <c r="D1907" s="4"/>
    </row>
    <row r="1908" spans="4:4" x14ac:dyDescent="0.2">
      <c r="D1908" s="4"/>
    </row>
    <row r="1909" spans="4:4" x14ac:dyDescent="0.2">
      <c r="D1909" s="4"/>
    </row>
    <row r="1910" spans="4:4" x14ac:dyDescent="0.2">
      <c r="D1910" s="4"/>
    </row>
    <row r="1911" spans="4:4" x14ac:dyDescent="0.2">
      <c r="D1911" s="4"/>
    </row>
    <row r="1912" spans="4:4" x14ac:dyDescent="0.2">
      <c r="D1912" s="4"/>
    </row>
    <row r="1913" spans="4:4" x14ac:dyDescent="0.2">
      <c r="D1913" s="4"/>
    </row>
    <row r="1914" spans="4:4" x14ac:dyDescent="0.2">
      <c r="D1914" s="4"/>
    </row>
    <row r="1915" spans="4:4" x14ac:dyDescent="0.2">
      <c r="D1915" s="4"/>
    </row>
    <row r="1916" spans="4:4" x14ac:dyDescent="0.2">
      <c r="D1916" s="4"/>
    </row>
    <row r="1917" spans="4:4" x14ac:dyDescent="0.2">
      <c r="D1917" s="4"/>
    </row>
    <row r="1918" spans="4:4" x14ac:dyDescent="0.2">
      <c r="D1918" s="4"/>
    </row>
    <row r="1919" spans="4:4" x14ac:dyDescent="0.2">
      <c r="D1919" s="4"/>
    </row>
    <row r="1920" spans="4:4" x14ac:dyDescent="0.2">
      <c r="D1920" s="4"/>
    </row>
    <row r="1921" spans="4:4" x14ac:dyDescent="0.2">
      <c r="D1921" s="4"/>
    </row>
    <row r="1922" spans="4:4" x14ac:dyDescent="0.2">
      <c r="D1922" s="4"/>
    </row>
    <row r="1923" spans="4:4" x14ac:dyDescent="0.2">
      <c r="D1923" s="4"/>
    </row>
    <row r="1924" spans="4:4" x14ac:dyDescent="0.2">
      <c r="D1924" s="4"/>
    </row>
    <row r="1925" spans="4:4" x14ac:dyDescent="0.2">
      <c r="D1925" s="4"/>
    </row>
    <row r="1926" spans="4:4" x14ac:dyDescent="0.2">
      <c r="D1926" s="4"/>
    </row>
    <row r="1927" spans="4:4" x14ac:dyDescent="0.2">
      <c r="D1927" s="4"/>
    </row>
    <row r="1928" spans="4:4" x14ac:dyDescent="0.2">
      <c r="D1928" s="4"/>
    </row>
    <row r="1929" spans="4:4" x14ac:dyDescent="0.2">
      <c r="D1929" s="4"/>
    </row>
    <row r="1930" spans="4:4" x14ac:dyDescent="0.2">
      <c r="D1930" s="4"/>
    </row>
    <row r="1931" spans="4:4" x14ac:dyDescent="0.2">
      <c r="D1931" s="4"/>
    </row>
    <row r="1932" spans="4:4" x14ac:dyDescent="0.2">
      <c r="D1932" s="4"/>
    </row>
    <row r="1933" spans="4:4" x14ac:dyDescent="0.2">
      <c r="D1933" s="4"/>
    </row>
    <row r="1934" spans="4:4" x14ac:dyDescent="0.2">
      <c r="D1934" s="4"/>
    </row>
    <row r="1935" spans="4:4" x14ac:dyDescent="0.2">
      <c r="D1935" s="4"/>
    </row>
    <row r="1936" spans="4:4" x14ac:dyDescent="0.2">
      <c r="D1936" s="4"/>
    </row>
    <row r="1937" spans="4:4" x14ac:dyDescent="0.2">
      <c r="D1937" s="4"/>
    </row>
    <row r="1938" spans="4:4" x14ac:dyDescent="0.2">
      <c r="D1938" s="4"/>
    </row>
    <row r="1939" spans="4:4" x14ac:dyDescent="0.2">
      <c r="D1939" s="4"/>
    </row>
    <row r="1940" spans="4:4" x14ac:dyDescent="0.2">
      <c r="D1940" s="4"/>
    </row>
    <row r="1941" spans="4:4" x14ac:dyDescent="0.2">
      <c r="D1941" s="4"/>
    </row>
    <row r="1942" spans="4:4" x14ac:dyDescent="0.2">
      <c r="D1942" s="4"/>
    </row>
    <row r="1943" spans="4:4" x14ac:dyDescent="0.2">
      <c r="D1943" s="4"/>
    </row>
    <row r="1944" spans="4:4" x14ac:dyDescent="0.2">
      <c r="D1944" s="4"/>
    </row>
    <row r="1945" spans="4:4" x14ac:dyDescent="0.2">
      <c r="D1945" s="4"/>
    </row>
    <row r="1946" spans="4:4" x14ac:dyDescent="0.2">
      <c r="D1946" s="4"/>
    </row>
    <row r="1947" spans="4:4" x14ac:dyDescent="0.2">
      <c r="D1947" s="4"/>
    </row>
    <row r="1948" spans="4:4" x14ac:dyDescent="0.2">
      <c r="D1948" s="4"/>
    </row>
    <row r="1949" spans="4:4" x14ac:dyDescent="0.2">
      <c r="D1949" s="4"/>
    </row>
    <row r="1950" spans="4:4" x14ac:dyDescent="0.2">
      <c r="D1950" s="4"/>
    </row>
    <row r="1951" spans="4:4" x14ac:dyDescent="0.2">
      <c r="D1951" s="4"/>
    </row>
    <row r="1952" spans="4:4" x14ac:dyDescent="0.2">
      <c r="D1952" s="4"/>
    </row>
    <row r="1953" spans="4:4" x14ac:dyDescent="0.2">
      <c r="D1953" s="4"/>
    </row>
    <row r="1954" spans="4:4" x14ac:dyDescent="0.2">
      <c r="D1954" s="4"/>
    </row>
    <row r="1955" spans="4:4" x14ac:dyDescent="0.2">
      <c r="D1955" s="4"/>
    </row>
    <row r="1956" spans="4:4" x14ac:dyDescent="0.2">
      <c r="D1956" s="4"/>
    </row>
    <row r="1957" spans="4:4" x14ac:dyDescent="0.2">
      <c r="D1957" s="4"/>
    </row>
    <row r="1958" spans="4:4" x14ac:dyDescent="0.2">
      <c r="D1958" s="4"/>
    </row>
    <row r="1959" spans="4:4" x14ac:dyDescent="0.2">
      <c r="D1959" s="4"/>
    </row>
    <row r="1960" spans="4:4" x14ac:dyDescent="0.2">
      <c r="D1960" s="4"/>
    </row>
    <row r="1961" spans="4:4" x14ac:dyDescent="0.2">
      <c r="D1961" s="4"/>
    </row>
    <row r="1962" spans="4:4" x14ac:dyDescent="0.2">
      <c r="D1962" s="4"/>
    </row>
    <row r="1963" spans="4:4" x14ac:dyDescent="0.2">
      <c r="D1963" s="4"/>
    </row>
    <row r="1964" spans="4:4" x14ac:dyDescent="0.2">
      <c r="D1964" s="4"/>
    </row>
    <row r="1965" spans="4:4" x14ac:dyDescent="0.2">
      <c r="D1965" s="4"/>
    </row>
    <row r="1966" spans="4:4" x14ac:dyDescent="0.2">
      <c r="D1966" s="4"/>
    </row>
    <row r="1967" spans="4:4" x14ac:dyDescent="0.2">
      <c r="D1967" s="4"/>
    </row>
    <row r="1968" spans="4:4" x14ac:dyDescent="0.2">
      <c r="D1968" s="4"/>
    </row>
    <row r="1969" spans="4:4" x14ac:dyDescent="0.2">
      <c r="D1969" s="4"/>
    </row>
    <row r="1970" spans="4:4" x14ac:dyDescent="0.2">
      <c r="D1970" s="4"/>
    </row>
    <row r="1971" spans="4:4" x14ac:dyDescent="0.2">
      <c r="D1971" s="4"/>
    </row>
    <row r="1972" spans="4:4" x14ac:dyDescent="0.2">
      <c r="D1972" s="4"/>
    </row>
    <row r="1973" spans="4:4" x14ac:dyDescent="0.2">
      <c r="D1973" s="4"/>
    </row>
    <row r="1974" spans="4:4" x14ac:dyDescent="0.2">
      <c r="D1974" s="4"/>
    </row>
    <row r="1975" spans="4:4" x14ac:dyDescent="0.2">
      <c r="D1975" s="4"/>
    </row>
    <row r="1976" spans="4:4" x14ac:dyDescent="0.2">
      <c r="D1976" s="4"/>
    </row>
    <row r="1977" spans="4:4" x14ac:dyDescent="0.2">
      <c r="D1977" s="4"/>
    </row>
    <row r="1978" spans="4:4" x14ac:dyDescent="0.2">
      <c r="D1978" s="4"/>
    </row>
    <row r="1979" spans="4:4" x14ac:dyDescent="0.2">
      <c r="D1979" s="4"/>
    </row>
    <row r="1980" spans="4:4" x14ac:dyDescent="0.2">
      <c r="D1980" s="4"/>
    </row>
    <row r="1981" spans="4:4" x14ac:dyDescent="0.2">
      <c r="D1981" s="4"/>
    </row>
    <row r="1982" spans="4:4" x14ac:dyDescent="0.2">
      <c r="D1982" s="4"/>
    </row>
    <row r="1983" spans="4:4" x14ac:dyDescent="0.2">
      <c r="D1983" s="4"/>
    </row>
    <row r="1984" spans="4:4" x14ac:dyDescent="0.2">
      <c r="D1984" s="4"/>
    </row>
    <row r="1985" spans="4:4" x14ac:dyDescent="0.2">
      <c r="D1985" s="4"/>
    </row>
    <row r="1986" spans="4:4" x14ac:dyDescent="0.2">
      <c r="D1986" s="4"/>
    </row>
    <row r="1987" spans="4:4" x14ac:dyDescent="0.2">
      <c r="D1987" s="4"/>
    </row>
    <row r="1988" spans="4:4" x14ac:dyDescent="0.2">
      <c r="D1988" s="4"/>
    </row>
    <row r="1989" spans="4:4" x14ac:dyDescent="0.2">
      <c r="D1989" s="4"/>
    </row>
    <row r="1990" spans="4:4" x14ac:dyDescent="0.2">
      <c r="D1990" s="4"/>
    </row>
    <row r="1991" spans="4:4" x14ac:dyDescent="0.2">
      <c r="D1991" s="4"/>
    </row>
    <row r="1992" spans="4:4" x14ac:dyDescent="0.2">
      <c r="D1992" s="4"/>
    </row>
    <row r="1993" spans="4:4" x14ac:dyDescent="0.2">
      <c r="D1993" s="4"/>
    </row>
    <row r="1994" spans="4:4" x14ac:dyDescent="0.2">
      <c r="D1994" s="4"/>
    </row>
    <row r="1995" spans="4:4" x14ac:dyDescent="0.2">
      <c r="D1995" s="4"/>
    </row>
    <row r="1996" spans="4:4" x14ac:dyDescent="0.2">
      <c r="D1996" s="4"/>
    </row>
    <row r="1997" spans="4:4" x14ac:dyDescent="0.2">
      <c r="D1997" s="4"/>
    </row>
    <row r="1998" spans="4:4" x14ac:dyDescent="0.2">
      <c r="D1998" s="4"/>
    </row>
    <row r="1999" spans="4:4" x14ac:dyDescent="0.2">
      <c r="D1999" s="4"/>
    </row>
    <row r="2000" spans="4:4" x14ac:dyDescent="0.2">
      <c r="D2000" s="4"/>
    </row>
    <row r="2001" spans="4:4" x14ac:dyDescent="0.2">
      <c r="D2001" s="4"/>
    </row>
    <row r="2002" spans="4:4" x14ac:dyDescent="0.2">
      <c r="D2002" s="4"/>
    </row>
    <row r="2003" spans="4:4" x14ac:dyDescent="0.2">
      <c r="D2003" s="4"/>
    </row>
    <row r="2004" spans="4:4" x14ac:dyDescent="0.2">
      <c r="D2004" s="4"/>
    </row>
    <row r="2005" spans="4:4" x14ac:dyDescent="0.2">
      <c r="D2005" s="4"/>
    </row>
    <row r="2006" spans="4:4" x14ac:dyDescent="0.2">
      <c r="D2006" s="4"/>
    </row>
    <row r="2007" spans="4:4" x14ac:dyDescent="0.2">
      <c r="D2007" s="4"/>
    </row>
    <row r="2008" spans="4:4" x14ac:dyDescent="0.2">
      <c r="D2008" s="4"/>
    </row>
    <row r="2009" spans="4:4" x14ac:dyDescent="0.2">
      <c r="D2009" s="4"/>
    </row>
    <row r="2010" spans="4:4" x14ac:dyDescent="0.2">
      <c r="D2010" s="4"/>
    </row>
    <row r="2011" spans="4:4" x14ac:dyDescent="0.2">
      <c r="D2011" s="4"/>
    </row>
    <row r="2012" spans="4:4" x14ac:dyDescent="0.2">
      <c r="D2012" s="4"/>
    </row>
    <row r="2013" spans="4:4" x14ac:dyDescent="0.2">
      <c r="D2013" s="4"/>
    </row>
    <row r="2014" spans="4:4" x14ac:dyDescent="0.2">
      <c r="D2014" s="4"/>
    </row>
    <row r="2015" spans="4:4" x14ac:dyDescent="0.2">
      <c r="D2015" s="4"/>
    </row>
    <row r="2016" spans="4:4" x14ac:dyDescent="0.2">
      <c r="D2016" s="4"/>
    </row>
    <row r="2017" spans="4:4" x14ac:dyDescent="0.2">
      <c r="D2017" s="4"/>
    </row>
    <row r="2018" spans="4:4" x14ac:dyDescent="0.2">
      <c r="D2018" s="4"/>
    </row>
    <row r="2019" spans="4:4" x14ac:dyDescent="0.2">
      <c r="D2019" s="4"/>
    </row>
    <row r="2020" spans="4:4" x14ac:dyDescent="0.2">
      <c r="D2020" s="4"/>
    </row>
    <row r="2021" spans="4:4" x14ac:dyDescent="0.2">
      <c r="D2021" s="4"/>
    </row>
    <row r="2022" spans="4:4" x14ac:dyDescent="0.2">
      <c r="D2022" s="4"/>
    </row>
    <row r="2023" spans="4:4" x14ac:dyDescent="0.2">
      <c r="D2023" s="4"/>
    </row>
    <row r="2024" spans="4:4" x14ac:dyDescent="0.2">
      <c r="D2024" s="4"/>
    </row>
    <row r="2025" spans="4:4" x14ac:dyDescent="0.2">
      <c r="D2025" s="4"/>
    </row>
    <row r="2026" spans="4:4" x14ac:dyDescent="0.2">
      <c r="D2026" s="4"/>
    </row>
    <row r="2027" spans="4:4" x14ac:dyDescent="0.2">
      <c r="D2027" s="4"/>
    </row>
    <row r="2028" spans="4:4" x14ac:dyDescent="0.2">
      <c r="D2028" s="4"/>
    </row>
    <row r="2029" spans="4:4" x14ac:dyDescent="0.2">
      <c r="D2029" s="4"/>
    </row>
    <row r="2030" spans="4:4" x14ac:dyDescent="0.2">
      <c r="D2030" s="4"/>
    </row>
    <row r="2031" spans="4:4" x14ac:dyDescent="0.2">
      <c r="D2031" s="4"/>
    </row>
    <row r="2032" spans="4:4" x14ac:dyDescent="0.2">
      <c r="D2032" s="4"/>
    </row>
    <row r="2033" spans="4:4" x14ac:dyDescent="0.2">
      <c r="D2033" s="4"/>
    </row>
    <row r="2034" spans="4:4" x14ac:dyDescent="0.2">
      <c r="D2034" s="4"/>
    </row>
    <row r="2035" spans="4:4" x14ac:dyDescent="0.2">
      <c r="D2035" s="4"/>
    </row>
    <row r="2036" spans="4:4" x14ac:dyDescent="0.2">
      <c r="D2036" s="4"/>
    </row>
    <row r="2037" spans="4:4" x14ac:dyDescent="0.2">
      <c r="D2037" s="4"/>
    </row>
    <row r="2038" spans="4:4" x14ac:dyDescent="0.2">
      <c r="D2038" s="4"/>
    </row>
    <row r="2039" spans="4:4" x14ac:dyDescent="0.2">
      <c r="D2039" s="4"/>
    </row>
    <row r="2040" spans="4:4" x14ac:dyDescent="0.2">
      <c r="D2040" s="4"/>
    </row>
    <row r="2041" spans="4:4" x14ac:dyDescent="0.2">
      <c r="D2041" s="4"/>
    </row>
    <row r="2042" spans="4:4" x14ac:dyDescent="0.2">
      <c r="D2042" s="4"/>
    </row>
    <row r="2043" spans="4:4" x14ac:dyDescent="0.2">
      <c r="D2043" s="4"/>
    </row>
    <row r="2044" spans="4:4" x14ac:dyDescent="0.2">
      <c r="D2044" s="4"/>
    </row>
    <row r="2045" spans="4:4" x14ac:dyDescent="0.2">
      <c r="D2045" s="4"/>
    </row>
    <row r="2046" spans="4:4" x14ac:dyDescent="0.2">
      <c r="D2046" s="4"/>
    </row>
    <row r="2047" spans="4:4" x14ac:dyDescent="0.2">
      <c r="D2047" s="4"/>
    </row>
    <row r="2048" spans="4:4" x14ac:dyDescent="0.2">
      <c r="D2048" s="4"/>
    </row>
    <row r="2049" spans="4:4" x14ac:dyDescent="0.2">
      <c r="D2049" s="4"/>
    </row>
    <row r="2050" spans="4:4" x14ac:dyDescent="0.2">
      <c r="D2050" s="4"/>
    </row>
    <row r="2051" spans="4:4" x14ac:dyDescent="0.2">
      <c r="D2051" s="4"/>
    </row>
    <row r="2052" spans="4:4" x14ac:dyDescent="0.2">
      <c r="D2052" s="4"/>
    </row>
    <row r="2053" spans="4:4" x14ac:dyDescent="0.2">
      <c r="D2053" s="4"/>
    </row>
    <row r="2054" spans="4:4" x14ac:dyDescent="0.2">
      <c r="D2054" s="4"/>
    </row>
    <row r="2055" spans="4:4" x14ac:dyDescent="0.2">
      <c r="D2055" s="4"/>
    </row>
    <row r="2056" spans="4:4" x14ac:dyDescent="0.2">
      <c r="D2056" s="4"/>
    </row>
    <row r="2057" spans="4:4" x14ac:dyDescent="0.2">
      <c r="D2057" s="4"/>
    </row>
    <row r="2058" spans="4:4" x14ac:dyDescent="0.2">
      <c r="D2058" s="4"/>
    </row>
    <row r="2059" spans="4:4" x14ac:dyDescent="0.2">
      <c r="D2059" s="4"/>
    </row>
    <row r="2060" spans="4:4" x14ac:dyDescent="0.2">
      <c r="D2060" s="4"/>
    </row>
    <row r="2061" spans="4:4" x14ac:dyDescent="0.2">
      <c r="D2061" s="4"/>
    </row>
    <row r="2062" spans="4:4" x14ac:dyDescent="0.2">
      <c r="D2062" s="4"/>
    </row>
    <row r="2063" spans="4:4" x14ac:dyDescent="0.2">
      <c r="D2063" s="4"/>
    </row>
    <row r="2064" spans="4:4" x14ac:dyDescent="0.2">
      <c r="D2064" s="4"/>
    </row>
    <row r="2065" spans="4:4" x14ac:dyDescent="0.2">
      <c r="D2065" s="4"/>
    </row>
    <row r="2066" spans="4:4" x14ac:dyDescent="0.2">
      <c r="D2066" s="4"/>
    </row>
    <row r="2067" spans="4:4" x14ac:dyDescent="0.2">
      <c r="D2067" s="4"/>
    </row>
    <row r="2068" spans="4:4" x14ac:dyDescent="0.2">
      <c r="D2068" s="4"/>
    </row>
    <row r="2069" spans="4:4" x14ac:dyDescent="0.2">
      <c r="D2069" s="4"/>
    </row>
    <row r="2070" spans="4:4" x14ac:dyDescent="0.2">
      <c r="D2070" s="4"/>
    </row>
    <row r="2071" spans="4:4" x14ac:dyDescent="0.2">
      <c r="D2071" s="4"/>
    </row>
    <row r="2072" spans="4:4" x14ac:dyDescent="0.2">
      <c r="D2072" s="4"/>
    </row>
    <row r="2073" spans="4:4" x14ac:dyDescent="0.2">
      <c r="D2073" s="4"/>
    </row>
    <row r="2074" spans="4:4" x14ac:dyDescent="0.2">
      <c r="D2074" s="4"/>
    </row>
    <row r="2075" spans="4:4" x14ac:dyDescent="0.2">
      <c r="D2075" s="4"/>
    </row>
    <row r="2076" spans="4:4" x14ac:dyDescent="0.2">
      <c r="D2076" s="4"/>
    </row>
    <row r="2077" spans="4:4" x14ac:dyDescent="0.2">
      <c r="D2077" s="4"/>
    </row>
    <row r="2078" spans="4:4" x14ac:dyDescent="0.2">
      <c r="D2078" s="4"/>
    </row>
    <row r="2079" spans="4:4" x14ac:dyDescent="0.2">
      <c r="D2079" s="4"/>
    </row>
    <row r="2080" spans="4:4" x14ac:dyDescent="0.2">
      <c r="D2080" s="4"/>
    </row>
    <row r="2081" spans="4:4" x14ac:dyDescent="0.2">
      <c r="D2081" s="4"/>
    </row>
    <row r="2082" spans="4:4" x14ac:dyDescent="0.2">
      <c r="D2082" s="4"/>
    </row>
    <row r="2083" spans="4:4" x14ac:dyDescent="0.2">
      <c r="D2083" s="4"/>
    </row>
    <row r="2084" spans="4:4" x14ac:dyDescent="0.2">
      <c r="D2084" s="4"/>
    </row>
    <row r="2085" spans="4:4" x14ac:dyDescent="0.2">
      <c r="D2085" s="4"/>
    </row>
    <row r="2086" spans="4:4" x14ac:dyDescent="0.2">
      <c r="D2086" s="4"/>
    </row>
    <row r="2087" spans="4:4" x14ac:dyDescent="0.2">
      <c r="D2087" s="4"/>
    </row>
    <row r="2088" spans="4:4" x14ac:dyDescent="0.2">
      <c r="D2088" s="4"/>
    </row>
    <row r="2089" spans="4:4" x14ac:dyDescent="0.2">
      <c r="D2089" s="4"/>
    </row>
    <row r="2090" spans="4:4" x14ac:dyDescent="0.2">
      <c r="D2090" s="4"/>
    </row>
    <row r="2091" spans="4:4" x14ac:dyDescent="0.2">
      <c r="D2091" s="4"/>
    </row>
    <row r="2092" spans="4:4" x14ac:dyDescent="0.2">
      <c r="D2092" s="4"/>
    </row>
    <row r="2093" spans="4:4" x14ac:dyDescent="0.2">
      <c r="D2093" s="4"/>
    </row>
    <row r="2094" spans="4:4" x14ac:dyDescent="0.2">
      <c r="D2094" s="4"/>
    </row>
    <row r="2095" spans="4:4" x14ac:dyDescent="0.2">
      <c r="D2095" s="4"/>
    </row>
    <row r="2096" spans="4:4" x14ac:dyDescent="0.2">
      <c r="D2096" s="4"/>
    </row>
    <row r="2097" spans="4:4" x14ac:dyDescent="0.2">
      <c r="D2097" s="4"/>
    </row>
    <row r="2098" spans="4:4" x14ac:dyDescent="0.2">
      <c r="D2098" s="4"/>
    </row>
    <row r="2099" spans="4:4" x14ac:dyDescent="0.2">
      <c r="D2099" s="4"/>
    </row>
    <row r="2100" spans="4:4" x14ac:dyDescent="0.2">
      <c r="D2100" s="4"/>
    </row>
    <row r="2101" spans="4:4" x14ac:dyDescent="0.2">
      <c r="D2101" s="4"/>
    </row>
    <row r="2102" spans="4:4" x14ac:dyDescent="0.2">
      <c r="D2102" s="4"/>
    </row>
    <row r="2103" spans="4:4" x14ac:dyDescent="0.2">
      <c r="D2103" s="4"/>
    </row>
    <row r="2104" spans="4:4" x14ac:dyDescent="0.2">
      <c r="D2104" s="4"/>
    </row>
    <row r="2105" spans="4:4" x14ac:dyDescent="0.2">
      <c r="D2105" s="4"/>
    </row>
    <row r="2106" spans="4:4" x14ac:dyDescent="0.2">
      <c r="D2106" s="4"/>
    </row>
    <row r="2107" spans="4:4" x14ac:dyDescent="0.2">
      <c r="D2107" s="4"/>
    </row>
    <row r="2108" spans="4:4" x14ac:dyDescent="0.2">
      <c r="D2108" s="4"/>
    </row>
    <row r="2109" spans="4:4" x14ac:dyDescent="0.2">
      <c r="D2109" s="4"/>
    </row>
    <row r="2110" spans="4:4" x14ac:dyDescent="0.2">
      <c r="D2110" s="4"/>
    </row>
    <row r="2111" spans="4:4" x14ac:dyDescent="0.2">
      <c r="D2111" s="4"/>
    </row>
    <row r="2112" spans="4:4" x14ac:dyDescent="0.2">
      <c r="D2112" s="4"/>
    </row>
    <row r="2113" spans="4:4" x14ac:dyDescent="0.2">
      <c r="D2113" s="4"/>
    </row>
    <row r="2114" spans="4:4" x14ac:dyDescent="0.2">
      <c r="D2114" s="4"/>
    </row>
    <row r="2115" spans="4:4" x14ac:dyDescent="0.2">
      <c r="D2115" s="4"/>
    </row>
    <row r="2116" spans="4:4" x14ac:dyDescent="0.2">
      <c r="D2116" s="4"/>
    </row>
    <row r="2117" spans="4:4" x14ac:dyDescent="0.2">
      <c r="D2117" s="4"/>
    </row>
    <row r="2118" spans="4:4" x14ac:dyDescent="0.2">
      <c r="D2118" s="4"/>
    </row>
    <row r="2119" spans="4:4" x14ac:dyDescent="0.2">
      <c r="D2119" s="4"/>
    </row>
    <row r="2120" spans="4:4" x14ac:dyDescent="0.2">
      <c r="D2120" s="4"/>
    </row>
    <row r="2121" spans="4:4" x14ac:dyDescent="0.2">
      <c r="D2121" s="4"/>
    </row>
    <row r="2122" spans="4:4" x14ac:dyDescent="0.2">
      <c r="D2122" s="4"/>
    </row>
    <row r="2123" spans="4:4" x14ac:dyDescent="0.2">
      <c r="D2123" s="4"/>
    </row>
    <row r="2124" spans="4:4" x14ac:dyDescent="0.2">
      <c r="D2124" s="4"/>
    </row>
    <row r="2125" spans="4:4" x14ac:dyDescent="0.2">
      <c r="D2125" s="4"/>
    </row>
    <row r="2126" spans="4:4" x14ac:dyDescent="0.2">
      <c r="D2126" s="4"/>
    </row>
    <row r="2127" spans="4:4" x14ac:dyDescent="0.2">
      <c r="D2127" s="4"/>
    </row>
    <row r="2128" spans="4:4" x14ac:dyDescent="0.2">
      <c r="D2128" s="4"/>
    </row>
    <row r="2129" spans="4:4" x14ac:dyDescent="0.2">
      <c r="D2129" s="4"/>
    </row>
    <row r="2130" spans="4:4" x14ac:dyDescent="0.2">
      <c r="D2130" s="4"/>
    </row>
    <row r="2131" spans="4:4" x14ac:dyDescent="0.2">
      <c r="D2131" s="4"/>
    </row>
    <row r="2132" spans="4:4" x14ac:dyDescent="0.2">
      <c r="D2132" s="4"/>
    </row>
    <row r="2133" spans="4:4" x14ac:dyDescent="0.2">
      <c r="D2133" s="4"/>
    </row>
    <row r="2134" spans="4:4" x14ac:dyDescent="0.2">
      <c r="D2134" s="4"/>
    </row>
    <row r="2135" spans="4:4" x14ac:dyDescent="0.2">
      <c r="D2135" s="4"/>
    </row>
    <row r="2136" spans="4:4" x14ac:dyDescent="0.2">
      <c r="D2136" s="4"/>
    </row>
    <row r="2137" spans="4:4" x14ac:dyDescent="0.2">
      <c r="D2137" s="4"/>
    </row>
    <row r="2138" spans="4:4" x14ac:dyDescent="0.2">
      <c r="D2138" s="4"/>
    </row>
    <row r="2139" spans="4:4" x14ac:dyDescent="0.2">
      <c r="D2139" s="4"/>
    </row>
    <row r="2140" spans="4:4" x14ac:dyDescent="0.2">
      <c r="D2140" s="4"/>
    </row>
    <row r="2141" spans="4:4" x14ac:dyDescent="0.2">
      <c r="D2141" s="4"/>
    </row>
    <row r="2142" spans="4:4" x14ac:dyDescent="0.2">
      <c r="D2142" s="4"/>
    </row>
    <row r="2143" spans="4:4" x14ac:dyDescent="0.2">
      <c r="D2143" s="4"/>
    </row>
    <row r="2144" spans="4:4" x14ac:dyDescent="0.2">
      <c r="D2144" s="4"/>
    </row>
    <row r="2145" spans="4:4" x14ac:dyDescent="0.2">
      <c r="D2145" s="4"/>
    </row>
    <row r="2146" spans="4:4" x14ac:dyDescent="0.2">
      <c r="D2146" s="4"/>
    </row>
    <row r="2147" spans="4:4" x14ac:dyDescent="0.2">
      <c r="D2147" s="4"/>
    </row>
    <row r="2148" spans="4:4" x14ac:dyDescent="0.2">
      <c r="D2148" s="4"/>
    </row>
    <row r="2149" spans="4:4" x14ac:dyDescent="0.2">
      <c r="D2149" s="4"/>
    </row>
    <row r="2150" spans="4:4" x14ac:dyDescent="0.2">
      <c r="D2150" s="4"/>
    </row>
    <row r="2151" spans="4:4" x14ac:dyDescent="0.2">
      <c r="D2151" s="4"/>
    </row>
    <row r="2152" spans="4:4" x14ac:dyDescent="0.2">
      <c r="D2152" s="4"/>
    </row>
    <row r="2153" spans="4:4" x14ac:dyDescent="0.2">
      <c r="D2153" s="4"/>
    </row>
    <row r="2154" spans="4:4" x14ac:dyDescent="0.2">
      <c r="D2154" s="4"/>
    </row>
    <row r="2155" spans="4:4" x14ac:dyDescent="0.2">
      <c r="D2155" s="4"/>
    </row>
    <row r="2156" spans="4:4" x14ac:dyDescent="0.2">
      <c r="D2156" s="4"/>
    </row>
    <row r="2157" spans="4:4" x14ac:dyDescent="0.2">
      <c r="D2157" s="4"/>
    </row>
    <row r="2158" spans="4:4" x14ac:dyDescent="0.2">
      <c r="D2158" s="4"/>
    </row>
    <row r="2159" spans="4:4" x14ac:dyDescent="0.2">
      <c r="D2159" s="4"/>
    </row>
    <row r="2160" spans="4:4" x14ac:dyDescent="0.2">
      <c r="D2160" s="4"/>
    </row>
    <row r="2161" spans="4:4" x14ac:dyDescent="0.2">
      <c r="D2161" s="4"/>
    </row>
    <row r="2162" spans="4:4" x14ac:dyDescent="0.2">
      <c r="D2162" s="4"/>
    </row>
    <row r="2163" spans="4:4" x14ac:dyDescent="0.2">
      <c r="D2163" s="4"/>
    </row>
    <row r="2164" spans="4:4" x14ac:dyDescent="0.2">
      <c r="D2164" s="4"/>
    </row>
    <row r="2165" spans="4:4" x14ac:dyDescent="0.2">
      <c r="D2165" s="4"/>
    </row>
    <row r="2166" spans="4:4" x14ac:dyDescent="0.2">
      <c r="D2166" s="4"/>
    </row>
    <row r="2167" spans="4:4" x14ac:dyDescent="0.2">
      <c r="D2167" s="4"/>
    </row>
    <row r="2168" spans="4:4" x14ac:dyDescent="0.2">
      <c r="D2168" s="4"/>
    </row>
    <row r="2169" spans="4:4" x14ac:dyDescent="0.2">
      <c r="D2169" s="4"/>
    </row>
    <row r="2170" spans="4:4" x14ac:dyDescent="0.2">
      <c r="D2170" s="4"/>
    </row>
    <row r="2171" spans="4:4" x14ac:dyDescent="0.2">
      <c r="D2171" s="4"/>
    </row>
    <row r="2172" spans="4:4" x14ac:dyDescent="0.2">
      <c r="D2172" s="4"/>
    </row>
    <row r="2173" spans="4:4" x14ac:dyDescent="0.2">
      <c r="D2173" s="4"/>
    </row>
    <row r="2174" spans="4:4" x14ac:dyDescent="0.2">
      <c r="D2174" s="4"/>
    </row>
    <row r="2175" spans="4:4" x14ac:dyDescent="0.2">
      <c r="D2175" s="4"/>
    </row>
    <row r="2176" spans="4:4" x14ac:dyDescent="0.2">
      <c r="D2176" s="4"/>
    </row>
    <row r="2177" spans="4:4" x14ac:dyDescent="0.2">
      <c r="D2177" s="4"/>
    </row>
    <row r="2178" spans="4:4" x14ac:dyDescent="0.2">
      <c r="D2178" s="4"/>
    </row>
    <row r="2179" spans="4:4" x14ac:dyDescent="0.2">
      <c r="D2179" s="4"/>
    </row>
    <row r="2180" spans="4:4" x14ac:dyDescent="0.2">
      <c r="D2180" s="4"/>
    </row>
    <row r="2181" spans="4:4" x14ac:dyDescent="0.2">
      <c r="D2181" s="4"/>
    </row>
    <row r="2182" spans="4:4" x14ac:dyDescent="0.2">
      <c r="D2182" s="4"/>
    </row>
    <row r="2183" spans="4:4" x14ac:dyDescent="0.2">
      <c r="D2183" s="4"/>
    </row>
    <row r="2184" spans="4:4" x14ac:dyDescent="0.2">
      <c r="D2184" s="4"/>
    </row>
    <row r="2185" spans="4:4" x14ac:dyDescent="0.2">
      <c r="D2185" s="4"/>
    </row>
    <row r="2186" spans="4:4" x14ac:dyDescent="0.2">
      <c r="D2186" s="4"/>
    </row>
    <row r="2187" spans="4:4" x14ac:dyDescent="0.2">
      <c r="D2187" s="4"/>
    </row>
    <row r="2188" spans="4:4" x14ac:dyDescent="0.2">
      <c r="D2188" s="4"/>
    </row>
    <row r="2189" spans="4:4" x14ac:dyDescent="0.2">
      <c r="D2189" s="4"/>
    </row>
    <row r="2190" spans="4:4" x14ac:dyDescent="0.2">
      <c r="D2190" s="4"/>
    </row>
    <row r="2191" spans="4:4" x14ac:dyDescent="0.2">
      <c r="D2191" s="4"/>
    </row>
    <row r="2192" spans="4:4" x14ac:dyDescent="0.2">
      <c r="D2192" s="4"/>
    </row>
    <row r="2193" spans="4:4" x14ac:dyDescent="0.2">
      <c r="D2193" s="4"/>
    </row>
    <row r="2194" spans="4:4" x14ac:dyDescent="0.2">
      <c r="D2194" s="4"/>
    </row>
    <row r="2195" spans="4:4" x14ac:dyDescent="0.2">
      <c r="D2195" s="4"/>
    </row>
    <row r="2196" spans="4:4" x14ac:dyDescent="0.2">
      <c r="D2196" s="4"/>
    </row>
    <row r="2197" spans="4:4" x14ac:dyDescent="0.2">
      <c r="D2197" s="4"/>
    </row>
    <row r="2198" spans="4:4" x14ac:dyDescent="0.2">
      <c r="D2198" s="4"/>
    </row>
    <row r="2199" spans="4:4" x14ac:dyDescent="0.2">
      <c r="D2199" s="4"/>
    </row>
    <row r="2200" spans="4:4" x14ac:dyDescent="0.2">
      <c r="D2200" s="4"/>
    </row>
    <row r="2201" spans="4:4" x14ac:dyDescent="0.2">
      <c r="D2201" s="4"/>
    </row>
    <row r="2202" spans="4:4" x14ac:dyDescent="0.2">
      <c r="D2202" s="4"/>
    </row>
    <row r="2203" spans="4:4" x14ac:dyDescent="0.2">
      <c r="D2203" s="4"/>
    </row>
    <row r="2204" spans="4:4" x14ac:dyDescent="0.2">
      <c r="D2204" s="4"/>
    </row>
    <row r="2205" spans="4:4" x14ac:dyDescent="0.2">
      <c r="D2205" s="4"/>
    </row>
    <row r="2206" spans="4:4" x14ac:dyDescent="0.2">
      <c r="D2206" s="4"/>
    </row>
    <row r="2207" spans="4:4" x14ac:dyDescent="0.2">
      <c r="D2207" s="4"/>
    </row>
    <row r="2208" spans="4:4" x14ac:dyDescent="0.2">
      <c r="D2208" s="4"/>
    </row>
    <row r="2209" spans="4:4" x14ac:dyDescent="0.2">
      <c r="D2209" s="4"/>
    </row>
    <row r="2210" spans="4:4" x14ac:dyDescent="0.2">
      <c r="D2210" s="4"/>
    </row>
    <row r="2211" spans="4:4" x14ac:dyDescent="0.2">
      <c r="D2211" s="4"/>
    </row>
    <row r="2212" spans="4:4" x14ac:dyDescent="0.2">
      <c r="D2212" s="4"/>
    </row>
    <row r="2213" spans="4:4" x14ac:dyDescent="0.2">
      <c r="D2213" s="4"/>
    </row>
    <row r="2214" spans="4:4" x14ac:dyDescent="0.2">
      <c r="D2214" s="4"/>
    </row>
    <row r="2215" spans="4:4" x14ac:dyDescent="0.2">
      <c r="D2215" s="4"/>
    </row>
    <row r="2216" spans="4:4" x14ac:dyDescent="0.2">
      <c r="D2216" s="4"/>
    </row>
    <row r="2217" spans="4:4" x14ac:dyDescent="0.2">
      <c r="D2217" s="4"/>
    </row>
    <row r="2218" spans="4:4" x14ac:dyDescent="0.2">
      <c r="D2218" s="4"/>
    </row>
    <row r="2219" spans="4:4" x14ac:dyDescent="0.2">
      <c r="D2219" s="4"/>
    </row>
    <row r="2220" spans="4:4" x14ac:dyDescent="0.2">
      <c r="D2220" s="4"/>
    </row>
    <row r="2221" spans="4:4" x14ac:dyDescent="0.2">
      <c r="D2221" s="4"/>
    </row>
    <row r="2222" spans="4:4" x14ac:dyDescent="0.2">
      <c r="D2222" s="4"/>
    </row>
    <row r="2223" spans="4:4" x14ac:dyDescent="0.2">
      <c r="D2223" s="4"/>
    </row>
    <row r="2224" spans="4:4" x14ac:dyDescent="0.2">
      <c r="D2224" s="4"/>
    </row>
    <row r="2225" spans="4:4" x14ac:dyDescent="0.2">
      <c r="D2225" s="4"/>
    </row>
    <row r="2226" spans="4:4" x14ac:dyDescent="0.2">
      <c r="D2226" s="4"/>
    </row>
    <row r="2227" spans="4:4" x14ac:dyDescent="0.2">
      <c r="D2227" s="4"/>
    </row>
    <row r="2228" spans="4:4" x14ac:dyDescent="0.2">
      <c r="D2228" s="4"/>
    </row>
    <row r="2229" spans="4:4" x14ac:dyDescent="0.2">
      <c r="D2229" s="4"/>
    </row>
    <row r="2230" spans="4:4" x14ac:dyDescent="0.2">
      <c r="D2230" s="4"/>
    </row>
    <row r="2231" spans="4:4" x14ac:dyDescent="0.2">
      <c r="D2231" s="4"/>
    </row>
    <row r="2232" spans="4:4" x14ac:dyDescent="0.2">
      <c r="D2232" s="4"/>
    </row>
    <row r="2233" spans="4:4" x14ac:dyDescent="0.2">
      <c r="D2233" s="4"/>
    </row>
    <row r="2234" spans="4:4" x14ac:dyDescent="0.2">
      <c r="D2234" s="4"/>
    </row>
    <row r="2235" spans="4:4" x14ac:dyDescent="0.2">
      <c r="D2235" s="4"/>
    </row>
    <row r="2236" spans="4:4" x14ac:dyDescent="0.2">
      <c r="D2236" s="4"/>
    </row>
    <row r="2237" spans="4:4" x14ac:dyDescent="0.2">
      <c r="D2237" s="4"/>
    </row>
    <row r="2238" spans="4:4" x14ac:dyDescent="0.2">
      <c r="D2238" s="4"/>
    </row>
    <row r="2239" spans="4:4" x14ac:dyDescent="0.2">
      <c r="D2239" s="4"/>
    </row>
    <row r="2240" spans="4:4" x14ac:dyDescent="0.2">
      <c r="D2240" s="4"/>
    </row>
    <row r="2241" spans="4:4" x14ac:dyDescent="0.2">
      <c r="D2241" s="4"/>
    </row>
    <row r="2242" spans="4:4" x14ac:dyDescent="0.2">
      <c r="D2242" s="4"/>
    </row>
    <row r="2243" spans="4:4" x14ac:dyDescent="0.2">
      <c r="D2243" s="4"/>
    </row>
    <row r="2244" spans="4:4" x14ac:dyDescent="0.2">
      <c r="D2244" s="4"/>
    </row>
    <row r="2245" spans="4:4" x14ac:dyDescent="0.2">
      <c r="D2245" s="4"/>
    </row>
    <row r="2246" spans="4:4" x14ac:dyDescent="0.2">
      <c r="D2246" s="4"/>
    </row>
    <row r="2247" spans="4:4" x14ac:dyDescent="0.2">
      <c r="D2247" s="4"/>
    </row>
    <row r="2248" spans="4:4" x14ac:dyDescent="0.2">
      <c r="D2248" s="4"/>
    </row>
    <row r="2249" spans="4:4" x14ac:dyDescent="0.2">
      <c r="D2249" s="4"/>
    </row>
    <row r="2250" spans="4:4" x14ac:dyDescent="0.2">
      <c r="D2250" s="4"/>
    </row>
    <row r="2251" spans="4:4" x14ac:dyDescent="0.2">
      <c r="D2251" s="4"/>
    </row>
    <row r="2252" spans="4:4" x14ac:dyDescent="0.2">
      <c r="D2252" s="4"/>
    </row>
    <row r="2253" spans="4:4" x14ac:dyDescent="0.2">
      <c r="D2253" s="4"/>
    </row>
    <row r="2254" spans="4:4" x14ac:dyDescent="0.2">
      <c r="D2254" s="4"/>
    </row>
    <row r="2255" spans="4:4" x14ac:dyDescent="0.2">
      <c r="D2255" s="4"/>
    </row>
    <row r="2256" spans="4:4" x14ac:dyDescent="0.2">
      <c r="D2256" s="4"/>
    </row>
    <row r="2257" spans="4:4" x14ac:dyDescent="0.2">
      <c r="D2257" s="4"/>
    </row>
    <row r="2258" spans="4:4" x14ac:dyDescent="0.2">
      <c r="D2258" s="4"/>
    </row>
    <row r="2259" spans="4:4" x14ac:dyDescent="0.2">
      <c r="D2259" s="4"/>
    </row>
    <row r="2260" spans="4:4" x14ac:dyDescent="0.2">
      <c r="D2260" s="4"/>
    </row>
    <row r="2261" spans="4:4" x14ac:dyDescent="0.2">
      <c r="D2261" s="4"/>
    </row>
    <row r="2262" spans="4:4" x14ac:dyDescent="0.2">
      <c r="D2262" s="4"/>
    </row>
    <row r="2263" spans="4:4" x14ac:dyDescent="0.2">
      <c r="D2263" s="4"/>
    </row>
    <row r="2264" spans="4:4" x14ac:dyDescent="0.2">
      <c r="D2264" s="4"/>
    </row>
    <row r="2265" spans="4:4" x14ac:dyDescent="0.2">
      <c r="D2265" s="4"/>
    </row>
    <row r="2266" spans="4:4" x14ac:dyDescent="0.2">
      <c r="D2266" s="4"/>
    </row>
    <row r="2267" spans="4:4" x14ac:dyDescent="0.2">
      <c r="D2267" s="4"/>
    </row>
    <row r="2268" spans="4:4" x14ac:dyDescent="0.2">
      <c r="D2268" s="4"/>
    </row>
    <row r="2269" spans="4:4" x14ac:dyDescent="0.2">
      <c r="D2269" s="4"/>
    </row>
    <row r="2270" spans="4:4" x14ac:dyDescent="0.2">
      <c r="D2270" s="4"/>
    </row>
    <row r="2271" spans="4:4" x14ac:dyDescent="0.2">
      <c r="D2271" s="4"/>
    </row>
    <row r="2272" spans="4:4" x14ac:dyDescent="0.2">
      <c r="D2272" s="4"/>
    </row>
    <row r="2273" spans="4:4" x14ac:dyDescent="0.2">
      <c r="D2273" s="4"/>
    </row>
    <row r="2274" spans="4:4" x14ac:dyDescent="0.2">
      <c r="D2274" s="4"/>
    </row>
    <row r="2275" spans="4:4" x14ac:dyDescent="0.2">
      <c r="D2275" s="4"/>
    </row>
    <row r="2276" spans="4:4" x14ac:dyDescent="0.2">
      <c r="D2276" s="4"/>
    </row>
    <row r="2277" spans="4:4" x14ac:dyDescent="0.2">
      <c r="D2277" s="4"/>
    </row>
    <row r="2278" spans="4:4" x14ac:dyDescent="0.2">
      <c r="D2278" s="4"/>
    </row>
    <row r="2279" spans="4:4" x14ac:dyDescent="0.2">
      <c r="D2279" s="4"/>
    </row>
    <row r="2280" spans="4:4" x14ac:dyDescent="0.2">
      <c r="D2280" s="4"/>
    </row>
    <row r="2281" spans="4:4" x14ac:dyDescent="0.2">
      <c r="D2281" s="4"/>
    </row>
    <row r="2282" spans="4:4" x14ac:dyDescent="0.2">
      <c r="D2282" s="4"/>
    </row>
    <row r="2283" spans="4:4" x14ac:dyDescent="0.2">
      <c r="D2283" s="4"/>
    </row>
    <row r="2284" spans="4:4" x14ac:dyDescent="0.2">
      <c r="D2284" s="4"/>
    </row>
    <row r="2285" spans="4:4" x14ac:dyDescent="0.2">
      <c r="D2285" s="4"/>
    </row>
    <row r="2286" spans="4:4" x14ac:dyDescent="0.2">
      <c r="D2286" s="4"/>
    </row>
    <row r="2287" spans="4:4" x14ac:dyDescent="0.2">
      <c r="D2287" s="4"/>
    </row>
    <row r="2288" spans="4:4" x14ac:dyDescent="0.2">
      <c r="D2288" s="4"/>
    </row>
    <row r="2289" spans="4:4" x14ac:dyDescent="0.2">
      <c r="D2289" s="4"/>
    </row>
    <row r="2290" spans="4:4" x14ac:dyDescent="0.2">
      <c r="D2290" s="4"/>
    </row>
    <row r="2291" spans="4:4" x14ac:dyDescent="0.2">
      <c r="D2291" s="4"/>
    </row>
    <row r="2292" spans="4:4" x14ac:dyDescent="0.2">
      <c r="D2292" s="4"/>
    </row>
    <row r="2293" spans="4:4" x14ac:dyDescent="0.2">
      <c r="D2293" s="4"/>
    </row>
    <row r="2294" spans="4:4" x14ac:dyDescent="0.2">
      <c r="D2294" s="4"/>
    </row>
    <row r="2295" spans="4:4" x14ac:dyDescent="0.2">
      <c r="D2295" s="4"/>
    </row>
    <row r="2296" spans="4:4" x14ac:dyDescent="0.2">
      <c r="D2296" s="4"/>
    </row>
    <row r="2297" spans="4:4" x14ac:dyDescent="0.2">
      <c r="D2297" s="4"/>
    </row>
    <row r="2298" spans="4:4" x14ac:dyDescent="0.2">
      <c r="D2298" s="4"/>
    </row>
    <row r="2299" spans="4:4" x14ac:dyDescent="0.2">
      <c r="D2299" s="4"/>
    </row>
    <row r="2300" spans="4:4" x14ac:dyDescent="0.2">
      <c r="D2300" s="4"/>
    </row>
    <row r="2301" spans="4:4" x14ac:dyDescent="0.2">
      <c r="D2301" s="4"/>
    </row>
    <row r="2302" spans="4:4" x14ac:dyDescent="0.2">
      <c r="D2302" s="4"/>
    </row>
    <row r="2303" spans="4:4" x14ac:dyDescent="0.2">
      <c r="D2303" s="4"/>
    </row>
    <row r="2304" spans="4:4" x14ac:dyDescent="0.2">
      <c r="D2304" s="4"/>
    </row>
    <row r="2305" spans="4:4" x14ac:dyDescent="0.2">
      <c r="D2305" s="4"/>
    </row>
    <row r="2306" spans="4:4" x14ac:dyDescent="0.2">
      <c r="D2306" s="4"/>
    </row>
    <row r="2307" spans="4:4" x14ac:dyDescent="0.2">
      <c r="D2307" s="4"/>
    </row>
    <row r="2308" spans="4:4" x14ac:dyDescent="0.2">
      <c r="D2308" s="4"/>
    </row>
    <row r="2309" spans="4:4" x14ac:dyDescent="0.2">
      <c r="D2309" s="4"/>
    </row>
    <row r="2310" spans="4:4" x14ac:dyDescent="0.2">
      <c r="D2310" s="4"/>
    </row>
    <row r="2311" spans="4:4" x14ac:dyDescent="0.2">
      <c r="D2311" s="4"/>
    </row>
    <row r="2312" spans="4:4" x14ac:dyDescent="0.2">
      <c r="D2312" s="4"/>
    </row>
    <row r="2313" spans="4:4" x14ac:dyDescent="0.2">
      <c r="D2313" s="4"/>
    </row>
    <row r="2314" spans="4:4" x14ac:dyDescent="0.2">
      <c r="D2314" s="4"/>
    </row>
    <row r="2315" spans="4:4" x14ac:dyDescent="0.2">
      <c r="D2315" s="4"/>
    </row>
    <row r="2316" spans="4:4" x14ac:dyDescent="0.2">
      <c r="D2316" s="4"/>
    </row>
    <row r="2317" spans="4:4" x14ac:dyDescent="0.2">
      <c r="D2317" s="4"/>
    </row>
    <row r="2318" spans="4:4" x14ac:dyDescent="0.2">
      <c r="D2318" s="4"/>
    </row>
    <row r="2319" spans="4:4" x14ac:dyDescent="0.2">
      <c r="D2319" s="4"/>
    </row>
    <row r="2320" spans="4:4" x14ac:dyDescent="0.2">
      <c r="D2320" s="4"/>
    </row>
    <row r="2321" spans="4:4" x14ac:dyDescent="0.2">
      <c r="D2321" s="4"/>
    </row>
    <row r="2322" spans="4:4" x14ac:dyDescent="0.2">
      <c r="D2322" s="4"/>
    </row>
    <row r="2323" spans="4:4" x14ac:dyDescent="0.2">
      <c r="D2323" s="4"/>
    </row>
    <row r="2324" spans="4:4" x14ac:dyDescent="0.2">
      <c r="D2324" s="4"/>
    </row>
    <row r="2325" spans="4:4" x14ac:dyDescent="0.2">
      <c r="D2325" s="4"/>
    </row>
    <row r="2326" spans="4:4" x14ac:dyDescent="0.2">
      <c r="D2326" s="4"/>
    </row>
    <row r="2327" spans="4:4" x14ac:dyDescent="0.2">
      <c r="D2327" s="4"/>
    </row>
    <row r="2328" spans="4:4" x14ac:dyDescent="0.2">
      <c r="D2328" s="4"/>
    </row>
    <row r="2329" spans="4:4" x14ac:dyDescent="0.2">
      <c r="D2329" s="4"/>
    </row>
    <row r="2330" spans="4:4" x14ac:dyDescent="0.2">
      <c r="D2330" s="4"/>
    </row>
    <row r="2331" spans="4:4" x14ac:dyDescent="0.2">
      <c r="D2331" s="4"/>
    </row>
    <row r="2332" spans="4:4" x14ac:dyDescent="0.2">
      <c r="D2332" s="4"/>
    </row>
    <row r="2333" spans="4:4" x14ac:dyDescent="0.2">
      <c r="D2333" s="4"/>
    </row>
    <row r="2334" spans="4:4" x14ac:dyDescent="0.2">
      <c r="D2334" s="4"/>
    </row>
    <row r="2335" spans="4:4" x14ac:dyDescent="0.2">
      <c r="D2335" s="4"/>
    </row>
    <row r="2336" spans="4:4" x14ac:dyDescent="0.2">
      <c r="D2336" s="4"/>
    </row>
    <row r="2337" spans="4:4" x14ac:dyDescent="0.2">
      <c r="D2337" s="4"/>
    </row>
    <row r="2338" spans="4:4" x14ac:dyDescent="0.2">
      <c r="D2338" s="4"/>
    </row>
    <row r="2339" spans="4:4" x14ac:dyDescent="0.2">
      <c r="D2339" s="4"/>
    </row>
    <row r="2340" spans="4:4" x14ac:dyDescent="0.2">
      <c r="D2340" s="4"/>
    </row>
    <row r="2341" spans="4:4" x14ac:dyDescent="0.2">
      <c r="D2341" s="4"/>
    </row>
    <row r="2342" spans="4:4" x14ac:dyDescent="0.2">
      <c r="D2342" s="4"/>
    </row>
    <row r="2343" spans="4:4" x14ac:dyDescent="0.2">
      <c r="D2343" s="4"/>
    </row>
    <row r="2344" spans="4:4" x14ac:dyDescent="0.2">
      <c r="D2344" s="4"/>
    </row>
    <row r="2345" spans="4:4" x14ac:dyDescent="0.2">
      <c r="D2345" s="4"/>
    </row>
    <row r="2346" spans="4:4" x14ac:dyDescent="0.2">
      <c r="D2346" s="4"/>
    </row>
    <row r="2347" spans="4:4" x14ac:dyDescent="0.2">
      <c r="D2347" s="4"/>
    </row>
    <row r="2348" spans="4:4" x14ac:dyDescent="0.2">
      <c r="D2348" s="4"/>
    </row>
    <row r="2349" spans="4:4" x14ac:dyDescent="0.2">
      <c r="D2349" s="4"/>
    </row>
    <row r="2350" spans="4:4" x14ac:dyDescent="0.2">
      <c r="D2350" s="4"/>
    </row>
    <row r="2351" spans="4:4" x14ac:dyDescent="0.2">
      <c r="D2351" s="4"/>
    </row>
    <row r="2352" spans="4:4" x14ac:dyDescent="0.2">
      <c r="D2352" s="4"/>
    </row>
    <row r="2353" spans="4:4" x14ac:dyDescent="0.2">
      <c r="D2353" s="4"/>
    </row>
    <row r="2354" spans="4:4" x14ac:dyDescent="0.2">
      <c r="D2354" s="4"/>
    </row>
    <row r="2355" spans="4:4" x14ac:dyDescent="0.2">
      <c r="D2355" s="4"/>
    </row>
    <row r="2356" spans="4:4" x14ac:dyDescent="0.2">
      <c r="D2356" s="4"/>
    </row>
    <row r="2357" spans="4:4" x14ac:dyDescent="0.2">
      <c r="D2357" s="4"/>
    </row>
    <row r="2358" spans="4:4" x14ac:dyDescent="0.2">
      <c r="D2358" s="4"/>
    </row>
    <row r="2359" spans="4:4" x14ac:dyDescent="0.2">
      <c r="D2359" s="4"/>
    </row>
    <row r="2360" spans="4:4" x14ac:dyDescent="0.2">
      <c r="D2360" s="4"/>
    </row>
    <row r="2361" spans="4:4" x14ac:dyDescent="0.2">
      <c r="D2361" s="4"/>
    </row>
    <row r="2362" spans="4:4" x14ac:dyDescent="0.2">
      <c r="D2362" s="4"/>
    </row>
    <row r="2363" spans="4:4" x14ac:dyDescent="0.2">
      <c r="D2363" s="4"/>
    </row>
    <row r="2364" spans="4:4" x14ac:dyDescent="0.2">
      <c r="D2364" s="4"/>
    </row>
    <row r="2365" spans="4:4" x14ac:dyDescent="0.2">
      <c r="D2365" s="4"/>
    </row>
    <row r="2366" spans="4:4" x14ac:dyDescent="0.2">
      <c r="D2366" s="4"/>
    </row>
    <row r="2367" spans="4:4" x14ac:dyDescent="0.2">
      <c r="D2367" s="4"/>
    </row>
    <row r="2368" spans="4:4" x14ac:dyDescent="0.2">
      <c r="D2368" s="4"/>
    </row>
    <row r="2369" spans="4:4" x14ac:dyDescent="0.2">
      <c r="D2369" s="4"/>
    </row>
    <row r="2370" spans="4:4" x14ac:dyDescent="0.2">
      <c r="D2370" s="4"/>
    </row>
    <row r="2371" spans="4:4" x14ac:dyDescent="0.2">
      <c r="D2371" s="4"/>
    </row>
    <row r="2372" spans="4:4" x14ac:dyDescent="0.2">
      <c r="D2372" s="4"/>
    </row>
    <row r="2373" spans="4:4" x14ac:dyDescent="0.2">
      <c r="D2373" s="4"/>
    </row>
    <row r="2374" spans="4:4" x14ac:dyDescent="0.2">
      <c r="D2374" s="4"/>
    </row>
    <row r="2375" spans="4:4" x14ac:dyDescent="0.2">
      <c r="D2375" s="4"/>
    </row>
    <row r="2376" spans="4:4" x14ac:dyDescent="0.2">
      <c r="D2376" s="4"/>
    </row>
    <row r="2377" spans="4:4" x14ac:dyDescent="0.2">
      <c r="D2377" s="4"/>
    </row>
    <row r="2378" spans="4:4" x14ac:dyDescent="0.2">
      <c r="D2378" s="4"/>
    </row>
    <row r="2379" spans="4:4" x14ac:dyDescent="0.2">
      <c r="D2379" s="4"/>
    </row>
    <row r="2380" spans="4:4" x14ac:dyDescent="0.2">
      <c r="D2380" s="4"/>
    </row>
    <row r="2381" spans="4:4" x14ac:dyDescent="0.2">
      <c r="D2381" s="4"/>
    </row>
    <row r="2382" spans="4:4" x14ac:dyDescent="0.2">
      <c r="D2382" s="4"/>
    </row>
    <row r="2383" spans="4:4" x14ac:dyDescent="0.2">
      <c r="D2383" s="4"/>
    </row>
    <row r="2384" spans="4:4" x14ac:dyDescent="0.2">
      <c r="D2384" s="4"/>
    </row>
    <row r="2385" spans="4:4" x14ac:dyDescent="0.2">
      <c r="D2385" s="4"/>
    </row>
    <row r="2386" spans="4:4" x14ac:dyDescent="0.2">
      <c r="D2386" s="4"/>
    </row>
    <row r="2387" spans="4:4" x14ac:dyDescent="0.2">
      <c r="D2387" s="4"/>
    </row>
    <row r="2388" spans="4:4" x14ac:dyDescent="0.2">
      <c r="D2388" s="4"/>
    </row>
    <row r="2389" spans="4:4" x14ac:dyDescent="0.2">
      <c r="D2389" s="4"/>
    </row>
    <row r="2390" spans="4:4" x14ac:dyDescent="0.2">
      <c r="D2390" s="4"/>
    </row>
    <row r="2391" spans="4:4" x14ac:dyDescent="0.2">
      <c r="D2391" s="4"/>
    </row>
    <row r="2392" spans="4:4" x14ac:dyDescent="0.2">
      <c r="D2392" s="4"/>
    </row>
    <row r="2393" spans="4:4" x14ac:dyDescent="0.2">
      <c r="D2393" s="4"/>
    </row>
    <row r="2394" spans="4:4" x14ac:dyDescent="0.2">
      <c r="D2394" s="4"/>
    </row>
    <row r="2395" spans="4:4" x14ac:dyDescent="0.2">
      <c r="D2395" s="4"/>
    </row>
    <row r="2396" spans="4:4" x14ac:dyDescent="0.2">
      <c r="D2396" s="4"/>
    </row>
    <row r="2397" spans="4:4" x14ac:dyDescent="0.2">
      <c r="D2397" s="4"/>
    </row>
    <row r="2398" spans="4:4" x14ac:dyDescent="0.2">
      <c r="D2398" s="4"/>
    </row>
    <row r="2399" spans="4:4" x14ac:dyDescent="0.2">
      <c r="D2399" s="4"/>
    </row>
    <row r="2400" spans="4:4" x14ac:dyDescent="0.2">
      <c r="D2400" s="4"/>
    </row>
    <row r="2401" spans="4:4" x14ac:dyDescent="0.2">
      <c r="D2401" s="4"/>
    </row>
    <row r="2402" spans="4:4" x14ac:dyDescent="0.2">
      <c r="D2402" s="4"/>
    </row>
    <row r="2403" spans="4:4" x14ac:dyDescent="0.2">
      <c r="D2403" s="4"/>
    </row>
    <row r="2404" spans="4:4" x14ac:dyDescent="0.2">
      <c r="D2404" s="4"/>
    </row>
    <row r="2405" spans="4:4" x14ac:dyDescent="0.2">
      <c r="D2405" s="4"/>
    </row>
    <row r="2406" spans="4:4" x14ac:dyDescent="0.2">
      <c r="D2406" s="4"/>
    </row>
    <row r="2407" spans="4:4" x14ac:dyDescent="0.2">
      <c r="D2407" s="4"/>
    </row>
    <row r="2408" spans="4:4" x14ac:dyDescent="0.2">
      <c r="D2408" s="4"/>
    </row>
    <row r="2409" spans="4:4" x14ac:dyDescent="0.2">
      <c r="D2409" s="4"/>
    </row>
    <row r="2410" spans="4:4" x14ac:dyDescent="0.2">
      <c r="D2410" s="4"/>
    </row>
    <row r="2411" spans="4:4" x14ac:dyDescent="0.2">
      <c r="D2411" s="4"/>
    </row>
    <row r="2412" spans="4:4" x14ac:dyDescent="0.2">
      <c r="D2412" s="4"/>
    </row>
    <row r="2413" spans="4:4" x14ac:dyDescent="0.2">
      <c r="D2413" s="4"/>
    </row>
    <row r="2414" spans="4:4" x14ac:dyDescent="0.2">
      <c r="D2414" s="4"/>
    </row>
    <row r="2415" spans="4:4" x14ac:dyDescent="0.2">
      <c r="D2415" s="4"/>
    </row>
    <row r="2416" spans="4:4" x14ac:dyDescent="0.2">
      <c r="D2416" s="4"/>
    </row>
    <row r="2417" spans="4:4" x14ac:dyDescent="0.2">
      <c r="D2417" s="4"/>
    </row>
    <row r="2418" spans="4:4" x14ac:dyDescent="0.2">
      <c r="D2418" s="4"/>
    </row>
    <row r="2419" spans="4:4" x14ac:dyDescent="0.2">
      <c r="D2419" s="4"/>
    </row>
    <row r="2420" spans="4:4" x14ac:dyDescent="0.2">
      <c r="D2420" s="4"/>
    </row>
    <row r="2421" spans="4:4" x14ac:dyDescent="0.2">
      <c r="D2421" s="4"/>
    </row>
    <row r="2422" spans="4:4" x14ac:dyDescent="0.2">
      <c r="D2422" s="4"/>
    </row>
    <row r="2423" spans="4:4" x14ac:dyDescent="0.2">
      <c r="D2423" s="4"/>
    </row>
    <row r="2424" spans="4:4" x14ac:dyDescent="0.2">
      <c r="D2424" s="4"/>
    </row>
    <row r="2425" spans="4:4" x14ac:dyDescent="0.2">
      <c r="D2425" s="4"/>
    </row>
    <row r="2426" spans="4:4" x14ac:dyDescent="0.2">
      <c r="D2426" s="4"/>
    </row>
    <row r="2427" spans="4:4" x14ac:dyDescent="0.2">
      <c r="D2427" s="4"/>
    </row>
    <row r="2428" spans="4:4" x14ac:dyDescent="0.2">
      <c r="D2428" s="4"/>
    </row>
    <row r="2429" spans="4:4" x14ac:dyDescent="0.2">
      <c r="D2429" s="4"/>
    </row>
    <row r="2430" spans="4:4" x14ac:dyDescent="0.2">
      <c r="D2430" s="4"/>
    </row>
    <row r="2431" spans="4:4" x14ac:dyDescent="0.2">
      <c r="D2431" s="4"/>
    </row>
    <row r="2432" spans="4:4" x14ac:dyDescent="0.2">
      <c r="D2432" s="4"/>
    </row>
    <row r="2433" spans="4:4" x14ac:dyDescent="0.2">
      <c r="D2433" s="4"/>
    </row>
    <row r="2434" spans="4:4" x14ac:dyDescent="0.2">
      <c r="D2434" s="4"/>
    </row>
    <row r="2435" spans="4:4" x14ac:dyDescent="0.2">
      <c r="D2435" s="4"/>
    </row>
    <row r="2436" spans="4:4" x14ac:dyDescent="0.2">
      <c r="D2436" s="4"/>
    </row>
    <row r="2437" spans="4:4" x14ac:dyDescent="0.2">
      <c r="D2437" s="4"/>
    </row>
    <row r="2438" spans="4:4" x14ac:dyDescent="0.2">
      <c r="D2438" s="4"/>
    </row>
    <row r="2439" spans="4:4" x14ac:dyDescent="0.2">
      <c r="D2439" s="4"/>
    </row>
    <row r="2440" spans="4:4" x14ac:dyDescent="0.2">
      <c r="D2440" s="4"/>
    </row>
    <row r="2441" spans="4:4" x14ac:dyDescent="0.2">
      <c r="D2441" s="4"/>
    </row>
    <row r="2442" spans="4:4" x14ac:dyDescent="0.2">
      <c r="D2442" s="4"/>
    </row>
    <row r="2443" spans="4:4" x14ac:dyDescent="0.2">
      <c r="D2443" s="4"/>
    </row>
    <row r="2444" spans="4:4" x14ac:dyDescent="0.2">
      <c r="D2444" s="4"/>
    </row>
    <row r="2445" spans="4:4" x14ac:dyDescent="0.2">
      <c r="D2445" s="4"/>
    </row>
    <row r="2446" spans="4:4" x14ac:dyDescent="0.2">
      <c r="D2446" s="4"/>
    </row>
    <row r="2447" spans="4:4" x14ac:dyDescent="0.2">
      <c r="D2447" s="4"/>
    </row>
    <row r="2448" spans="4:4" x14ac:dyDescent="0.2">
      <c r="D2448" s="4"/>
    </row>
    <row r="2449" spans="4:4" x14ac:dyDescent="0.2">
      <c r="D2449" s="4"/>
    </row>
    <row r="2450" spans="4:4" x14ac:dyDescent="0.2">
      <c r="D2450" s="4"/>
    </row>
    <row r="2451" spans="4:4" x14ac:dyDescent="0.2">
      <c r="D2451" s="4"/>
    </row>
    <row r="2452" spans="4:4" x14ac:dyDescent="0.2">
      <c r="D2452" s="4"/>
    </row>
    <row r="2453" spans="4:4" x14ac:dyDescent="0.2">
      <c r="D2453" s="4"/>
    </row>
    <row r="2454" spans="4:4" x14ac:dyDescent="0.2">
      <c r="D2454" s="4"/>
    </row>
    <row r="2455" spans="4:4" x14ac:dyDescent="0.2">
      <c r="D2455" s="4"/>
    </row>
    <row r="2456" spans="4:4" x14ac:dyDescent="0.2">
      <c r="D2456" s="4"/>
    </row>
    <row r="2457" spans="4:4" x14ac:dyDescent="0.2">
      <c r="D2457" s="4"/>
    </row>
    <row r="2458" spans="4:4" x14ac:dyDescent="0.2">
      <c r="D2458" s="4"/>
    </row>
    <row r="2459" spans="4:4" x14ac:dyDescent="0.2">
      <c r="D2459" s="4"/>
    </row>
    <row r="2460" spans="4:4" x14ac:dyDescent="0.2">
      <c r="D2460" s="4"/>
    </row>
    <row r="2461" spans="4:4" x14ac:dyDescent="0.2">
      <c r="D2461" s="4"/>
    </row>
    <row r="2462" spans="4:4" x14ac:dyDescent="0.2">
      <c r="D2462" s="4"/>
    </row>
    <row r="2463" spans="4:4" x14ac:dyDescent="0.2">
      <c r="D2463" s="4"/>
    </row>
    <row r="2464" spans="4:4" x14ac:dyDescent="0.2">
      <c r="D2464" s="4"/>
    </row>
    <row r="2465" spans="4:4" x14ac:dyDescent="0.2">
      <c r="D2465" s="4"/>
    </row>
    <row r="2466" spans="4:4" x14ac:dyDescent="0.2">
      <c r="D2466" s="4"/>
    </row>
    <row r="2467" spans="4:4" x14ac:dyDescent="0.2">
      <c r="D2467" s="4"/>
    </row>
    <row r="2468" spans="4:4" x14ac:dyDescent="0.2">
      <c r="D2468" s="4"/>
    </row>
    <row r="2469" spans="4:4" x14ac:dyDescent="0.2">
      <c r="D2469" s="4"/>
    </row>
    <row r="2470" spans="4:4" x14ac:dyDescent="0.2">
      <c r="D2470" s="4"/>
    </row>
    <row r="2471" spans="4:4" x14ac:dyDescent="0.2">
      <c r="D2471" s="4"/>
    </row>
    <row r="2472" spans="4:4" x14ac:dyDescent="0.2">
      <c r="D2472" s="4"/>
    </row>
    <row r="2473" spans="4:4" x14ac:dyDescent="0.2">
      <c r="D2473" s="4"/>
    </row>
    <row r="2474" spans="4:4" x14ac:dyDescent="0.2">
      <c r="D2474" s="4"/>
    </row>
    <row r="2475" spans="4:4" x14ac:dyDescent="0.2">
      <c r="D2475" s="4"/>
    </row>
    <row r="2476" spans="4:4" x14ac:dyDescent="0.2">
      <c r="D2476" s="4"/>
    </row>
    <row r="2477" spans="4:4" x14ac:dyDescent="0.2">
      <c r="D2477" s="4"/>
    </row>
    <row r="2478" spans="4:4" x14ac:dyDescent="0.2">
      <c r="D2478" s="4"/>
    </row>
    <row r="2479" spans="4:4" x14ac:dyDescent="0.2">
      <c r="D2479" s="4"/>
    </row>
    <row r="2480" spans="4:4" x14ac:dyDescent="0.2">
      <c r="D2480" s="4"/>
    </row>
    <row r="2481" spans="4:4" x14ac:dyDescent="0.2">
      <c r="D2481" s="4"/>
    </row>
    <row r="2482" spans="4:4" x14ac:dyDescent="0.2">
      <c r="D2482" s="4"/>
    </row>
    <row r="2483" spans="4:4" x14ac:dyDescent="0.2">
      <c r="D2483" s="4"/>
    </row>
    <row r="2484" spans="4:4" x14ac:dyDescent="0.2">
      <c r="D2484" s="4"/>
    </row>
    <row r="2485" spans="4:4" x14ac:dyDescent="0.2">
      <c r="D2485" s="4"/>
    </row>
    <row r="2486" spans="4:4" x14ac:dyDescent="0.2">
      <c r="D2486" s="4"/>
    </row>
    <row r="2487" spans="4:4" x14ac:dyDescent="0.2">
      <c r="D2487" s="4"/>
    </row>
    <row r="2488" spans="4:4" x14ac:dyDescent="0.2">
      <c r="D2488" s="4"/>
    </row>
    <row r="2489" spans="4:4" x14ac:dyDescent="0.2">
      <c r="D2489" s="4"/>
    </row>
    <row r="2490" spans="4:4" x14ac:dyDescent="0.2">
      <c r="D2490" s="4"/>
    </row>
    <row r="2491" spans="4:4" x14ac:dyDescent="0.2">
      <c r="D2491" s="4"/>
    </row>
    <row r="2492" spans="4:4" x14ac:dyDescent="0.2">
      <c r="D2492" s="4"/>
    </row>
    <row r="2493" spans="4:4" x14ac:dyDescent="0.2">
      <c r="D2493" s="4"/>
    </row>
    <row r="2494" spans="4:4" x14ac:dyDescent="0.2">
      <c r="D2494" s="4"/>
    </row>
    <row r="2495" spans="4:4" x14ac:dyDescent="0.2">
      <c r="D2495" s="4"/>
    </row>
    <row r="2496" spans="4:4" x14ac:dyDescent="0.2">
      <c r="D2496" s="4"/>
    </row>
    <row r="2497" spans="4:4" x14ac:dyDescent="0.2">
      <c r="D2497" s="4"/>
    </row>
    <row r="2498" spans="4:4" x14ac:dyDescent="0.2">
      <c r="D2498" s="4"/>
    </row>
    <row r="2499" spans="4:4" x14ac:dyDescent="0.2">
      <c r="D2499" s="4"/>
    </row>
    <row r="2500" spans="4:4" x14ac:dyDescent="0.2">
      <c r="D2500" s="4"/>
    </row>
    <row r="2501" spans="4:4" x14ac:dyDescent="0.2">
      <c r="D2501" s="4"/>
    </row>
    <row r="2502" spans="4:4" x14ac:dyDescent="0.2">
      <c r="D2502" s="4"/>
    </row>
    <row r="2503" spans="4:4" x14ac:dyDescent="0.2">
      <c r="D2503" s="4"/>
    </row>
    <row r="2504" spans="4:4" x14ac:dyDescent="0.2">
      <c r="D2504" s="4"/>
    </row>
    <row r="2505" spans="4:4" x14ac:dyDescent="0.2">
      <c r="D2505" s="4"/>
    </row>
    <row r="2506" spans="4:4" x14ac:dyDescent="0.2">
      <c r="D2506" s="4"/>
    </row>
    <row r="2507" spans="4:4" x14ac:dyDescent="0.2">
      <c r="D2507" s="4"/>
    </row>
    <row r="2508" spans="4:4" x14ac:dyDescent="0.2">
      <c r="D2508" s="4"/>
    </row>
    <row r="2509" spans="4:4" x14ac:dyDescent="0.2">
      <c r="D2509" s="4"/>
    </row>
    <row r="2510" spans="4:4" x14ac:dyDescent="0.2">
      <c r="D2510" s="4"/>
    </row>
    <row r="2511" spans="4:4" x14ac:dyDescent="0.2">
      <c r="D2511" s="4"/>
    </row>
    <row r="2512" spans="4:4" x14ac:dyDescent="0.2">
      <c r="D2512" s="4"/>
    </row>
    <row r="2513" spans="4:4" x14ac:dyDescent="0.2">
      <c r="D2513" s="4"/>
    </row>
    <row r="2514" spans="4:4" x14ac:dyDescent="0.2">
      <c r="D2514" s="4"/>
    </row>
    <row r="2515" spans="4:4" x14ac:dyDescent="0.2">
      <c r="D2515" s="4"/>
    </row>
    <row r="2516" spans="4:4" x14ac:dyDescent="0.2">
      <c r="D2516" s="4"/>
    </row>
    <row r="2517" spans="4:4" x14ac:dyDescent="0.2">
      <c r="D2517" s="4"/>
    </row>
    <row r="2518" spans="4:4" x14ac:dyDescent="0.2">
      <c r="D2518" s="4"/>
    </row>
    <row r="2519" spans="4:4" x14ac:dyDescent="0.2">
      <c r="D2519" s="4"/>
    </row>
    <row r="2520" spans="4:4" x14ac:dyDescent="0.2">
      <c r="D2520" s="4"/>
    </row>
    <row r="2521" spans="4:4" x14ac:dyDescent="0.2">
      <c r="D2521" s="4"/>
    </row>
    <row r="2522" spans="4:4" x14ac:dyDescent="0.2">
      <c r="D2522" s="4"/>
    </row>
    <row r="2523" spans="4:4" x14ac:dyDescent="0.2">
      <c r="D2523" s="4"/>
    </row>
    <row r="2524" spans="4:4" x14ac:dyDescent="0.2">
      <c r="D2524" s="4"/>
    </row>
    <row r="2525" spans="4:4" x14ac:dyDescent="0.2">
      <c r="D2525" s="4"/>
    </row>
    <row r="2526" spans="4:4" x14ac:dyDescent="0.2">
      <c r="D2526" s="4"/>
    </row>
    <row r="2527" spans="4:4" x14ac:dyDescent="0.2">
      <c r="D2527" s="4"/>
    </row>
    <row r="2528" spans="4:4" x14ac:dyDescent="0.2">
      <c r="D2528" s="4"/>
    </row>
    <row r="2529" spans="4:4" x14ac:dyDescent="0.2">
      <c r="D2529" s="4"/>
    </row>
    <row r="2530" spans="4:4" x14ac:dyDescent="0.2">
      <c r="D2530" s="4"/>
    </row>
    <row r="2531" spans="4:4" x14ac:dyDescent="0.2">
      <c r="D2531" s="4"/>
    </row>
    <row r="2532" spans="4:4" x14ac:dyDescent="0.2">
      <c r="D2532" s="4"/>
    </row>
    <row r="2533" spans="4:4" x14ac:dyDescent="0.2">
      <c r="D2533" s="4"/>
    </row>
    <row r="2534" spans="4:4" x14ac:dyDescent="0.2">
      <c r="D2534" s="4"/>
    </row>
    <row r="2535" spans="4:4" x14ac:dyDescent="0.2">
      <c r="D2535" s="4"/>
    </row>
    <row r="2536" spans="4:4" x14ac:dyDescent="0.2">
      <c r="D2536" s="4"/>
    </row>
    <row r="2537" spans="4:4" x14ac:dyDescent="0.2">
      <c r="D2537" s="4"/>
    </row>
    <row r="2538" spans="4:4" x14ac:dyDescent="0.2">
      <c r="D2538" s="4"/>
    </row>
    <row r="2539" spans="4:4" x14ac:dyDescent="0.2">
      <c r="D2539" s="4"/>
    </row>
    <row r="2540" spans="4:4" x14ac:dyDescent="0.2">
      <c r="D2540" s="4"/>
    </row>
    <row r="2541" spans="4:4" x14ac:dyDescent="0.2">
      <c r="D2541" s="4"/>
    </row>
    <row r="2542" spans="4:4" x14ac:dyDescent="0.2">
      <c r="D2542" s="4"/>
    </row>
    <row r="2543" spans="4:4" x14ac:dyDescent="0.2">
      <c r="D2543" s="4"/>
    </row>
    <row r="2544" spans="4:4" x14ac:dyDescent="0.2">
      <c r="D2544" s="4"/>
    </row>
    <row r="2545" spans="4:4" x14ac:dyDescent="0.2">
      <c r="D2545" s="4"/>
    </row>
    <row r="2546" spans="4:4" x14ac:dyDescent="0.2">
      <c r="D2546" s="4"/>
    </row>
    <row r="2547" spans="4:4" x14ac:dyDescent="0.2">
      <c r="D2547" s="4"/>
    </row>
    <row r="2548" spans="4:4" x14ac:dyDescent="0.2">
      <c r="D2548" s="4"/>
    </row>
    <row r="2549" spans="4:4" x14ac:dyDescent="0.2">
      <c r="D2549" s="4"/>
    </row>
    <row r="2550" spans="4:4" x14ac:dyDescent="0.2">
      <c r="D2550" s="4"/>
    </row>
    <row r="2551" spans="4:4" x14ac:dyDescent="0.2">
      <c r="D2551" s="4"/>
    </row>
    <row r="2552" spans="4:4" x14ac:dyDescent="0.2">
      <c r="D2552" s="4"/>
    </row>
    <row r="2553" spans="4:4" x14ac:dyDescent="0.2">
      <c r="D2553" s="4"/>
    </row>
    <row r="2554" spans="4:4" x14ac:dyDescent="0.2">
      <c r="D2554" s="4"/>
    </row>
    <row r="2555" spans="4:4" x14ac:dyDescent="0.2">
      <c r="D2555" s="4"/>
    </row>
    <row r="2556" spans="4:4" x14ac:dyDescent="0.2">
      <c r="D2556" s="4"/>
    </row>
  </sheetData>
  <phoneticPr fontId="0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552"/>
  <sheetViews>
    <sheetView tabSelected="1" workbookViewId="0">
      <pane xSplit="14" ySplit="22" topLeftCell="O234" activePane="bottomRight" state="frozen"/>
      <selection pane="topRight" activeCell="O1" sqref="O1"/>
      <selection pane="bottomLeft" activeCell="A23" sqref="A23"/>
      <selection pane="bottomRight" activeCell="G15" sqref="G1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4" customWidth="1"/>
    <col min="4" max="4" width="9.42578125" customWidth="1"/>
    <col min="5" max="5" width="18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s="58" customFormat="1" ht="21" thickBot="1" x14ac:dyDescent="0.25">
      <c r="A1" s="88" t="s">
        <v>116</v>
      </c>
      <c r="C1" s="61"/>
      <c r="AA1" s="89" t="s">
        <v>20</v>
      </c>
      <c r="AB1" s="90"/>
      <c r="AC1" s="90" t="s">
        <v>21</v>
      </c>
      <c r="AD1" s="90" t="s">
        <v>22</v>
      </c>
      <c r="AE1" s="91"/>
      <c r="AW1" s="92" t="s">
        <v>66</v>
      </c>
      <c r="AX1" s="93" t="s">
        <v>54</v>
      </c>
      <c r="AY1" s="82" t="s">
        <v>23</v>
      </c>
      <c r="AZ1" s="94" t="s">
        <v>24</v>
      </c>
      <c r="BA1" s="95" t="s">
        <v>25</v>
      </c>
      <c r="BB1" s="94" t="s">
        <v>26</v>
      </c>
      <c r="BC1" s="95" t="s">
        <v>27</v>
      </c>
      <c r="BD1" s="94" t="s">
        <v>28</v>
      </c>
      <c r="BE1" s="96" t="s">
        <v>29</v>
      </c>
      <c r="BF1" s="95" t="s">
        <v>30</v>
      </c>
      <c r="BG1" s="94" t="s">
        <v>31</v>
      </c>
      <c r="BH1" s="96" t="s">
        <v>32</v>
      </c>
      <c r="BI1" s="95" t="s">
        <v>33</v>
      </c>
      <c r="BJ1" s="94" t="s">
        <v>34</v>
      </c>
      <c r="BK1" s="96" t="s">
        <v>35</v>
      </c>
      <c r="BL1" s="97" t="s">
        <v>13</v>
      </c>
    </row>
    <row r="2" spans="1:64" s="58" customFormat="1" ht="12.95" customHeight="1" thickBot="1" x14ac:dyDescent="0.25">
      <c r="A2" s="58" t="s">
        <v>80</v>
      </c>
      <c r="B2" s="58" t="s">
        <v>84</v>
      </c>
      <c r="C2" s="61"/>
      <c r="AA2" s="98" t="s">
        <v>1</v>
      </c>
      <c r="AB2" s="99">
        <f>C7</f>
        <v>45612.380649999999</v>
      </c>
      <c r="AC2" s="100" t="s">
        <v>2</v>
      </c>
      <c r="AD2" s="99">
        <f>C8</f>
        <v>0.52118301</v>
      </c>
      <c r="AE2" s="101" t="s">
        <v>17</v>
      </c>
      <c r="AL2" s="73" t="s">
        <v>12</v>
      </c>
      <c r="AW2" s="102">
        <v>-10000</v>
      </c>
      <c r="AX2" s="102">
        <f t="shared" ref="AX2:AX62" si="0">AB$3+AB$4*AW2+AB$5*AW2^2+AZ2</f>
        <v>-1.4020583379261093E-3</v>
      </c>
      <c r="AY2" s="103">
        <f t="shared" ref="AY2:AY62" si="1">AB$3+AB$4*AW2+AB$5*AW2^2</f>
        <v>-5.0156417330695213E-3</v>
      </c>
      <c r="AZ2" s="104">
        <f t="shared" ref="AZ2:AZ62" si="2">$AB$6*($AB$11/BA2*BB2+$AB$12)</f>
        <v>3.613583395143412E-3</v>
      </c>
      <c r="BA2" s="58">
        <f t="shared" ref="BA2:BA62" si="3">1+$AB$7*COS(BC2)</f>
        <v>1.0024102027023143</v>
      </c>
      <c r="BB2" s="58">
        <f t="shared" ref="BB2:BB62" si="4">SIN(BC2+RADIANS($AB$9))</f>
        <v>0.95980169922547187</v>
      </c>
      <c r="BC2" s="58">
        <f t="shared" ref="BC2:BC62" si="5">2*ATAN(BD2)</f>
        <v>-1.3635600714504479</v>
      </c>
      <c r="BD2" s="58">
        <f t="shared" ref="BD2:BD62" si="6">SQRT((1+$AB$7)/(1-$AB$7))*TAN(BE2/2)</f>
        <v>-0.81160968240410303</v>
      </c>
      <c r="BE2" s="58">
        <f t="shared" ref="BE2:BK17" si="7">$BL2+$AB$7*SIN(BF2)</f>
        <v>4.9310749501649767</v>
      </c>
      <c r="BF2" s="58">
        <f t="shared" si="7"/>
        <v>4.9310749501649767</v>
      </c>
      <c r="BG2" s="58">
        <f t="shared" si="7"/>
        <v>4.9310749501649784</v>
      </c>
      <c r="BH2" s="58">
        <f t="shared" si="7"/>
        <v>4.931074950165466</v>
      </c>
      <c r="BI2" s="58">
        <f t="shared" si="7"/>
        <v>4.931074950357484</v>
      </c>
      <c r="BJ2" s="58">
        <f t="shared" si="7"/>
        <v>4.9310750259167877</v>
      </c>
      <c r="BK2" s="58">
        <f t="shared" si="7"/>
        <v>4.9311047565427142</v>
      </c>
      <c r="BL2" s="58">
        <f t="shared" ref="BL2:BL62" si="8">RADIANS($AB$9)+$AB$18*(AW2-AB$15)</f>
        <v>4.9425098482036578</v>
      </c>
    </row>
    <row r="3" spans="1:64" s="58" customFormat="1" ht="12.95" customHeight="1" thickBot="1" x14ac:dyDescent="0.25">
      <c r="C3" s="61"/>
      <c r="AA3" s="105" t="s">
        <v>36</v>
      </c>
      <c r="AB3" s="106">
        <f t="shared" ref="AB3:AB10" si="9">AC3*AD3</f>
        <v>2.843327903935558E-3</v>
      </c>
      <c r="AC3" s="107">
        <v>0.2843327903935558</v>
      </c>
      <c r="AD3" s="108">
        <v>0.01</v>
      </c>
      <c r="AE3" s="109"/>
      <c r="AH3" s="107">
        <v>7.1863934026762832E-2</v>
      </c>
      <c r="AI3" s="107"/>
      <c r="AJ3" s="107"/>
      <c r="AK3" s="107"/>
      <c r="AL3" s="107"/>
      <c r="AW3" s="102">
        <v>-9500</v>
      </c>
      <c r="AX3" s="102">
        <f t="shared" si="0"/>
        <v>-1.0486703556419836E-3</v>
      </c>
      <c r="AY3" s="103">
        <f t="shared" si="1"/>
        <v>-4.5284566712942877E-3</v>
      </c>
      <c r="AZ3" s="104">
        <f t="shared" si="2"/>
        <v>3.4797863156523041E-3</v>
      </c>
      <c r="BA3" s="58">
        <f t="shared" si="3"/>
        <v>1.0035899301225943</v>
      </c>
      <c r="BB3" s="58">
        <f t="shared" si="4"/>
        <v>0.92538529861807817</v>
      </c>
      <c r="BC3" s="58">
        <f t="shared" si="5"/>
        <v>-1.2593160936151517</v>
      </c>
      <c r="BD3" s="58">
        <f t="shared" si="6"/>
        <v>-0.7285911214243288</v>
      </c>
      <c r="BE3" s="58">
        <f t="shared" si="7"/>
        <v>5.0349997239852398</v>
      </c>
      <c r="BF3" s="58">
        <f t="shared" si="7"/>
        <v>5.0349997239852398</v>
      </c>
      <c r="BG3" s="58">
        <f t="shared" si="7"/>
        <v>5.0349997239852478</v>
      </c>
      <c r="BH3" s="58">
        <f t="shared" si="7"/>
        <v>5.0349997239873883</v>
      </c>
      <c r="BI3" s="58">
        <f t="shared" si="7"/>
        <v>5.0349997245637796</v>
      </c>
      <c r="BJ3" s="58">
        <f t="shared" si="7"/>
        <v>5.034999879765742</v>
      </c>
      <c r="BK3" s="58">
        <f t="shared" si="7"/>
        <v>5.0350416675984464</v>
      </c>
      <c r="BL3" s="58">
        <f t="shared" si="8"/>
        <v>5.0461092989539118</v>
      </c>
    </row>
    <row r="4" spans="1:64" s="58" customFormat="1" ht="12.95" customHeight="1" thickTop="1" thickBot="1" x14ac:dyDescent="0.25">
      <c r="A4" s="62" t="s">
        <v>56</v>
      </c>
      <c r="C4" s="63">
        <v>45612.380649999999</v>
      </c>
      <c r="D4" s="64">
        <v>0.52118301</v>
      </c>
      <c r="AA4" s="110" t="s">
        <v>37</v>
      </c>
      <c r="AB4" s="111">
        <f t="shared" si="9"/>
        <v>5.8750416385844656E-7</v>
      </c>
      <c r="AC4" s="112">
        <v>5.8750416385844657</v>
      </c>
      <c r="AD4" s="108">
        <v>9.9999999999999995E-8</v>
      </c>
      <c r="AE4" s="109"/>
      <c r="AF4" s="58">
        <v>-3</v>
      </c>
      <c r="AH4" s="112">
        <v>3.0570857582877213</v>
      </c>
      <c r="AI4" s="112"/>
      <c r="AJ4" s="112"/>
      <c r="AK4" s="112"/>
      <c r="AL4" s="112"/>
      <c r="AW4" s="102">
        <v>-9000</v>
      </c>
      <c r="AX4" s="102">
        <f t="shared" si="0"/>
        <v>-7.4297086404135444E-4</v>
      </c>
      <c r="AY4" s="103">
        <f t="shared" si="1"/>
        <v>-4.0511912495111574E-3</v>
      </c>
      <c r="AZ4" s="104">
        <f t="shared" si="2"/>
        <v>3.3082203854698029E-3</v>
      </c>
      <c r="BA4" s="58">
        <f t="shared" si="3"/>
        <v>1.0047332728683247</v>
      </c>
      <c r="BB4" s="58">
        <f t="shared" si="4"/>
        <v>0.88080755453918924</v>
      </c>
      <c r="BC4" s="58">
        <f t="shared" si="5"/>
        <v>-1.1548303098428698</v>
      </c>
      <c r="BD4" s="58">
        <f t="shared" si="6"/>
        <v>-0.65148030774326227</v>
      </c>
      <c r="BE4" s="58">
        <f t="shared" si="7"/>
        <v>5.1390449611195832</v>
      </c>
      <c r="BF4" s="58">
        <f t="shared" si="7"/>
        <v>5.1390449611195832</v>
      </c>
      <c r="BG4" s="58">
        <f t="shared" si="7"/>
        <v>5.1390449611196116</v>
      </c>
      <c r="BH4" s="58">
        <f t="shared" si="7"/>
        <v>5.1390449611255411</v>
      </c>
      <c r="BI4" s="58">
        <f t="shared" si="7"/>
        <v>5.1390449623486001</v>
      </c>
      <c r="BJ4" s="58">
        <f t="shared" si="7"/>
        <v>5.1390452146534713</v>
      </c>
      <c r="BK4" s="58">
        <f t="shared" si="7"/>
        <v>5.1390972596335569</v>
      </c>
      <c r="BL4" s="58">
        <f t="shared" si="8"/>
        <v>5.1497087497041667</v>
      </c>
    </row>
    <row r="5" spans="1:64" s="58" customFormat="1" ht="12.95" customHeight="1" thickTop="1" x14ac:dyDescent="0.2">
      <c r="C5" s="61"/>
      <c r="E5" s="58">
        <f>5000*C8</f>
        <v>2605.9150500000001</v>
      </c>
      <c r="X5" s="62" t="s">
        <v>9</v>
      </c>
      <c r="AA5" s="110" t="s">
        <v>19</v>
      </c>
      <c r="AB5" s="111">
        <f t="shared" si="9"/>
        <v>-1.9839279984206134E-11</v>
      </c>
      <c r="AC5" s="112">
        <v>-1.9839279984206135</v>
      </c>
      <c r="AD5" s="108">
        <v>9.9999999999999994E-12</v>
      </c>
      <c r="AE5" s="109"/>
      <c r="AF5" s="112">
        <v>0.6987842707661861</v>
      </c>
      <c r="AH5" s="112">
        <v>1.0144906578541577</v>
      </c>
      <c r="AI5" s="112"/>
      <c r="AJ5" s="112"/>
      <c r="AK5" s="112"/>
      <c r="AL5" s="112"/>
      <c r="AW5" s="102">
        <v>-8500</v>
      </c>
      <c r="AX5" s="102">
        <f t="shared" si="0"/>
        <v>-4.8322195302881107E-4</v>
      </c>
      <c r="AY5" s="103">
        <f t="shared" si="1"/>
        <v>-3.5838454677201309E-3</v>
      </c>
      <c r="AZ5" s="104">
        <f t="shared" si="2"/>
        <v>3.1006235146913198E-3</v>
      </c>
      <c r="BA5" s="58">
        <f t="shared" si="3"/>
        <v>1.0058273575619843</v>
      </c>
      <c r="BB5" s="58">
        <f t="shared" si="4"/>
        <v>0.8264912995838618</v>
      </c>
      <c r="BC5" s="58">
        <f t="shared" si="5"/>
        <v>-1.0501113670864561</v>
      </c>
      <c r="BD5" s="58">
        <f t="shared" si="6"/>
        <v>-0.57929444983190648</v>
      </c>
      <c r="BE5" s="58">
        <f t="shared" si="7"/>
        <v>5.2432062220040603</v>
      </c>
      <c r="BF5" s="58">
        <f t="shared" si="7"/>
        <v>5.2432062220040612</v>
      </c>
      <c r="BG5" s="58">
        <f t="shared" si="7"/>
        <v>5.2432062220041358</v>
      </c>
      <c r="BH5" s="58">
        <f t="shared" si="7"/>
        <v>5.2432062220166609</v>
      </c>
      <c r="BI5" s="58">
        <f t="shared" si="7"/>
        <v>5.243206224128822</v>
      </c>
      <c r="BJ5" s="58">
        <f t="shared" si="7"/>
        <v>5.2432065803100922</v>
      </c>
      <c r="BK5" s="58">
        <f t="shared" si="7"/>
        <v>5.2432666413309503</v>
      </c>
      <c r="BL5" s="58">
        <f t="shared" si="8"/>
        <v>5.2533082004544216</v>
      </c>
    </row>
    <row r="6" spans="1:64" s="58" customFormat="1" ht="12.95" customHeight="1" x14ac:dyDescent="0.2">
      <c r="A6" s="62" t="s">
        <v>57</v>
      </c>
      <c r="C6" s="61"/>
      <c r="E6" s="58">
        <f>E5/365</f>
        <v>7.1394932876712334</v>
      </c>
      <c r="Y6" s="113">
        <v>1.1999999999999999E-3</v>
      </c>
      <c r="Z6" s="114">
        <f>Y6/AD6</f>
        <v>0.11999999999999998</v>
      </c>
      <c r="AA6" s="110" t="s">
        <v>38</v>
      </c>
      <c r="AB6" s="111">
        <f t="shared" si="9"/>
        <v>3.7780874163674126E-3</v>
      </c>
      <c r="AC6" s="112">
        <v>0.37780874163674127</v>
      </c>
      <c r="AD6" s="108">
        <v>0.01</v>
      </c>
      <c r="AE6" s="109" t="s">
        <v>17</v>
      </c>
      <c r="AH6" s="112">
        <v>0.12</v>
      </c>
      <c r="AI6" s="112"/>
      <c r="AJ6" s="112"/>
      <c r="AK6" s="112"/>
      <c r="AL6" s="112"/>
      <c r="AW6" s="102">
        <v>-8000</v>
      </c>
      <c r="AX6" s="108">
        <f t="shared" si="0"/>
        <v>-2.6727497132779691E-4</v>
      </c>
      <c r="AY6" s="58">
        <f t="shared" si="1"/>
        <v>-3.1264193259212068E-3</v>
      </c>
      <c r="AZ6" s="58">
        <f t="shared" si="2"/>
        <v>2.8591443545934099E-3</v>
      </c>
      <c r="BA6" s="58">
        <f t="shared" si="3"/>
        <v>1.0068597040460452</v>
      </c>
      <c r="BB6" s="58">
        <f t="shared" si="4"/>
        <v>0.76297659185467925</v>
      </c>
      <c r="BC6" s="58">
        <f t="shared" si="5"/>
        <v>-0.94517058880175553</v>
      </c>
      <c r="BD6" s="58">
        <f t="shared" si="6"/>
        <v>-0.51122255742309841</v>
      </c>
      <c r="BE6" s="58">
        <f t="shared" si="7"/>
        <v>5.3474777521659593</v>
      </c>
      <c r="BF6" s="58">
        <f t="shared" si="7"/>
        <v>5.3474777521659611</v>
      </c>
      <c r="BG6" s="58">
        <f t="shared" si="7"/>
        <v>5.3474777521661139</v>
      </c>
      <c r="BH6" s="58">
        <f t="shared" si="7"/>
        <v>5.3474777521880927</v>
      </c>
      <c r="BI6" s="58">
        <f t="shared" si="7"/>
        <v>5.3474777553509174</v>
      </c>
      <c r="BJ6" s="58">
        <f t="shared" si="7"/>
        <v>5.3474782104825964</v>
      </c>
      <c r="BK6" s="58">
        <f t="shared" si="7"/>
        <v>5.347543701178525</v>
      </c>
      <c r="BL6" s="58">
        <f t="shared" si="8"/>
        <v>5.3569076512046756</v>
      </c>
    </row>
    <row r="7" spans="1:64" s="58" customFormat="1" ht="12.95" customHeight="1" x14ac:dyDescent="0.2">
      <c r="A7" s="58" t="s">
        <v>58</v>
      </c>
      <c r="C7" s="79">
        <f>+C4</f>
        <v>45612.380649999999</v>
      </c>
      <c r="Y7" s="58">
        <v>0.36399999999999999</v>
      </c>
      <c r="Z7" s="114">
        <f>Y7/AD7</f>
        <v>0.36399999999999999</v>
      </c>
      <c r="AA7" s="115" t="s">
        <v>48</v>
      </c>
      <c r="AB7" s="116">
        <f t="shared" si="9"/>
        <v>1.1713883297734675E-2</v>
      </c>
      <c r="AC7" s="112">
        <v>1.1713883297734675E-2</v>
      </c>
      <c r="AD7" s="102">
        <v>1</v>
      </c>
      <c r="AE7" s="109"/>
      <c r="AH7" s="112">
        <v>0.36399999999999999</v>
      </c>
      <c r="AI7" s="112"/>
      <c r="AJ7" s="112"/>
      <c r="AK7" s="112"/>
      <c r="AL7" s="112"/>
      <c r="AW7" s="102">
        <v>-7500</v>
      </c>
      <c r="AX7" s="108">
        <f t="shared" si="0"/>
        <v>-9.2589974786112198E-5</v>
      </c>
      <c r="AY7" s="58">
        <f t="shared" si="1"/>
        <v>-2.678912824114386E-3</v>
      </c>
      <c r="AZ7" s="58">
        <f t="shared" si="2"/>
        <v>2.5863228493282738E-3</v>
      </c>
      <c r="BA7" s="58">
        <f t="shared" si="3"/>
        <v>1.0078183907489282</v>
      </c>
      <c r="BB7" s="58">
        <f t="shared" si="4"/>
        <v>0.69091696001859515</v>
      </c>
      <c r="BC7" s="58">
        <f t="shared" si="5"/>
        <v>-0.84002188513868248</v>
      </c>
      <c r="BD7" s="58">
        <f t="shared" si="6"/>
        <v>-0.44658567116227738</v>
      </c>
      <c r="BE7" s="58">
        <f t="shared" si="7"/>
        <v>5.4518525315264643</v>
      </c>
      <c r="BF7" s="58">
        <f t="shared" si="7"/>
        <v>5.451852531526467</v>
      </c>
      <c r="BG7" s="58">
        <f t="shared" si="7"/>
        <v>5.4518525315267308</v>
      </c>
      <c r="BH7" s="58">
        <f t="shared" si="7"/>
        <v>5.4518525315602302</v>
      </c>
      <c r="BI7" s="58">
        <f t="shared" si="7"/>
        <v>5.4518525358039156</v>
      </c>
      <c r="BJ7" s="58">
        <f t="shared" si="7"/>
        <v>5.4518530733950135</v>
      </c>
      <c r="BK7" s="58">
        <f t="shared" si="7"/>
        <v>5.4519211730044397</v>
      </c>
      <c r="BL7" s="58">
        <f t="shared" si="8"/>
        <v>5.4605071019549305</v>
      </c>
    </row>
    <row r="8" spans="1:64" s="58" customFormat="1" ht="12.95" customHeight="1" x14ac:dyDescent="0.2">
      <c r="A8" s="58" t="s">
        <v>59</v>
      </c>
      <c r="C8" s="79">
        <f>+D4</f>
        <v>0.52118301</v>
      </c>
      <c r="D8" s="58" t="s">
        <v>190</v>
      </c>
      <c r="X8" s="58">
        <v>9000</v>
      </c>
      <c r="Y8" s="58">
        <f>X8/365.2422</f>
        <v>24.641183302477096</v>
      </c>
      <c r="Z8" s="114">
        <f>Y8/AD8</f>
        <v>2.4641183302477097</v>
      </c>
      <c r="AA8" s="110" t="s">
        <v>3</v>
      </c>
      <c r="AB8" s="116">
        <f t="shared" si="9"/>
        <v>43.271477008731758</v>
      </c>
      <c r="AC8" s="112">
        <v>4.3271477008731756</v>
      </c>
      <c r="AD8" s="117">
        <v>10</v>
      </c>
      <c r="AE8" s="109" t="s">
        <v>18</v>
      </c>
      <c r="AF8" s="58">
        <f>365.24*AG8</f>
        <v>18773.335999999999</v>
      </c>
      <c r="AG8" s="58">
        <v>51.4</v>
      </c>
      <c r="AH8" s="112">
        <v>2.4641183302477097</v>
      </c>
      <c r="AI8" s="112"/>
      <c r="AJ8" s="112"/>
      <c r="AK8" s="112"/>
      <c r="AL8" s="112"/>
      <c r="AW8" s="102">
        <v>-7000</v>
      </c>
      <c r="AX8" s="108">
        <f t="shared" si="0"/>
        <v>4.3739427984649561E-5</v>
      </c>
      <c r="AY8" s="58">
        <f t="shared" si="1"/>
        <v>-2.2413259622996681E-3</v>
      </c>
      <c r="AZ8" s="58">
        <f t="shared" si="2"/>
        <v>2.2850653902843176E-3</v>
      </c>
      <c r="BA8" s="58">
        <f t="shared" si="3"/>
        <v>1.0086922193124548</v>
      </c>
      <c r="BB8" s="58">
        <f t="shared" si="4"/>
        <v>0.61107379457190436</v>
      </c>
      <c r="BC8" s="58">
        <f t="shared" si="5"/>
        <v>-0.7346816265222369</v>
      </c>
      <c r="BD8" s="58">
        <f t="shared" si="6"/>
        <v>-0.38480707747215004</v>
      </c>
      <c r="BE8" s="58">
        <f t="shared" si="7"/>
        <v>5.5563223408271103</v>
      </c>
      <c r="BF8" s="58">
        <f t="shared" si="7"/>
        <v>5.5563223408271138</v>
      </c>
      <c r="BG8" s="58">
        <f t="shared" si="7"/>
        <v>5.5563223408275118</v>
      </c>
      <c r="BH8" s="58">
        <f t="shared" si="7"/>
        <v>5.5563223408729687</v>
      </c>
      <c r="BI8" s="58">
        <f t="shared" si="7"/>
        <v>5.5563223460660911</v>
      </c>
      <c r="BJ8" s="58">
        <f t="shared" si="7"/>
        <v>5.5563229393385782</v>
      </c>
      <c r="BK8" s="58">
        <f t="shared" si="7"/>
        <v>5.5563907138940927</v>
      </c>
      <c r="BL8" s="58">
        <f t="shared" si="8"/>
        <v>5.5641065527051854</v>
      </c>
    </row>
    <row r="9" spans="1:64" s="58" customFormat="1" ht="12.95" customHeight="1" x14ac:dyDescent="0.2">
      <c r="A9" s="65" t="s">
        <v>102</v>
      </c>
      <c r="C9" s="66">
        <v>-9.5</v>
      </c>
      <c r="D9" s="58" t="s">
        <v>103</v>
      </c>
      <c r="Y9" s="58">
        <v>65</v>
      </c>
      <c r="Z9" s="114">
        <f>Y9/AD9</f>
        <v>6.5</v>
      </c>
      <c r="AA9" s="118" t="s">
        <v>4</v>
      </c>
      <c r="AB9" s="116">
        <f t="shared" si="9"/>
        <v>184.42697062065523</v>
      </c>
      <c r="AC9" s="112">
        <v>18.442697062065523</v>
      </c>
      <c r="AD9" s="102">
        <v>10</v>
      </c>
      <c r="AE9" s="109" t="s">
        <v>53</v>
      </c>
      <c r="AF9" s="58">
        <f>RADIANS(AG9)</f>
        <v>0.94247779607693793</v>
      </c>
      <c r="AG9" s="58">
        <v>54</v>
      </c>
      <c r="AH9" s="112">
        <v>18.461557704629818</v>
      </c>
      <c r="AI9" s="112"/>
      <c r="AJ9" s="112"/>
      <c r="AK9" s="112"/>
      <c r="AL9" s="112"/>
      <c r="AW9" s="102">
        <v>-6500</v>
      </c>
      <c r="AX9" s="108">
        <f t="shared" si="0"/>
        <v>1.449559696605656E-4</v>
      </c>
      <c r="AY9" s="58">
        <f t="shared" si="1"/>
        <v>-1.8136587404770537E-3</v>
      </c>
      <c r="AZ9" s="58">
        <f t="shared" si="2"/>
        <v>1.9586147101376193E-3</v>
      </c>
      <c r="BA9" s="58">
        <f t="shared" si="3"/>
        <v>1.0094708751189436</v>
      </c>
      <c r="BB9" s="58">
        <f t="shared" si="4"/>
        <v>0.52430886350189565</v>
      </c>
      <c r="BC9" s="58">
        <f t="shared" si="5"/>
        <v>-0.62916848075822951</v>
      </c>
      <c r="BD9" s="58">
        <f t="shared" si="6"/>
        <v>-0.32538960197384026</v>
      </c>
      <c r="BE9" s="58">
        <f t="shared" si="7"/>
        <v>5.6608778449315222</v>
      </c>
      <c r="BF9" s="58">
        <f t="shared" si="7"/>
        <v>5.6608778449315267</v>
      </c>
      <c r="BG9" s="58">
        <f t="shared" si="7"/>
        <v>5.6608778449320569</v>
      </c>
      <c r="BH9" s="58">
        <f t="shared" si="7"/>
        <v>5.6608778449876977</v>
      </c>
      <c r="BI9" s="58">
        <f t="shared" si="7"/>
        <v>5.6608778508335691</v>
      </c>
      <c r="BJ9" s="58">
        <f t="shared" si="7"/>
        <v>5.6608784650280857</v>
      </c>
      <c r="BK9" s="58">
        <f t="shared" si="7"/>
        <v>5.6609429936532827</v>
      </c>
      <c r="BL9" s="58">
        <f t="shared" si="8"/>
        <v>5.6677060034554394</v>
      </c>
    </row>
    <row r="10" spans="1:64" s="58" customFormat="1" ht="12.95" customHeight="1" thickBot="1" x14ac:dyDescent="0.25">
      <c r="C10" s="71" t="s">
        <v>76</v>
      </c>
      <c r="D10" s="72" t="s">
        <v>77</v>
      </c>
      <c r="Y10" s="58">
        <v>40610.0645</v>
      </c>
      <c r="Z10" s="114">
        <f>Y10/AD10</f>
        <v>4.0610064499999998</v>
      </c>
      <c r="AA10" s="119" t="s">
        <v>50</v>
      </c>
      <c r="AB10" s="120">
        <f t="shared" si="9"/>
        <v>36064.918838876394</v>
      </c>
      <c r="AC10" s="121">
        <v>3.6064918838876392</v>
      </c>
      <c r="AD10" s="108">
        <v>10000</v>
      </c>
      <c r="AE10" s="109" t="s">
        <v>49</v>
      </c>
      <c r="AF10" s="58">
        <v>48000</v>
      </c>
      <c r="AH10" s="121">
        <v>4.0610064499999998</v>
      </c>
      <c r="AI10" s="121"/>
      <c r="AJ10" s="121"/>
      <c r="AK10" s="121"/>
      <c r="AL10" s="121"/>
      <c r="AW10" s="102">
        <v>-6000</v>
      </c>
      <c r="AX10" s="108">
        <f t="shared" si="0"/>
        <v>2.14603611106777E-4</v>
      </c>
      <c r="AY10" s="58">
        <f t="shared" si="1"/>
        <v>-1.3959111586465422E-3</v>
      </c>
      <c r="AZ10" s="58">
        <f t="shared" si="2"/>
        <v>1.6105147697533192E-3</v>
      </c>
      <c r="BA10" s="58">
        <f t="shared" si="3"/>
        <v>1.010145080161442</v>
      </c>
      <c r="BB10" s="58">
        <f t="shared" si="4"/>
        <v>0.43157498343116907</v>
      </c>
      <c r="BC10" s="58">
        <f t="shared" si="5"/>
        <v>-0.52350321463981153</v>
      </c>
      <c r="BD10" s="58">
        <f t="shared" si="6"/>
        <v>-0.26789798212340676</v>
      </c>
      <c r="BE10" s="58">
        <f t="shared" si="7"/>
        <v>5.7655086923944996</v>
      </c>
      <c r="BF10" s="58">
        <f t="shared" si="7"/>
        <v>5.7655086923945058</v>
      </c>
      <c r="BG10" s="58">
        <f t="shared" si="7"/>
        <v>5.7655086923951337</v>
      </c>
      <c r="BH10" s="58">
        <f t="shared" si="7"/>
        <v>5.7655086924568337</v>
      </c>
      <c r="BI10" s="58">
        <f t="shared" si="7"/>
        <v>5.7655086985183637</v>
      </c>
      <c r="BJ10" s="58">
        <f t="shared" si="7"/>
        <v>5.7655092940102657</v>
      </c>
      <c r="BK10" s="58">
        <f t="shared" si="7"/>
        <v>5.7655677948582165</v>
      </c>
      <c r="BL10" s="58">
        <f t="shared" si="8"/>
        <v>5.7713054542056934</v>
      </c>
    </row>
    <row r="11" spans="1:64" s="58" customFormat="1" ht="12.95" customHeight="1" x14ac:dyDescent="0.2">
      <c r="A11" s="58" t="s">
        <v>72</v>
      </c>
      <c r="C11" s="69">
        <f ca="1">INTERCEPT(INDIRECT($G$11):G987,INDIRECT($F$11):F987)</f>
        <v>3.6169344349328517E-2</v>
      </c>
      <c r="D11" s="73"/>
      <c r="F11" s="69" t="str">
        <f>"F"&amp;E19</f>
        <v>F243</v>
      </c>
      <c r="G11" s="70" t="str">
        <f>"G"&amp;E19</f>
        <v>G243</v>
      </c>
      <c r="AA11" s="122" t="s">
        <v>40</v>
      </c>
      <c r="AB11" s="123">
        <f>1-AB7^2</f>
        <v>0.999862784938087</v>
      </c>
      <c r="AC11" s="123">
        <f>SUM(AE21:AE1946)</f>
        <v>2.2123850181603671E-4</v>
      </c>
      <c r="AD11" s="122" t="s">
        <v>5</v>
      </c>
      <c r="AE11" s="109"/>
      <c r="AH11" s="70">
        <v>4.3085812743834254E-4</v>
      </c>
      <c r="AI11" s="123"/>
      <c r="AJ11" s="70"/>
      <c r="AK11" s="70"/>
      <c r="AL11" s="70"/>
      <c r="AW11" s="102">
        <v>-5500</v>
      </c>
      <c r="AX11" s="108">
        <f t="shared" si="0"/>
        <v>2.5648779322933737E-4</v>
      </c>
      <c r="AY11" s="58">
        <f t="shared" si="1"/>
        <v>-9.8808321680813379E-4</v>
      </c>
      <c r="AZ11" s="58">
        <f t="shared" si="2"/>
        <v>1.2445710100374712E-3</v>
      </c>
      <c r="BA11" s="58">
        <f t="shared" si="3"/>
        <v>1.010706734631277</v>
      </c>
      <c r="BB11" s="58">
        <f t="shared" si="4"/>
        <v>0.33390493414633532</v>
      </c>
      <c r="BC11" s="58">
        <f t="shared" si="5"/>
        <v>-0.41770846191874306</v>
      </c>
      <c r="BD11" s="58">
        <f t="shared" si="6"/>
        <v>-0.21194491532335158</v>
      </c>
      <c r="BE11" s="58">
        <f t="shared" si="7"/>
        <v>5.8702036303172518</v>
      </c>
      <c r="BF11" s="58">
        <f t="shared" si="7"/>
        <v>5.8702036303172589</v>
      </c>
      <c r="BG11" s="58">
        <f t="shared" si="7"/>
        <v>5.8702036303179206</v>
      </c>
      <c r="BH11" s="58">
        <f t="shared" si="7"/>
        <v>5.8702036303796126</v>
      </c>
      <c r="BI11" s="58">
        <f t="shared" si="7"/>
        <v>5.8702036361296175</v>
      </c>
      <c r="BJ11" s="58">
        <f t="shared" si="7"/>
        <v>5.8702041720568623</v>
      </c>
      <c r="BK11" s="58">
        <f t="shared" si="7"/>
        <v>5.8702541224194977</v>
      </c>
      <c r="BL11" s="58">
        <f t="shared" si="8"/>
        <v>5.8749049049559492</v>
      </c>
    </row>
    <row r="12" spans="1:64" s="58" customFormat="1" ht="12.95" customHeight="1" x14ac:dyDescent="0.2">
      <c r="A12" s="58" t="s">
        <v>73</v>
      </c>
      <c r="C12" s="69">
        <f ca="1">SLOPE(INDIRECT($G$11):G987,INDIRECT($F$11):F987)</f>
        <v>-1.4672959277848678E-6</v>
      </c>
      <c r="D12" s="73"/>
      <c r="AA12" s="124" t="s">
        <v>41</v>
      </c>
      <c r="AB12" s="123">
        <f>AB7*SIN(RADIANS(AB9))</f>
        <v>-9.0417542218114021E-4</v>
      </c>
      <c r="AC12" s="108"/>
      <c r="AD12" s="108"/>
      <c r="AE12" s="109"/>
      <c r="AW12" s="102">
        <v>-5000</v>
      </c>
      <c r="AX12" s="108">
        <f t="shared" si="0"/>
        <v>2.7463154306752715E-4</v>
      </c>
      <c r="AY12" s="58">
        <f t="shared" si="1"/>
        <v>-5.9017491496182826E-4</v>
      </c>
      <c r="AZ12" s="58">
        <f t="shared" si="2"/>
        <v>8.6480645802935541E-4</v>
      </c>
      <c r="BA12" s="58">
        <f t="shared" si="3"/>
        <v>1.0111490436685815</v>
      </c>
      <c r="BB12" s="58">
        <f t="shared" si="4"/>
        <v>0.23239876257679937</v>
      </c>
      <c r="BC12" s="58">
        <f t="shared" si="5"/>
        <v>-0.31180846040468096</v>
      </c>
      <c r="BD12" s="58">
        <f t="shared" si="6"/>
        <v>-0.15717977584678733</v>
      </c>
      <c r="BE12" s="58">
        <f t="shared" si="7"/>
        <v>5.9749506331343527</v>
      </c>
      <c r="BF12" s="58">
        <f t="shared" si="7"/>
        <v>5.9749506331343598</v>
      </c>
      <c r="BG12" s="58">
        <f t="shared" si="7"/>
        <v>5.9749506331349691</v>
      </c>
      <c r="BH12" s="58">
        <f t="shared" si="7"/>
        <v>5.9749506331895441</v>
      </c>
      <c r="BI12" s="58">
        <f t="shared" si="7"/>
        <v>5.9749506380790018</v>
      </c>
      <c r="BJ12" s="58">
        <f t="shared" si="7"/>
        <v>5.9749510761311884</v>
      </c>
      <c r="BK12" s="58">
        <f t="shared" si="7"/>
        <v>5.9749903214852189</v>
      </c>
      <c r="BL12" s="58">
        <f t="shared" si="8"/>
        <v>5.9785043557062032</v>
      </c>
    </row>
    <row r="13" spans="1:64" s="58" customFormat="1" ht="12.95" customHeight="1" x14ac:dyDescent="0.2">
      <c r="A13" s="58" t="s">
        <v>75</v>
      </c>
      <c r="C13" s="61" t="s">
        <v>70</v>
      </c>
      <c r="D13" s="75" t="s">
        <v>113</v>
      </c>
      <c r="E13" s="76">
        <v>1</v>
      </c>
      <c r="AA13" s="125" t="s">
        <v>42</v>
      </c>
      <c r="AB13" s="126">
        <f>AB6*86400*300000</f>
        <v>97928025.832243338</v>
      </c>
      <c r="AC13" s="108" t="s">
        <v>43</v>
      </c>
      <c r="AD13" s="127">
        <f>AB13/148600000</f>
        <v>0.65900421152249888</v>
      </c>
      <c r="AE13" s="109" t="s">
        <v>0</v>
      </c>
      <c r="AW13" s="102">
        <v>-4500</v>
      </c>
      <c r="AX13" s="108">
        <f t="shared" si="0"/>
        <v>2.7322803398053218E-4</v>
      </c>
      <c r="AY13" s="58">
        <f t="shared" si="1"/>
        <v>-2.0218625310762571E-4</v>
      </c>
      <c r="AZ13" s="58">
        <f t="shared" si="2"/>
        <v>4.7541428708815789E-4</v>
      </c>
      <c r="BA13" s="58">
        <f t="shared" si="3"/>
        <v>1.0114666259417453</v>
      </c>
      <c r="BB13" s="58">
        <f t="shared" si="4"/>
        <v>0.12820967890429466</v>
      </c>
      <c r="BC13" s="58">
        <f t="shared" si="5"/>
        <v>-0.20582876182779047</v>
      </c>
      <c r="BD13" s="58">
        <f t="shared" si="6"/>
        <v>-0.10327926158162433</v>
      </c>
      <c r="BE13" s="58">
        <f t="shared" si="7"/>
        <v>6.0797370436198417</v>
      </c>
      <c r="BF13" s="58">
        <f t="shared" si="7"/>
        <v>6.079737043619847</v>
      </c>
      <c r="BG13" s="58">
        <f t="shared" si="7"/>
        <v>6.0797370436203124</v>
      </c>
      <c r="BH13" s="58">
        <f t="shared" si="7"/>
        <v>6.0797370436608489</v>
      </c>
      <c r="BI13" s="58">
        <f t="shared" si="7"/>
        <v>6.0797370471943166</v>
      </c>
      <c r="BJ13" s="58">
        <f t="shared" si="7"/>
        <v>6.0797373551944007</v>
      </c>
      <c r="BK13" s="58">
        <f t="shared" si="7"/>
        <v>6.0797642024188585</v>
      </c>
      <c r="BL13" s="58">
        <f t="shared" si="8"/>
        <v>6.0821038064564572</v>
      </c>
    </row>
    <row r="14" spans="1:64" s="58" customFormat="1" ht="12.95" customHeight="1" x14ac:dyDescent="0.2">
      <c r="C14" s="61"/>
      <c r="D14" s="75" t="s">
        <v>104</v>
      </c>
      <c r="E14" s="78">
        <f ca="1">NOW()+15018.5+$C$9/24</f>
        <v>60376.791372337961</v>
      </c>
      <c r="AA14" s="125" t="s">
        <v>44</v>
      </c>
      <c r="AB14" s="123">
        <f>2*AB5*365.24/C8</f>
        <v>-2.7806350101210888E-8</v>
      </c>
      <c r="AC14" s="108" t="s">
        <v>14</v>
      </c>
      <c r="AD14" s="108"/>
      <c r="AE14" s="109"/>
      <c r="AW14" s="102">
        <v>-4000</v>
      </c>
      <c r="AX14" s="108">
        <f t="shared" si="0"/>
        <v>2.5659029881313576E-4</v>
      </c>
      <c r="AY14" s="58">
        <f t="shared" si="1"/>
        <v>1.7588276875447374E-4</v>
      </c>
      <c r="AZ14" s="58">
        <f t="shared" si="2"/>
        <v>8.0707530058662014E-5</v>
      </c>
      <c r="BA14" s="58">
        <f t="shared" si="3"/>
        <v>1.0116556010900899</v>
      </c>
      <c r="BB14" s="58">
        <f t="shared" si="4"/>
        <v>2.2528799512788956E-2</v>
      </c>
      <c r="BC14" s="58">
        <f t="shared" si="5"/>
        <v>-9.9795918904385328E-2</v>
      </c>
      <c r="BD14" s="58">
        <f t="shared" si="6"/>
        <v>-4.9939412822584912E-2</v>
      </c>
      <c r="BE14" s="58">
        <f t="shared" si="7"/>
        <v>6.184549724072216</v>
      </c>
      <c r="BF14" s="58">
        <f t="shared" si="7"/>
        <v>6.1845497240722187</v>
      </c>
      <c r="BG14" s="58">
        <f t="shared" si="7"/>
        <v>6.1845497240724638</v>
      </c>
      <c r="BH14" s="58">
        <f t="shared" si="7"/>
        <v>6.1845497240935163</v>
      </c>
      <c r="BI14" s="58">
        <f t="shared" si="7"/>
        <v>6.1845497258995143</v>
      </c>
      <c r="BJ14" s="58">
        <f t="shared" si="7"/>
        <v>6.1845498808284161</v>
      </c>
      <c r="BK14" s="58">
        <f t="shared" si="7"/>
        <v>6.184563171511801</v>
      </c>
      <c r="BL14" s="58">
        <f t="shared" si="8"/>
        <v>6.185703257206713</v>
      </c>
    </row>
    <row r="15" spans="1:64" s="58" customFormat="1" ht="12.95" customHeight="1" x14ac:dyDescent="0.2">
      <c r="A15" s="74" t="s">
        <v>74</v>
      </c>
      <c r="C15" s="69">
        <f ca="1">(C7+C11)+(C8+C12)*INT(MAX(F21:F3528))</f>
        <v>57021.601970679192</v>
      </c>
      <c r="D15" s="75" t="s">
        <v>114</v>
      </c>
      <c r="E15" s="78">
        <f ca="1">ROUND(2*(E14-$C$7)/$C$8,0)/2+E13</f>
        <v>28329.5</v>
      </c>
      <c r="AA15" s="124" t="s">
        <v>6</v>
      </c>
      <c r="AB15" s="123">
        <f>(AB10-AB2)/AD2</f>
        <v>-18318.82779740576</v>
      </c>
      <c r="AC15" s="108" t="s">
        <v>51</v>
      </c>
      <c r="AD15" s="108"/>
      <c r="AE15" s="109"/>
      <c r="AW15" s="102">
        <v>-3500</v>
      </c>
      <c r="AX15" s="108">
        <f t="shared" si="0"/>
        <v>2.2909887778741237E-4</v>
      </c>
      <c r="AY15" s="58">
        <f t="shared" si="1"/>
        <v>5.440321506244701E-4</v>
      </c>
      <c r="AZ15" s="58">
        <f t="shared" si="2"/>
        <v>-3.1493327283705773E-4</v>
      </c>
      <c r="BA15" s="58">
        <f t="shared" si="3"/>
        <v>1.011713653570312</v>
      </c>
      <c r="BB15" s="58">
        <f t="shared" si="4"/>
        <v>-8.3430964026828952E-2</v>
      </c>
      <c r="BC15" s="58">
        <f t="shared" si="5"/>
        <v>6.2628452574547237E-3</v>
      </c>
      <c r="BD15" s="58">
        <f t="shared" si="6"/>
        <v>3.1314328641435288E-3</v>
      </c>
      <c r="BE15" s="58">
        <f t="shared" si="7"/>
        <v>6.289375215355947</v>
      </c>
      <c r="BF15" s="58">
        <f t="shared" si="7"/>
        <v>6.289375215355947</v>
      </c>
      <c r="BG15" s="58">
        <f t="shared" si="7"/>
        <v>6.289375215355931</v>
      </c>
      <c r="BH15" s="58">
        <f t="shared" si="7"/>
        <v>6.2893752153545819</v>
      </c>
      <c r="BI15" s="58">
        <f t="shared" si="7"/>
        <v>6.2893752152394109</v>
      </c>
      <c r="BJ15" s="58">
        <f t="shared" si="7"/>
        <v>6.2893752054072181</v>
      </c>
      <c r="BK15" s="58">
        <f t="shared" si="7"/>
        <v>6.2893743660288184</v>
      </c>
      <c r="BL15" s="58">
        <f t="shared" si="8"/>
        <v>6.289302707956967</v>
      </c>
    </row>
    <row r="16" spans="1:64" s="58" customFormat="1" ht="12.95" customHeight="1" x14ac:dyDescent="0.2">
      <c r="A16" s="62" t="s">
        <v>60</v>
      </c>
      <c r="C16" s="77">
        <f ca="1">+C8+C12</f>
        <v>0.52118154270407224</v>
      </c>
      <c r="D16" s="75" t="s">
        <v>105</v>
      </c>
      <c r="E16" s="70">
        <f ca="1">ROUND(2*(E14-$C$15)/$C$16,0)/2+E13</f>
        <v>6438.5</v>
      </c>
      <c r="AA16" s="122" t="s">
        <v>16</v>
      </c>
      <c r="AB16" s="108">
        <f>365.24*AB8</f>
        <v>15804.474262669188</v>
      </c>
      <c r="AC16" s="102" t="s">
        <v>17</v>
      </c>
      <c r="AD16" s="123"/>
      <c r="AE16" s="109"/>
      <c r="AW16" s="102">
        <v>-3000</v>
      </c>
      <c r="AX16" s="108">
        <f t="shared" si="0"/>
        <v>1.9514824551154504E-4</v>
      </c>
      <c r="AY16" s="58">
        <f t="shared" si="1"/>
        <v>9.0226189250236315E-4</v>
      </c>
      <c r="AZ16" s="58">
        <f t="shared" si="2"/>
        <v>-7.0711364699081812E-4</v>
      </c>
      <c r="BA16" s="58">
        <f t="shared" si="3"/>
        <v>1.0116400710719053</v>
      </c>
      <c r="BB16" s="58">
        <f t="shared" si="4"/>
        <v>-0.18845153645060508</v>
      </c>
      <c r="BC16" s="58">
        <f t="shared" si="5"/>
        <v>0.11231997972060381</v>
      </c>
      <c r="BD16" s="58">
        <f t="shared" si="6"/>
        <v>5.6219106271024576E-2</v>
      </c>
      <c r="BE16" s="58">
        <f t="shared" si="7"/>
        <v>6.3941999012537467</v>
      </c>
      <c r="BF16" s="58">
        <f t="shared" si="7"/>
        <v>6.3941999012537432</v>
      </c>
      <c r="BG16" s="58">
        <f t="shared" si="7"/>
        <v>6.3941999012534696</v>
      </c>
      <c r="BH16" s="58">
        <f t="shared" si="7"/>
        <v>6.3941999012299071</v>
      </c>
      <c r="BI16" s="58">
        <f t="shared" si="7"/>
        <v>6.3941998992059927</v>
      </c>
      <c r="BJ16" s="58">
        <f t="shared" si="7"/>
        <v>6.3941997253566765</v>
      </c>
      <c r="BK16" s="58">
        <f t="shared" si="7"/>
        <v>6.3941847921384074</v>
      </c>
      <c r="BL16" s="58">
        <f t="shared" si="8"/>
        <v>6.392902158707221</v>
      </c>
    </row>
    <row r="17" spans="1:64" s="58" customFormat="1" ht="12.95" customHeight="1" thickBot="1" x14ac:dyDescent="0.25">
      <c r="A17" s="75" t="s">
        <v>101</v>
      </c>
      <c r="C17" s="79">
        <f>COUNT(C21:C2186)</f>
        <v>232</v>
      </c>
      <c r="D17" s="75" t="s">
        <v>106</v>
      </c>
      <c r="E17" s="80">
        <f ca="1">+$C$15+$C$16*E16-15018.5-$C$9/24</f>
        <v>45359.1251667127</v>
      </c>
      <c r="AA17" s="122" t="s">
        <v>55</v>
      </c>
      <c r="AB17" s="123">
        <f>AD13^3/AB8^2</f>
        <v>1.5284848247295758E-4</v>
      </c>
      <c r="AC17" s="108"/>
      <c r="AD17" s="108"/>
      <c r="AE17" s="109"/>
      <c r="AW17" s="102">
        <v>-2500</v>
      </c>
      <c r="AX17" s="108">
        <f t="shared" si="0"/>
        <v>1.5909290074149051E-4</v>
      </c>
      <c r="AY17" s="58">
        <f t="shared" si="1"/>
        <v>1.2505719943881532E-3</v>
      </c>
      <c r="AZ17" s="58">
        <f t="shared" si="2"/>
        <v>-1.0914790936466627E-3</v>
      </c>
      <c r="BA17" s="58">
        <f t="shared" si="3"/>
        <v>1.0114357563820211</v>
      </c>
      <c r="BB17" s="58">
        <f t="shared" si="4"/>
        <v>-0.29132647530842637</v>
      </c>
      <c r="BC17" s="58">
        <f t="shared" si="5"/>
        <v>0.2183479541752549</v>
      </c>
      <c r="BD17" s="58">
        <f t="shared" si="6"/>
        <v>0.10960980169163642</v>
      </c>
      <c r="BE17" s="58">
        <f t="shared" si="7"/>
        <v>6.4990101754300742</v>
      </c>
      <c r="BF17" s="58">
        <f t="shared" si="7"/>
        <v>6.4990101754300689</v>
      </c>
      <c r="BG17" s="58">
        <f t="shared" si="7"/>
        <v>6.4990101754295821</v>
      </c>
      <c r="BH17" s="58">
        <f t="shared" si="7"/>
        <v>6.4990101753870642</v>
      </c>
      <c r="BI17" s="58">
        <f t="shared" si="7"/>
        <v>6.4990101716711326</v>
      </c>
      <c r="BJ17" s="58">
        <f t="shared" si="7"/>
        <v>6.4990098469121991</v>
      </c>
      <c r="BK17" s="58">
        <f t="shared" si="7"/>
        <v>6.4989814642488906</v>
      </c>
      <c r="BL17" s="58">
        <f t="shared" si="8"/>
        <v>6.4965016094574768</v>
      </c>
    </row>
    <row r="18" spans="1:64" s="58" customFormat="1" ht="12.95" customHeight="1" thickTop="1" thickBot="1" x14ac:dyDescent="0.25">
      <c r="A18" s="62" t="s">
        <v>61</v>
      </c>
      <c r="C18" s="63">
        <f ca="1">+C15</f>
        <v>57021.601970679192</v>
      </c>
      <c r="D18" s="64">
        <f ca="1">+C16</f>
        <v>0.52118154270407224</v>
      </c>
      <c r="E18" s="128" t="s">
        <v>107</v>
      </c>
      <c r="AA18" s="129" t="s">
        <v>7</v>
      </c>
      <c r="AB18" s="130">
        <f>2*PI()/(AB8*365.2422)*AD2</f>
        <v>2.0719890150050916E-4</v>
      </c>
      <c r="AC18" s="131" t="s">
        <v>39</v>
      </c>
      <c r="AD18" s="131"/>
      <c r="AE18" s="132"/>
      <c r="AW18" s="102">
        <v>-2000</v>
      </c>
      <c r="AX18" s="108">
        <f t="shared" si="0"/>
        <v>1.251940162976205E-4</v>
      </c>
      <c r="AY18" s="58">
        <f t="shared" si="1"/>
        <v>1.5889624562818404E-3</v>
      </c>
      <c r="AZ18" s="58">
        <f t="shared" si="2"/>
        <v>-1.4637684399842199E-3</v>
      </c>
      <c r="BA18" s="58">
        <f t="shared" si="3"/>
        <v>1.0111032123516461</v>
      </c>
      <c r="BB18" s="58">
        <f t="shared" si="4"/>
        <v>-0.39087756876387064</v>
      </c>
      <c r="BC18" s="58">
        <f t="shared" si="5"/>
        <v>0.32431960702365897</v>
      </c>
      <c r="BD18" s="58">
        <f t="shared" si="6"/>
        <v>0.16359628884120769</v>
      </c>
      <c r="BE18" s="58">
        <f t="shared" ref="BE18:BK33" si="10">$BL18+$AB$7*SIN(BF18)</f>
        <v>6.6037926082300658</v>
      </c>
      <c r="BF18" s="58">
        <f t="shared" si="10"/>
        <v>6.6037926082300586</v>
      </c>
      <c r="BG18" s="58">
        <f t="shared" si="10"/>
        <v>6.6037926082294387</v>
      </c>
      <c r="BH18" s="58">
        <f t="shared" si="10"/>
        <v>6.6037926081736469</v>
      </c>
      <c r="BI18" s="58">
        <f t="shared" si="10"/>
        <v>6.6037926031550356</v>
      </c>
      <c r="BJ18" s="58">
        <f t="shared" si="10"/>
        <v>6.6037921517190403</v>
      </c>
      <c r="BK18" s="58">
        <f t="shared" si="10"/>
        <v>6.6037515442561556</v>
      </c>
      <c r="BL18" s="58">
        <f t="shared" si="8"/>
        <v>6.6001010602077308</v>
      </c>
    </row>
    <row r="19" spans="1:64" s="58" customFormat="1" ht="12.95" customHeight="1" thickTop="1" x14ac:dyDescent="0.2">
      <c r="A19" s="67" t="s">
        <v>109</v>
      </c>
      <c r="C19" s="61"/>
      <c r="E19" s="68">
        <v>243</v>
      </c>
      <c r="G19" s="58">
        <f>STDEV(G21:G80)</f>
        <v>4.6868552992117426E-4</v>
      </c>
      <c r="AA19" s="133"/>
      <c r="AB19" s="102"/>
      <c r="AC19" s="133"/>
      <c r="AD19" s="102"/>
      <c r="AE19" s="108"/>
      <c r="AW19" s="102">
        <v>-1500</v>
      </c>
      <c r="AX19" s="108">
        <f t="shared" si="0"/>
        <v>9.7567534009901629E-5</v>
      </c>
      <c r="AY19" s="58">
        <f t="shared" si="1"/>
        <v>1.9174332781834245E-3</v>
      </c>
      <c r="AZ19" s="58">
        <f t="shared" si="2"/>
        <v>-1.8198657441735229E-3</v>
      </c>
      <c r="BA19" s="58">
        <f t="shared" si="3"/>
        <v>1.0106465004040115</v>
      </c>
      <c r="BB19" s="58">
        <f t="shared" si="4"/>
        <v>-0.48597087701095154</v>
      </c>
      <c r="BC19" s="58">
        <f t="shared" si="5"/>
        <v>0.43020848684001689</v>
      </c>
      <c r="BD19" s="58">
        <f t="shared" si="6"/>
        <v>0.21848443016180633</v>
      </c>
      <c r="BE19" s="58">
        <f t="shared" si="10"/>
        <v>6.7085341105428915</v>
      </c>
      <c r="BF19" s="58">
        <f t="shared" si="10"/>
        <v>6.7085341105428844</v>
      </c>
      <c r="BG19" s="58">
        <f t="shared" si="10"/>
        <v>6.7085341105422227</v>
      </c>
      <c r="BH19" s="58">
        <f t="shared" si="10"/>
        <v>6.7085341104801692</v>
      </c>
      <c r="BI19" s="58">
        <f t="shared" si="10"/>
        <v>6.7085341046645244</v>
      </c>
      <c r="BJ19" s="58">
        <f t="shared" si="10"/>
        <v>6.7085335596241329</v>
      </c>
      <c r="BK19" s="58">
        <f t="shared" si="10"/>
        <v>6.7084824792098718</v>
      </c>
      <c r="BL19" s="58">
        <f t="shared" si="8"/>
        <v>6.7037005109579848</v>
      </c>
    </row>
    <row r="20" spans="1:64" s="58" customFormat="1" ht="12.95" customHeight="1" thickBot="1" x14ac:dyDescent="0.25">
      <c r="A20" s="72" t="s">
        <v>62</v>
      </c>
      <c r="B20" s="72" t="s">
        <v>63</v>
      </c>
      <c r="C20" s="71" t="s">
        <v>64</v>
      </c>
      <c r="D20" s="72" t="s">
        <v>69</v>
      </c>
      <c r="E20" s="72" t="s">
        <v>65</v>
      </c>
      <c r="F20" s="72" t="s">
        <v>66</v>
      </c>
      <c r="G20" s="72" t="s">
        <v>67</v>
      </c>
      <c r="H20" s="81" t="s">
        <v>119</v>
      </c>
      <c r="I20" s="81" t="s">
        <v>120</v>
      </c>
      <c r="J20" s="81" t="s">
        <v>115</v>
      </c>
      <c r="K20" s="81" t="s">
        <v>118</v>
      </c>
      <c r="L20" s="81" t="s">
        <v>81</v>
      </c>
      <c r="M20" s="81" t="s">
        <v>82</v>
      </c>
      <c r="N20" s="81" t="s">
        <v>83</v>
      </c>
      <c r="O20" s="81" t="s">
        <v>79</v>
      </c>
      <c r="P20" s="82" t="s">
        <v>78</v>
      </c>
      <c r="Q20" s="72" t="s">
        <v>71</v>
      </c>
      <c r="R20" s="83"/>
      <c r="S20" s="134" t="s">
        <v>15</v>
      </c>
      <c r="Z20" s="72" t="s">
        <v>66</v>
      </c>
      <c r="AA20" s="82" t="s">
        <v>52</v>
      </c>
      <c r="AB20" s="82" t="s">
        <v>11</v>
      </c>
      <c r="AC20" s="82" t="s">
        <v>45</v>
      </c>
      <c r="AD20" s="82" t="s">
        <v>46</v>
      </c>
      <c r="AE20" s="134" t="s">
        <v>8</v>
      </c>
      <c r="AF20" s="134" t="s">
        <v>189</v>
      </c>
      <c r="AG20" s="97"/>
      <c r="AH20" s="82" t="s">
        <v>24</v>
      </c>
      <c r="AI20" s="82" t="s">
        <v>25</v>
      </c>
      <c r="AJ20" s="82" t="s">
        <v>26</v>
      </c>
      <c r="AK20" s="82" t="s">
        <v>47</v>
      </c>
      <c r="AL20" s="82" t="s">
        <v>27</v>
      </c>
      <c r="AM20" s="82" t="s">
        <v>28</v>
      </c>
      <c r="AN20" s="72" t="s">
        <v>29</v>
      </c>
      <c r="AO20" s="72" t="s">
        <v>30</v>
      </c>
      <c r="AP20" s="72" t="s">
        <v>31</v>
      </c>
      <c r="AQ20" s="72" t="s">
        <v>32</v>
      </c>
      <c r="AR20" s="72" t="s">
        <v>33</v>
      </c>
      <c r="AS20" s="72" t="s">
        <v>34</v>
      </c>
      <c r="AT20" s="72" t="s">
        <v>35</v>
      </c>
      <c r="AU20" s="135" t="s">
        <v>13</v>
      </c>
      <c r="AV20" s="136"/>
      <c r="AW20" s="102">
        <v>-1000</v>
      </c>
      <c r="AX20" s="108">
        <f t="shared" si="0"/>
        <v>8.0134551251290209E-5</v>
      </c>
      <c r="AY20" s="58">
        <f t="shared" si="1"/>
        <v>2.2359844600929051E-3</v>
      </c>
      <c r="AZ20" s="58">
        <f t="shared" si="2"/>
        <v>-2.1558499088416149E-3</v>
      </c>
      <c r="BA20" s="58">
        <f t="shared" si="3"/>
        <v>1.0100711737928814</v>
      </c>
      <c r="BB20" s="58">
        <f t="shared" si="4"/>
        <v>-0.57553187965891306</v>
      </c>
      <c r="BC20" s="58">
        <f t="shared" si="5"/>
        <v>0.53598918116636451</v>
      </c>
      <c r="BD20" s="58">
        <f t="shared" si="6"/>
        <v>0.27460031671783869</v>
      </c>
      <c r="BE20" s="58">
        <f t="shared" si="10"/>
        <v>6.8132220920442759</v>
      </c>
      <c r="BF20" s="58">
        <f t="shared" si="10"/>
        <v>6.8132220920442697</v>
      </c>
      <c r="BG20" s="58">
        <f t="shared" si="10"/>
        <v>6.8132220920436506</v>
      </c>
      <c r="BH20" s="58">
        <f t="shared" si="10"/>
        <v>6.8132220919823805</v>
      </c>
      <c r="BI20" s="58">
        <f t="shared" si="10"/>
        <v>6.8132220859200432</v>
      </c>
      <c r="BJ20" s="58">
        <f t="shared" si="10"/>
        <v>6.8132214860808764</v>
      </c>
      <c r="BK20" s="58">
        <f t="shared" si="10"/>
        <v>6.8131621359219086</v>
      </c>
      <c r="BL20" s="58">
        <f t="shared" si="8"/>
        <v>6.8072999617082397</v>
      </c>
    </row>
    <row r="21" spans="1:64" s="58" customFormat="1" ht="12.95" customHeight="1" x14ac:dyDescent="0.2">
      <c r="A21" s="75" t="s">
        <v>98</v>
      </c>
      <c r="B21" s="84" t="s">
        <v>112</v>
      </c>
      <c r="C21" s="85">
        <v>40574.6247</v>
      </c>
      <c r="E21" s="58">
        <f t="shared" ref="E21:E84" si="11">+(C21-C$7)/C$8</f>
        <v>-9666.0018713963818</v>
      </c>
      <c r="F21" s="58">
        <f t="shared" ref="F21:F84" si="12">ROUND(2*E21,0)/2</f>
        <v>-9666</v>
      </c>
      <c r="G21" s="58">
        <f t="shared" ref="G21:G52" si="13">+C21-(C$7+F21*C$8)</f>
        <v>-9.7534000087762251E-4</v>
      </c>
      <c r="J21" s="58">
        <f t="shared" ref="J21:J52" si="14">G21</f>
        <v>-9.7534000087762251E-4</v>
      </c>
      <c r="Q21" s="86">
        <f t="shared" ref="Q21:Q84" si="15">+C21-15018.5</f>
        <v>25556.1247</v>
      </c>
      <c r="S21" s="137">
        <v>1</v>
      </c>
      <c r="Z21" s="58">
        <f t="shared" ref="Z21:Z84" si="16">F21</f>
        <v>-9666</v>
      </c>
      <c r="AA21" s="138">
        <f t="shared" ref="AA21:AA84" si="17">AB$3+AB$4*Z21+AB$5*Z21^2+AH21</f>
        <v>-1.1606336063616318E-3</v>
      </c>
      <c r="AB21" s="138">
        <f t="shared" ref="AB21:AB84" si="18">IF(S21&lt;&gt;0,G21-AH21, -9999)</f>
        <v>-4.5038085372802114E-3</v>
      </c>
      <c r="AC21" s="138">
        <f>+G21-AA21</f>
        <v>1.8529360548400929E-4</v>
      </c>
      <c r="AD21" s="138"/>
      <c r="AE21" s="138">
        <f t="shared" ref="AE21:AE84" si="19">+(G21-AA21)^2*S21</f>
        <v>3.4333720233263674E-8</v>
      </c>
      <c r="AF21" s="58">
        <f>IF(S21&lt;&gt;0,G21-P21, -9999)</f>
        <v>-9.7534000087762251E-4</v>
      </c>
      <c r="AG21" s="3"/>
      <c r="AH21" s="58">
        <f t="shared" ref="AH21:AH84" si="20">$AB$6*($AB$11/AI21*AJ21+$AB$12)</f>
        <v>3.5284685364025885E-3</v>
      </c>
      <c r="AI21" s="58">
        <f t="shared" ref="AI21:AI84" si="21">1+$AB$7*COS(AL21)</f>
        <v>1.003201653284981</v>
      </c>
      <c r="AJ21" s="58">
        <f t="shared" ref="AJ21:AJ84" si="22">SIN(AL21+RADIANS($AB$9))</f>
        <v>0.93795572088375367</v>
      </c>
      <c r="AK21" s="58">
        <f t="shared" ref="AK21:AK84" si="23">$AB$7*SIN(AL21)</f>
        <v>-1.1267851532378224E-2</v>
      </c>
      <c r="AL21" s="58">
        <f t="shared" ref="AL21:AL84" si="24">2*ATAN(AM21)</f>
        <v>-1.2939522553170513</v>
      </c>
      <c r="AM21" s="58">
        <f t="shared" ref="AM21:AM84" si="25">SQRT((1+$AB$7)/(1-$AB$7))*TAN(AN21/2)</f>
        <v>-0.75544392720243325</v>
      </c>
      <c r="AN21" s="138">
        <f t="shared" ref="AN21:AT36" si="26">$AU21+$AB$7*SIN(AO21)</f>
        <v>5.0004831610116236</v>
      </c>
      <c r="AO21" s="138">
        <f t="shared" si="26"/>
        <v>5.0004831610116236</v>
      </c>
      <c r="AP21" s="138">
        <f t="shared" si="26"/>
        <v>5.0004831610116289</v>
      </c>
      <c r="AQ21" s="138">
        <f t="shared" si="26"/>
        <v>5.0004831610130278</v>
      </c>
      <c r="AR21" s="138">
        <f t="shared" si="26"/>
        <v>5.0004831614335421</v>
      </c>
      <c r="AS21" s="138">
        <f t="shared" si="26"/>
        <v>5.0004832877817291</v>
      </c>
      <c r="AT21" s="138">
        <f t="shared" si="26"/>
        <v>5.0005212481099024</v>
      </c>
      <c r="AU21" s="138">
        <f t="shared" ref="AU21:AU84" si="27">RADIANS($AB$9)+$AB$18*(F21-AB$15)</f>
        <v>5.0117142813048279</v>
      </c>
      <c r="AW21" s="102">
        <v>-500</v>
      </c>
      <c r="AX21" s="108">
        <f t="shared" si="0"/>
        <v>7.6574783323505712E-5</v>
      </c>
      <c r="AY21" s="58">
        <f t="shared" si="1"/>
        <v>2.544616002010283E-3</v>
      </c>
      <c r="AZ21" s="58">
        <f t="shared" si="2"/>
        <v>-2.4680412186867773E-3</v>
      </c>
      <c r="BA21" s="58">
        <f t="shared" si="3"/>
        <v>1.0093841875246101</v>
      </c>
      <c r="BB21" s="58">
        <f t="shared" si="4"/>
        <v>-0.65855942426531355</v>
      </c>
      <c r="BC21" s="58">
        <f t="shared" si="5"/>
        <v>0.64163762700982396</v>
      </c>
      <c r="BD21" s="58">
        <f t="shared" si="6"/>
        <v>0.33229838681036084</v>
      </c>
      <c r="BE21" s="58">
        <f t="shared" si="10"/>
        <v>6.9178446112953438</v>
      </c>
      <c r="BF21" s="58">
        <f t="shared" si="10"/>
        <v>6.9178446112953393</v>
      </c>
      <c r="BG21" s="58">
        <f t="shared" si="10"/>
        <v>6.9178446112948242</v>
      </c>
      <c r="BH21" s="58">
        <f t="shared" si="10"/>
        <v>6.9178446112402154</v>
      </c>
      <c r="BI21" s="58">
        <f t="shared" si="10"/>
        <v>6.9178446054510232</v>
      </c>
      <c r="BJ21" s="58">
        <f t="shared" si="10"/>
        <v>6.9178439917265395</v>
      </c>
      <c r="BK21" s="58">
        <f t="shared" si="10"/>
        <v>6.9177789310735438</v>
      </c>
      <c r="BL21" s="58">
        <f t="shared" si="8"/>
        <v>6.9108994124584946</v>
      </c>
    </row>
    <row r="22" spans="1:64" s="58" customFormat="1" ht="12.95" customHeight="1" x14ac:dyDescent="0.2">
      <c r="A22" s="75" t="s">
        <v>123</v>
      </c>
      <c r="B22" s="84" t="s">
        <v>112</v>
      </c>
      <c r="C22" s="85">
        <v>40612.6708</v>
      </c>
      <c r="E22" s="58">
        <f t="shared" si="11"/>
        <v>-9593.0023697434026</v>
      </c>
      <c r="F22" s="58">
        <f t="shared" si="12"/>
        <v>-9593</v>
      </c>
      <c r="G22" s="58">
        <f t="shared" si="13"/>
        <v>-1.2350699980743229E-3</v>
      </c>
      <c r="J22" s="58">
        <f t="shared" si="14"/>
        <v>-1.2350699980743229E-3</v>
      </c>
      <c r="Q22" s="86">
        <f t="shared" si="15"/>
        <v>25594.1708</v>
      </c>
      <c r="S22" s="137">
        <v>1</v>
      </c>
      <c r="Z22" s="58">
        <f t="shared" si="16"/>
        <v>-9593</v>
      </c>
      <c r="AA22" s="138">
        <f t="shared" si="17"/>
        <v>-1.1107452758774253E-3</v>
      </c>
      <c r="AB22" s="138">
        <f t="shared" si="18"/>
        <v>-4.7426468783946969E-3</v>
      </c>
      <c r="AC22" s="138">
        <f t="shared" ref="AC22:AC85" si="28">+G22-AA22</f>
        <v>-1.2432472219689765E-4</v>
      </c>
      <c r="AD22" s="138"/>
      <c r="AE22" s="138">
        <f t="shared" si="19"/>
        <v>1.5456636549335774E-8</v>
      </c>
      <c r="AF22" s="58">
        <f t="shared" ref="AF22:AF85" si="29">IF(S22&lt;&gt;0,G22-P22, -9999)</f>
        <v>-1.2350699980743229E-3</v>
      </c>
      <c r="AG22" s="3"/>
      <c r="AH22" s="58">
        <f t="shared" si="20"/>
        <v>3.5075768803203736E-3</v>
      </c>
      <c r="AI22" s="58">
        <f t="shared" si="21"/>
        <v>1.0033728652272931</v>
      </c>
      <c r="AJ22" s="58">
        <f t="shared" si="22"/>
        <v>0.93256669424513494</v>
      </c>
      <c r="AK22" s="58">
        <f t="shared" si="23"/>
        <v>-1.1217791318769715E-2</v>
      </c>
      <c r="AL22" s="58">
        <f t="shared" si="24"/>
        <v>-1.2787239930198797</v>
      </c>
      <c r="AM22" s="58">
        <f t="shared" si="25"/>
        <v>-0.74355261507543013</v>
      </c>
      <c r="AN22" s="138">
        <f t="shared" si="26"/>
        <v>5.0156604857709501</v>
      </c>
      <c r="AO22" s="138">
        <f t="shared" si="26"/>
        <v>5.0156604857709501</v>
      </c>
      <c r="AP22" s="138">
        <f t="shared" si="26"/>
        <v>5.0156604857709555</v>
      </c>
      <c r="AQ22" s="138">
        <f t="shared" si="26"/>
        <v>5.0156604857726546</v>
      </c>
      <c r="AR22" s="138">
        <f t="shared" si="26"/>
        <v>5.0156604862581275</v>
      </c>
      <c r="AS22" s="138">
        <f t="shared" si="26"/>
        <v>5.0156606250328881</v>
      </c>
      <c r="AT22" s="138">
        <f t="shared" si="26"/>
        <v>5.0157002919153442</v>
      </c>
      <c r="AU22" s="138">
        <f t="shared" si="27"/>
        <v>5.0268398011143649</v>
      </c>
      <c r="AW22" s="102">
        <v>0</v>
      </c>
      <c r="AX22" s="108">
        <f t="shared" si="0"/>
        <v>9.028380265244584E-5</v>
      </c>
      <c r="AY22" s="58">
        <f t="shared" si="1"/>
        <v>2.843327903935558E-3</v>
      </c>
      <c r="AZ22" s="58">
        <f t="shared" si="2"/>
        <v>-2.7530441012831122E-3</v>
      </c>
      <c r="BA22" s="58">
        <f t="shared" si="3"/>
        <v>1.0085937874698347</v>
      </c>
      <c r="BB22" s="58">
        <f t="shared" si="4"/>
        <v>-0.73413821488138775</v>
      </c>
      <c r="BC22" s="58">
        <f t="shared" si="5"/>
        <v>0.74713139797983219</v>
      </c>
      <c r="BD22" s="58">
        <f t="shared" si="6"/>
        <v>0.39197097520081453</v>
      </c>
      <c r="BE22" s="58">
        <f t="shared" si="10"/>
        <v>7.0223905154059185</v>
      </c>
      <c r="BF22" s="58">
        <f t="shared" si="10"/>
        <v>7.022390515405915</v>
      </c>
      <c r="BG22" s="58">
        <f t="shared" si="10"/>
        <v>7.0223905154055331</v>
      </c>
      <c r="BH22" s="58">
        <f t="shared" si="10"/>
        <v>7.0223905153614421</v>
      </c>
      <c r="BI22" s="58">
        <f t="shared" si="10"/>
        <v>7.0223905102680853</v>
      </c>
      <c r="BJ22" s="58">
        <f t="shared" si="10"/>
        <v>7.0223899218904027</v>
      </c>
      <c r="BK22" s="58">
        <f t="shared" si="10"/>
        <v>7.0223219554262917</v>
      </c>
      <c r="BL22" s="58">
        <f t="shared" si="8"/>
        <v>7.0144988632087486</v>
      </c>
    </row>
    <row r="23" spans="1:64" ht="12.95" customHeight="1" x14ac:dyDescent="0.2">
      <c r="A23" s="22" t="s">
        <v>123</v>
      </c>
      <c r="B23" s="23" t="s">
        <v>112</v>
      </c>
      <c r="C23" s="25">
        <v>40612.671199999997</v>
      </c>
      <c r="E23">
        <f t="shared" si="11"/>
        <v>-9593.0016022586806</v>
      </c>
      <c r="F23">
        <f t="shared" si="12"/>
        <v>-9593</v>
      </c>
      <c r="G23">
        <f t="shared" si="13"/>
        <v>-8.3507000090321526E-4</v>
      </c>
      <c r="J23">
        <f t="shared" si="14"/>
        <v>-8.3507000090321526E-4</v>
      </c>
      <c r="Q23" s="1">
        <f t="shared" si="15"/>
        <v>25594.171199999997</v>
      </c>
      <c r="S23" s="32">
        <v>1</v>
      </c>
      <c r="Z23">
        <f t="shared" si="16"/>
        <v>-9593</v>
      </c>
      <c r="AA23" s="28">
        <f t="shared" si="17"/>
        <v>-1.1107452758774253E-3</v>
      </c>
      <c r="AB23" s="28">
        <f t="shared" si="18"/>
        <v>-4.3426468812235892E-3</v>
      </c>
      <c r="AC23" s="28">
        <f t="shared" si="28"/>
        <v>2.7567527497421003E-4</v>
      </c>
      <c r="AD23" s="28"/>
      <c r="AE23" s="28">
        <f t="shared" si="19"/>
        <v>7.599685723210631E-8</v>
      </c>
      <c r="AF23">
        <f t="shared" si="29"/>
        <v>-8.3507000090321526E-4</v>
      </c>
      <c r="AG23" s="29"/>
      <c r="AH23">
        <f t="shared" si="20"/>
        <v>3.5075768803203736E-3</v>
      </c>
      <c r="AI23">
        <f t="shared" si="21"/>
        <v>1.0033728652272931</v>
      </c>
      <c r="AJ23">
        <f t="shared" si="22"/>
        <v>0.93256669424513494</v>
      </c>
      <c r="AK23">
        <f t="shared" si="23"/>
        <v>-1.1217791318769715E-2</v>
      </c>
      <c r="AL23">
        <f t="shared" si="24"/>
        <v>-1.2787239930198797</v>
      </c>
      <c r="AM23">
        <f t="shared" si="25"/>
        <v>-0.74355261507543013</v>
      </c>
      <c r="AN23" s="28">
        <f t="shared" si="26"/>
        <v>5.0156604857709501</v>
      </c>
      <c r="AO23" s="28">
        <f t="shared" si="26"/>
        <v>5.0156604857709501</v>
      </c>
      <c r="AP23" s="28">
        <f t="shared" si="26"/>
        <v>5.0156604857709555</v>
      </c>
      <c r="AQ23" s="28">
        <f t="shared" si="26"/>
        <v>5.0156604857726546</v>
      </c>
      <c r="AR23" s="28">
        <f t="shared" si="26"/>
        <v>5.0156604862581275</v>
      </c>
      <c r="AS23" s="28">
        <f t="shared" si="26"/>
        <v>5.0156606250328881</v>
      </c>
      <c r="AT23" s="28">
        <f t="shared" si="26"/>
        <v>5.0157002919153442</v>
      </c>
      <c r="AU23" s="28">
        <f t="shared" si="27"/>
        <v>5.0268398011143649</v>
      </c>
      <c r="AW23" s="26">
        <v>500</v>
      </c>
      <c r="AX23" s="27">
        <f t="shared" si="0"/>
        <v>1.2433465535599411E-4</v>
      </c>
      <c r="AY23">
        <f t="shared" si="1"/>
        <v>3.1321201658687297E-3</v>
      </c>
      <c r="AZ23">
        <f t="shared" si="2"/>
        <v>-3.0077855105127356E-3</v>
      </c>
      <c r="BA23">
        <f t="shared" si="3"/>
        <v>1.0077093816814671</v>
      </c>
      <c r="BB23">
        <f t="shared" si="4"/>
        <v>-0.80144963146368065</v>
      </c>
      <c r="BC23">
        <f t="shared" si="5"/>
        <v>0.85244996371580495</v>
      </c>
      <c r="BD23">
        <f t="shared" si="6"/>
        <v>0.45405986860757352</v>
      </c>
      <c r="BE23">
        <f t="shared" si="10"/>
        <v>7.1268495672586312</v>
      </c>
      <c r="BF23">
        <f t="shared" si="10"/>
        <v>7.1268495672586294</v>
      </c>
      <c r="BG23">
        <f t="shared" si="10"/>
        <v>7.1268495672583798</v>
      </c>
      <c r="BH23">
        <f t="shared" si="10"/>
        <v>7.1268495672263024</v>
      </c>
      <c r="BI23">
        <f t="shared" si="10"/>
        <v>7.1268495631066999</v>
      </c>
      <c r="BJ23">
        <f t="shared" si="10"/>
        <v>7.1268490340416069</v>
      </c>
      <c r="BK23">
        <f t="shared" si="10"/>
        <v>7.126781090804398</v>
      </c>
      <c r="BL23">
        <f t="shared" si="8"/>
        <v>7.1180983139590035</v>
      </c>
    </row>
    <row r="24" spans="1:64" ht="12.95" customHeight="1" x14ac:dyDescent="0.2">
      <c r="A24" s="22" t="s">
        <v>123</v>
      </c>
      <c r="B24" s="23" t="s">
        <v>112</v>
      </c>
      <c r="C24" s="25">
        <v>40613.713600000003</v>
      </c>
      <c r="E24">
        <f t="shared" si="11"/>
        <v>-9591.0015370608417</v>
      </c>
      <c r="F24">
        <f t="shared" si="12"/>
        <v>-9591</v>
      </c>
      <c r="G24">
        <f t="shared" si="13"/>
        <v>-8.0108999827643856E-4</v>
      </c>
      <c r="J24">
        <f t="shared" si="14"/>
        <v>-8.0108999827643856E-4</v>
      </c>
      <c r="Q24" s="1">
        <f t="shared" si="15"/>
        <v>25595.213600000003</v>
      </c>
      <c r="S24" s="32">
        <v>1</v>
      </c>
      <c r="Z24">
        <f t="shared" si="16"/>
        <v>-9591</v>
      </c>
      <c r="AA24" s="28">
        <f t="shared" si="17"/>
        <v>-1.1093928929103475E-3</v>
      </c>
      <c r="AB24" s="28">
        <f t="shared" si="18"/>
        <v>-4.3080830597417383E-3</v>
      </c>
      <c r="AC24" s="28">
        <f t="shared" si="28"/>
        <v>3.0830289463390894E-4</v>
      </c>
      <c r="AD24" s="28"/>
      <c r="AE24" s="28">
        <f t="shared" si="19"/>
        <v>9.5050674839647155E-8</v>
      </c>
      <c r="AF24">
        <f t="shared" si="29"/>
        <v>-8.0108999827643856E-4</v>
      </c>
      <c r="AG24" s="29"/>
      <c r="AH24">
        <f t="shared" si="20"/>
        <v>3.5069930614653002E-3</v>
      </c>
      <c r="AI24">
        <f t="shared" si="21"/>
        <v>1.0033775459581162</v>
      </c>
      <c r="AJ24">
        <f t="shared" si="22"/>
        <v>0.9324159738436395</v>
      </c>
      <c r="AK24">
        <f t="shared" si="23"/>
        <v>-1.1216382893507165E-2</v>
      </c>
      <c r="AL24">
        <f t="shared" si="24"/>
        <v>-1.2783067072565601</v>
      </c>
      <c r="AM24">
        <f t="shared" si="25"/>
        <v>-0.74322866995242409</v>
      </c>
      <c r="AN24" s="28">
        <f t="shared" si="26"/>
        <v>5.0160763393131207</v>
      </c>
      <c r="AO24" s="28">
        <f t="shared" si="26"/>
        <v>5.0160763393131207</v>
      </c>
      <c r="AP24" s="28">
        <f t="shared" si="26"/>
        <v>5.0160763393131269</v>
      </c>
      <c r="AQ24" s="28">
        <f t="shared" si="26"/>
        <v>5.016076339314834</v>
      </c>
      <c r="AR24" s="28">
        <f t="shared" si="26"/>
        <v>5.0160763398021659</v>
      </c>
      <c r="AS24" s="28">
        <f t="shared" si="26"/>
        <v>5.0160764789233454</v>
      </c>
      <c r="AT24" s="28">
        <f t="shared" si="26"/>
        <v>5.0161161920533219</v>
      </c>
      <c r="AU24" s="28">
        <f t="shared" si="27"/>
        <v>5.0272541989173654</v>
      </c>
      <c r="AW24" s="26">
        <v>1000</v>
      </c>
      <c r="AX24" s="27">
        <f t="shared" si="0"/>
        <v>1.8144434286757006E-4</v>
      </c>
      <c r="AY24">
        <f t="shared" si="1"/>
        <v>3.4109927878097986E-3</v>
      </c>
      <c r="AZ24">
        <f t="shared" si="2"/>
        <v>-3.2295484449422285E-3</v>
      </c>
      <c r="BA24">
        <f t="shared" si="3"/>
        <v>1.0067413972868706</v>
      </c>
      <c r="BB24">
        <f t="shared" si="4"/>
        <v>-0.85978072836275621</v>
      </c>
      <c r="BC24">
        <f t="shared" si="5"/>
        <v>0.9575749180701828</v>
      </c>
      <c r="BD24">
        <f t="shared" si="6"/>
        <v>0.51907063291842848</v>
      </c>
      <c r="BE24">
        <f t="shared" si="10"/>
        <v>7.2312125586222757</v>
      </c>
      <c r="BF24">
        <f t="shared" si="10"/>
        <v>7.2312125586222749</v>
      </c>
      <c r="BG24">
        <f t="shared" si="10"/>
        <v>7.2312125586221327</v>
      </c>
      <c r="BH24">
        <f t="shared" si="10"/>
        <v>7.2312125586014009</v>
      </c>
      <c r="BI24">
        <f t="shared" si="10"/>
        <v>7.2312125555671489</v>
      </c>
      <c r="BJ24">
        <f t="shared" si="10"/>
        <v>7.2312121114795493</v>
      </c>
      <c r="BK24">
        <f t="shared" si="10"/>
        <v>7.2311471185945644</v>
      </c>
      <c r="BL24">
        <f t="shared" si="8"/>
        <v>7.2216977647092584</v>
      </c>
    </row>
    <row r="25" spans="1:64" ht="12.95" customHeight="1" x14ac:dyDescent="0.2">
      <c r="A25" s="22" t="s">
        <v>123</v>
      </c>
      <c r="B25" s="23" t="s">
        <v>112</v>
      </c>
      <c r="C25" s="25">
        <v>40625.700799999999</v>
      </c>
      <c r="E25">
        <f t="shared" si="11"/>
        <v>-9568.0015547705607</v>
      </c>
      <c r="F25">
        <f t="shared" si="12"/>
        <v>-9568</v>
      </c>
      <c r="G25">
        <f t="shared" si="13"/>
        <v>-8.1032000161940232E-4</v>
      </c>
      <c r="J25">
        <f t="shared" si="14"/>
        <v>-8.1032000161940232E-4</v>
      </c>
      <c r="Q25" s="1">
        <f t="shared" si="15"/>
        <v>25607.200799999999</v>
      </c>
      <c r="S25" s="32">
        <v>1</v>
      </c>
      <c r="Z25">
        <f t="shared" si="16"/>
        <v>-9568</v>
      </c>
      <c r="AA25" s="28">
        <f t="shared" si="17"/>
        <v>-1.0938956596574993E-3</v>
      </c>
      <c r="AB25" s="28">
        <f t="shared" si="18"/>
        <v>-4.3105553829688066E-3</v>
      </c>
      <c r="AC25" s="28">
        <f t="shared" si="28"/>
        <v>2.8357565803809699E-4</v>
      </c>
      <c r="AD25" s="28"/>
      <c r="AE25" s="28">
        <f t="shared" si="19"/>
        <v>8.0415153831739723E-8</v>
      </c>
      <c r="AF25">
        <f t="shared" si="29"/>
        <v>-8.1032000161940232E-4</v>
      </c>
      <c r="AG25" s="29"/>
      <c r="AH25">
        <f t="shared" si="20"/>
        <v>3.5002353813494047E-3</v>
      </c>
      <c r="AI25">
        <f t="shared" si="21"/>
        <v>1.0034313350189579</v>
      </c>
      <c r="AJ25">
        <f t="shared" si="22"/>
        <v>0.93067092395557549</v>
      </c>
      <c r="AK25">
        <f t="shared" si="23"/>
        <v>-1.1200044727616987E-2</v>
      </c>
      <c r="AL25">
        <f t="shared" si="24"/>
        <v>-1.2735076412754964</v>
      </c>
      <c r="AM25">
        <f t="shared" si="25"/>
        <v>-0.73951028591464463</v>
      </c>
      <c r="AN25" s="28">
        <f t="shared" si="26"/>
        <v>5.0208587944169318</v>
      </c>
      <c r="AO25" s="28">
        <f t="shared" si="26"/>
        <v>5.0208587944169318</v>
      </c>
      <c r="AP25" s="28">
        <f t="shared" si="26"/>
        <v>5.0208587944169381</v>
      </c>
      <c r="AQ25" s="28">
        <f t="shared" si="26"/>
        <v>5.0208587944187482</v>
      </c>
      <c r="AR25" s="28">
        <f t="shared" si="26"/>
        <v>5.0208587949277588</v>
      </c>
      <c r="AS25" s="28">
        <f t="shared" si="26"/>
        <v>5.0208589380549133</v>
      </c>
      <c r="AT25" s="28">
        <f t="shared" si="26"/>
        <v>5.0208991810487813</v>
      </c>
      <c r="AU25" s="28">
        <f t="shared" si="27"/>
        <v>5.0320197736518777</v>
      </c>
      <c r="AW25" s="26">
        <v>1500</v>
      </c>
      <c r="AX25" s="27">
        <f t="shared" si="0"/>
        <v>2.6394553590768696E-4</v>
      </c>
      <c r="AY25">
        <f t="shared" si="1"/>
        <v>3.6799457697587641E-3</v>
      </c>
      <c r="AZ25">
        <f t="shared" si="2"/>
        <v>-3.4160002338510772E-3</v>
      </c>
      <c r="BA25">
        <f t="shared" si="3"/>
        <v>1.0057011265246643</v>
      </c>
      <c r="BB25">
        <f t="shared" si="4"/>
        <v>-0.90853131972469803</v>
      </c>
      <c r="BC25">
        <f t="shared" si="5"/>
        <v>1.0624901733891212</v>
      </c>
      <c r="BD25">
        <f t="shared" si="6"/>
        <v>0.58759075788484305</v>
      </c>
      <c r="BE25">
        <f t="shared" si="10"/>
        <v>7.3354714078435528</v>
      </c>
      <c r="BF25">
        <f t="shared" si="10"/>
        <v>7.3354714078435519</v>
      </c>
      <c r="BG25">
        <f t="shared" si="10"/>
        <v>7.3354714078434853</v>
      </c>
      <c r="BH25">
        <f t="shared" si="10"/>
        <v>7.3354714078318937</v>
      </c>
      <c r="BI25">
        <f t="shared" si="10"/>
        <v>7.3354714058352375</v>
      </c>
      <c r="BJ25">
        <f t="shared" si="10"/>
        <v>7.3354710618953192</v>
      </c>
      <c r="BK25">
        <f t="shared" si="10"/>
        <v>7.3354118185994457</v>
      </c>
      <c r="BL25">
        <f t="shared" si="8"/>
        <v>7.3252972154595124</v>
      </c>
    </row>
    <row r="26" spans="1:64" ht="12.95" customHeight="1" x14ac:dyDescent="0.2">
      <c r="A26" s="22" t="s">
        <v>123</v>
      </c>
      <c r="B26" s="23" t="s">
        <v>112</v>
      </c>
      <c r="C26" s="25">
        <v>40636.645799999998</v>
      </c>
      <c r="E26">
        <f t="shared" si="11"/>
        <v>-9547.0012539357358</v>
      </c>
      <c r="F26">
        <f t="shared" si="12"/>
        <v>-9547</v>
      </c>
      <c r="G26">
        <f t="shared" si="13"/>
        <v>-6.5352999808965251E-4</v>
      </c>
      <c r="J26">
        <f t="shared" si="14"/>
        <v>-6.5352999808965251E-4</v>
      </c>
      <c r="Q26" s="1">
        <f t="shared" si="15"/>
        <v>25618.145799999998</v>
      </c>
      <c r="S26" s="32">
        <v>1</v>
      </c>
      <c r="Z26">
        <f t="shared" si="16"/>
        <v>-9547</v>
      </c>
      <c r="AA26" s="28">
        <f t="shared" si="17"/>
        <v>-1.0798345860902493E-3</v>
      </c>
      <c r="AB26" s="28">
        <f t="shared" si="18"/>
        <v>-4.1475250809904192E-3</v>
      </c>
      <c r="AC26" s="28">
        <f t="shared" si="28"/>
        <v>4.2630458800059674E-4</v>
      </c>
      <c r="AD26" s="28"/>
      <c r="AE26" s="28">
        <f t="shared" si="19"/>
        <v>1.8173560175035852E-7</v>
      </c>
      <c r="AF26">
        <f t="shared" si="29"/>
        <v>-6.5352999808965251E-4</v>
      </c>
      <c r="AG26" s="29"/>
      <c r="AH26">
        <f t="shared" si="20"/>
        <v>3.4939950829007667E-3</v>
      </c>
      <c r="AI26">
        <f t="shared" si="21"/>
        <v>1.0034803828064605</v>
      </c>
      <c r="AJ26">
        <f t="shared" si="22"/>
        <v>0.9290587308452628</v>
      </c>
      <c r="AK26">
        <f t="shared" si="23"/>
        <v>-1.1184900421257308E-2</v>
      </c>
      <c r="AL26">
        <f t="shared" si="24"/>
        <v>-1.2691254362993643</v>
      </c>
      <c r="AM26">
        <f t="shared" si="25"/>
        <v>-0.73612640087757664</v>
      </c>
      <c r="AN26" s="28">
        <f t="shared" si="26"/>
        <v>5.0252256076168909</v>
      </c>
      <c r="AO26" s="28">
        <f t="shared" si="26"/>
        <v>5.0252256076168909</v>
      </c>
      <c r="AP26" s="28">
        <f t="shared" si="26"/>
        <v>5.0252256076168971</v>
      </c>
      <c r="AQ26" s="28">
        <f t="shared" si="26"/>
        <v>5.0252256076188058</v>
      </c>
      <c r="AR26" s="28">
        <f t="shared" si="26"/>
        <v>5.0252256081480988</v>
      </c>
      <c r="AS26" s="28">
        <f t="shared" si="26"/>
        <v>5.0252257549679458</v>
      </c>
      <c r="AT26" s="28">
        <f t="shared" si="26"/>
        <v>5.0252664785365448</v>
      </c>
      <c r="AU26" s="28">
        <f t="shared" si="27"/>
        <v>5.0363709505833878</v>
      </c>
      <c r="AW26" s="26">
        <v>2000</v>
      </c>
      <c r="AX26" s="27">
        <f t="shared" si="0"/>
        <v>3.7376376521662275E-4</v>
      </c>
      <c r="AY26">
        <f t="shared" si="1"/>
        <v>3.9389791117156268E-3</v>
      </c>
      <c r="AZ26">
        <f t="shared" si="2"/>
        <v>-3.565215346499004E-3</v>
      </c>
      <c r="BA26">
        <f t="shared" si="3"/>
        <v>1.0046005655508861</v>
      </c>
      <c r="BB26">
        <f t="shared" si="4"/>
        <v>-0.94721911850732432</v>
      </c>
      <c r="BC26">
        <f t="shared" si="5"/>
        <v>1.1671821191330973</v>
      </c>
      <c r="BD26">
        <f t="shared" si="6"/>
        <v>0.66031308133532551</v>
      </c>
      <c r="BE26">
        <f t="shared" si="10"/>
        <v>7.4396192411803996</v>
      </c>
      <c r="BF26">
        <f t="shared" si="10"/>
        <v>7.4396192411803996</v>
      </c>
      <c r="BG26">
        <f t="shared" si="10"/>
        <v>7.4396192411803748</v>
      </c>
      <c r="BH26">
        <f t="shared" si="10"/>
        <v>7.4396192411750306</v>
      </c>
      <c r="BI26">
        <f t="shared" si="10"/>
        <v>7.4396192400419272</v>
      </c>
      <c r="BJ26">
        <f t="shared" si="10"/>
        <v>7.4396189997783342</v>
      </c>
      <c r="BK26">
        <f t="shared" si="10"/>
        <v>7.4395680571848883</v>
      </c>
      <c r="BL26">
        <f t="shared" si="8"/>
        <v>7.4288966662097673</v>
      </c>
    </row>
    <row r="27" spans="1:64" x14ac:dyDescent="0.2">
      <c r="A27" s="22" t="s">
        <v>126</v>
      </c>
      <c r="B27" s="23" t="s">
        <v>112</v>
      </c>
      <c r="C27" s="25">
        <v>40887.856099999997</v>
      </c>
      <c r="E27">
        <f t="shared" si="11"/>
        <v>-9065.0010828250179</v>
      </c>
      <c r="F27">
        <f t="shared" si="12"/>
        <v>-9065</v>
      </c>
      <c r="G27">
        <f t="shared" si="13"/>
        <v>-5.6435000442434102E-4</v>
      </c>
      <c r="J27">
        <f t="shared" si="14"/>
        <v>-5.6435000442434102E-4</v>
      </c>
      <c r="Q27" s="1">
        <f t="shared" si="15"/>
        <v>25869.356099999997</v>
      </c>
      <c r="S27" s="32">
        <v>1</v>
      </c>
      <c r="Z27">
        <f t="shared" si="16"/>
        <v>-9065</v>
      </c>
      <c r="AA27" s="28">
        <f t="shared" si="17"/>
        <v>-7.8007211363658336E-4</v>
      </c>
      <c r="AB27" s="28">
        <f t="shared" si="18"/>
        <v>-3.8969526894891684E-3</v>
      </c>
      <c r="AC27" s="28">
        <f t="shared" si="28"/>
        <v>2.1572210921224234E-4</v>
      </c>
      <c r="AD27" s="28"/>
      <c r="AE27" s="28">
        <f t="shared" si="19"/>
        <v>4.6536028402978608E-8</v>
      </c>
      <c r="AF27">
        <f t="shared" si="29"/>
        <v>-5.6435000442434102E-4</v>
      </c>
      <c r="AG27" s="29"/>
      <c r="AH27">
        <f t="shared" si="20"/>
        <v>3.3326026850648274E-3</v>
      </c>
      <c r="AI27">
        <f t="shared" si="21"/>
        <v>1.0045871528615544</v>
      </c>
      <c r="AJ27">
        <f t="shared" si="22"/>
        <v>0.88716355983099382</v>
      </c>
      <c r="AK27">
        <f t="shared" si="23"/>
        <v>-1.0778362145413403E-2</v>
      </c>
      <c r="AL27">
        <f t="shared" si="24"/>
        <v>-1.1684268580112631</v>
      </c>
      <c r="AM27">
        <f t="shared" si="25"/>
        <v>-0.66120717972098952</v>
      </c>
      <c r="AN27" s="28">
        <f t="shared" si="26"/>
        <v>5.1255124113190602</v>
      </c>
      <c r="AO27" s="28">
        <f t="shared" si="26"/>
        <v>5.1255124113190602</v>
      </c>
      <c r="AP27" s="28">
        <f t="shared" si="26"/>
        <v>5.1255124113190851</v>
      </c>
      <c r="AQ27" s="28">
        <f t="shared" si="26"/>
        <v>5.1255124113243724</v>
      </c>
      <c r="AR27" s="28">
        <f t="shared" si="26"/>
        <v>5.1255124124486038</v>
      </c>
      <c r="AS27" s="28">
        <f t="shared" si="26"/>
        <v>5.1255126515046125</v>
      </c>
      <c r="AT27" s="28">
        <f t="shared" si="26"/>
        <v>5.1255634812757824</v>
      </c>
      <c r="AU27" s="28">
        <f t="shared" si="27"/>
        <v>5.1362408211066333</v>
      </c>
      <c r="AW27" s="26">
        <v>2500</v>
      </c>
      <c r="AX27" s="27">
        <f t="shared" si="0"/>
        <v>5.1240021287108544E-4</v>
      </c>
      <c r="AY27">
        <f t="shared" si="1"/>
        <v>4.1880928136803861E-3</v>
      </c>
      <c r="AZ27">
        <f t="shared" si="2"/>
        <v>-3.6756926008093007E-3</v>
      </c>
      <c r="BA27">
        <f t="shared" si="3"/>
        <v>1.0034522495541995</v>
      </c>
      <c r="BB27">
        <f t="shared" si="4"/>
        <v>-0.97548295117101824</v>
      </c>
      <c r="BC27">
        <f t="shared" si="5"/>
        <v>1.2716397439637122</v>
      </c>
      <c r="BD27">
        <f t="shared" si="6"/>
        <v>0.73806658035178507</v>
      </c>
      <c r="BE27">
        <f t="shared" si="10"/>
        <v>7.5436504572123573</v>
      </c>
      <c r="BF27">
        <f t="shared" si="10"/>
        <v>7.5436504572123573</v>
      </c>
      <c r="BG27">
        <f t="shared" si="10"/>
        <v>7.5436504572123511</v>
      </c>
      <c r="BH27">
        <f t="shared" si="10"/>
        <v>7.5436504572104992</v>
      </c>
      <c r="BI27">
        <f t="shared" si="10"/>
        <v>7.5436504566929008</v>
      </c>
      <c r="BJ27">
        <f t="shared" si="10"/>
        <v>7.543650311995755</v>
      </c>
      <c r="BK27">
        <f t="shared" si="10"/>
        <v>7.5436098637756643</v>
      </c>
      <c r="BL27">
        <f t="shared" si="8"/>
        <v>7.5324961169600222</v>
      </c>
    </row>
    <row r="28" spans="1:64" x14ac:dyDescent="0.2">
      <c r="A28" s="22" t="s">
        <v>128</v>
      </c>
      <c r="B28" s="23" t="s">
        <v>112</v>
      </c>
      <c r="C28" s="25">
        <v>40896.715700000001</v>
      </c>
      <c r="E28">
        <f t="shared" si="11"/>
        <v>-9048.0020636129302</v>
      </c>
      <c r="F28">
        <f t="shared" si="12"/>
        <v>-9048</v>
      </c>
      <c r="G28">
        <f t="shared" si="13"/>
        <v>-1.0755199982668273E-3</v>
      </c>
      <c r="J28">
        <f t="shared" si="14"/>
        <v>-1.0755199982668273E-3</v>
      </c>
      <c r="Q28" s="1">
        <f t="shared" si="15"/>
        <v>25878.215700000001</v>
      </c>
      <c r="S28" s="32">
        <v>1</v>
      </c>
      <c r="Z28">
        <f t="shared" si="16"/>
        <v>-9048</v>
      </c>
      <c r="AA28" s="28">
        <f t="shared" si="17"/>
        <v>-7.7029342532382175E-4</v>
      </c>
      <c r="AB28" s="28">
        <f t="shared" si="18"/>
        <v>-4.4018048699268064E-3</v>
      </c>
      <c r="AC28" s="28">
        <f t="shared" si="28"/>
        <v>-3.0522657294300556E-4</v>
      </c>
      <c r="AD28" s="28"/>
      <c r="AE28" s="28">
        <f t="shared" si="19"/>
        <v>9.31632608305319E-8</v>
      </c>
      <c r="AF28">
        <f t="shared" si="29"/>
        <v>-1.0755199982668273E-3</v>
      </c>
      <c r="AG28" s="29"/>
      <c r="AH28">
        <f t="shared" si="20"/>
        <v>3.3262848716599787E-3</v>
      </c>
      <c r="AI28">
        <f t="shared" si="21"/>
        <v>1.0046254477402652</v>
      </c>
      <c r="AJ28">
        <f t="shared" si="22"/>
        <v>0.88551718787115863</v>
      </c>
      <c r="AK28">
        <f t="shared" si="23"/>
        <v>-1.0761983790873498E-2</v>
      </c>
      <c r="AL28">
        <f t="shared" si="24"/>
        <v>-1.1648712198169184</v>
      </c>
      <c r="AM28">
        <f t="shared" si="25"/>
        <v>-0.65865510441307273</v>
      </c>
      <c r="AN28" s="28">
        <f t="shared" si="26"/>
        <v>5.1290515034237076</v>
      </c>
      <c r="AO28" s="28">
        <f t="shared" si="26"/>
        <v>5.1290515034237085</v>
      </c>
      <c r="AP28" s="28">
        <f t="shared" si="26"/>
        <v>5.1290515034237343</v>
      </c>
      <c r="AQ28" s="28">
        <f t="shared" si="26"/>
        <v>5.1290515034291841</v>
      </c>
      <c r="AR28" s="28">
        <f t="shared" si="26"/>
        <v>5.1290515045788529</v>
      </c>
      <c r="AS28" s="28">
        <f t="shared" si="26"/>
        <v>5.1290517470873498</v>
      </c>
      <c r="AT28" s="28">
        <f t="shared" si="26"/>
        <v>5.1291028983036071</v>
      </c>
      <c r="AU28" s="28">
        <f t="shared" si="27"/>
        <v>5.1397632024321425</v>
      </c>
      <c r="AW28" s="26">
        <v>3000</v>
      </c>
      <c r="AX28" s="27">
        <f t="shared" si="0"/>
        <v>6.8092011397941727E-4</v>
      </c>
      <c r="AY28">
        <f t="shared" si="1"/>
        <v>4.4272868756530422E-3</v>
      </c>
      <c r="AZ28">
        <f t="shared" si="2"/>
        <v>-3.7463667616736249E-3</v>
      </c>
      <c r="BA28">
        <f t="shared" si="3"/>
        <v>1.00226908751166</v>
      </c>
      <c r="BB28">
        <f t="shared" si="4"/>
        <v>-0.99308411964648358</v>
      </c>
      <c r="BC28">
        <f t="shared" si="5"/>
        <v>1.3758547212567898</v>
      </c>
      <c r="BD28">
        <f t="shared" si="6"/>
        <v>0.82185757154228867</v>
      </c>
      <c r="BE28">
        <f t="shared" si="10"/>
        <v>7.6475607741204383</v>
      </c>
      <c r="BF28">
        <f t="shared" si="10"/>
        <v>7.6475607741204383</v>
      </c>
      <c r="BG28">
        <f t="shared" si="10"/>
        <v>7.6475607741204374</v>
      </c>
      <c r="BH28">
        <f t="shared" si="10"/>
        <v>7.6475607741200466</v>
      </c>
      <c r="BI28">
        <f t="shared" si="10"/>
        <v>7.647560773957423</v>
      </c>
      <c r="BJ28">
        <f t="shared" si="10"/>
        <v>7.6475607062215021</v>
      </c>
      <c r="BK28">
        <f t="shared" si="10"/>
        <v>7.6475324948794485</v>
      </c>
      <c r="BL28">
        <f t="shared" si="8"/>
        <v>7.6360955677102762</v>
      </c>
    </row>
    <row r="29" spans="1:64" x14ac:dyDescent="0.2">
      <c r="A29" s="22" t="s">
        <v>128</v>
      </c>
      <c r="B29" s="23" t="s">
        <v>112</v>
      </c>
      <c r="C29" s="25">
        <v>40898.8004</v>
      </c>
      <c r="E29">
        <f t="shared" si="11"/>
        <v>-9044.0021250884583</v>
      </c>
      <c r="F29">
        <f t="shared" si="12"/>
        <v>-9044</v>
      </c>
      <c r="G29">
        <f t="shared" si="13"/>
        <v>-1.1075599977630191E-3</v>
      </c>
      <c r="J29">
        <f t="shared" si="14"/>
        <v>-1.1075599977630191E-3</v>
      </c>
      <c r="Q29" s="1">
        <f t="shared" si="15"/>
        <v>25880.3004</v>
      </c>
      <c r="S29" s="32">
        <v>1</v>
      </c>
      <c r="Z29">
        <f t="shared" si="16"/>
        <v>-9044</v>
      </c>
      <c r="AA29" s="28">
        <f t="shared" si="17"/>
        <v>-7.6800031680557051E-4</v>
      </c>
      <c r="AB29" s="28">
        <f t="shared" si="18"/>
        <v>-4.4323522322719192E-3</v>
      </c>
      <c r="AC29" s="28">
        <f t="shared" si="28"/>
        <v>-3.3955968095744854E-4</v>
      </c>
      <c r="AD29" s="28"/>
      <c r="AE29" s="28">
        <f t="shared" si="19"/>
        <v>1.1530077693192425E-7</v>
      </c>
      <c r="AF29">
        <f t="shared" si="29"/>
        <v>-1.1075599977630191E-3</v>
      </c>
      <c r="AG29" s="29"/>
      <c r="AH29">
        <f t="shared" si="20"/>
        <v>3.3247922345089006E-3</v>
      </c>
      <c r="AI29">
        <f t="shared" si="21"/>
        <v>1.0046344502431002</v>
      </c>
      <c r="AJ29">
        <f t="shared" si="22"/>
        <v>0.88512816015005502</v>
      </c>
      <c r="AK29">
        <f t="shared" si="23"/>
        <v>-1.0758110096907147E-2</v>
      </c>
      <c r="AL29">
        <f t="shared" si="24"/>
        <v>-1.1640345596836543</v>
      </c>
      <c r="AM29">
        <f t="shared" si="25"/>
        <v>-0.65805545684736033</v>
      </c>
      <c r="AN29" s="28">
        <f t="shared" si="26"/>
        <v>5.1298842505767555</v>
      </c>
      <c r="AO29" s="28">
        <f t="shared" si="26"/>
        <v>5.1298842505767555</v>
      </c>
      <c r="AP29" s="28">
        <f t="shared" si="26"/>
        <v>5.1298842505767812</v>
      </c>
      <c r="AQ29" s="28">
        <f t="shared" si="26"/>
        <v>5.1298842505822702</v>
      </c>
      <c r="AR29" s="28">
        <f t="shared" si="26"/>
        <v>5.129884251737967</v>
      </c>
      <c r="AS29" s="28">
        <f t="shared" si="26"/>
        <v>5.1298844950601667</v>
      </c>
      <c r="AT29" s="28">
        <f t="shared" si="26"/>
        <v>5.1299357215397858</v>
      </c>
      <c r="AU29" s="28">
        <f t="shared" si="27"/>
        <v>5.1405919980381443</v>
      </c>
      <c r="AW29" s="26">
        <v>3500</v>
      </c>
      <c r="AX29" s="27">
        <f t="shared" si="0"/>
        <v>8.7994667465619934E-4</v>
      </c>
      <c r="AY29">
        <f t="shared" si="1"/>
        <v>4.6565612976335958E-3</v>
      </c>
      <c r="AZ29">
        <f t="shared" si="2"/>
        <v>-3.7766146229773964E-3</v>
      </c>
      <c r="BA29">
        <f t="shared" si="3"/>
        <v>1.0010641996068923</v>
      </c>
      <c r="BB29">
        <f t="shared" si="4"/>
        <v>-0.99990602415432117</v>
      </c>
      <c r="BC29">
        <f t="shared" si="5"/>
        <v>1.479821458756585</v>
      </c>
      <c r="BD29">
        <f t="shared" si="6"/>
        <v>0.91292584817623412</v>
      </c>
      <c r="BE29">
        <f t="shared" si="10"/>
        <v>7.7513472599588402</v>
      </c>
      <c r="BF29">
        <f t="shared" si="10"/>
        <v>7.7513472599588402</v>
      </c>
      <c r="BG29">
        <f t="shared" si="10"/>
        <v>7.7513472599588402</v>
      </c>
      <c r="BH29">
        <f t="shared" si="10"/>
        <v>7.7513472599588153</v>
      </c>
      <c r="BI29">
        <f t="shared" si="10"/>
        <v>7.7513472599375577</v>
      </c>
      <c r="BJ29">
        <f t="shared" si="10"/>
        <v>7.7513472422255294</v>
      </c>
      <c r="BK29">
        <f t="shared" si="10"/>
        <v>7.7513324849524752</v>
      </c>
      <c r="BL29">
        <f t="shared" si="8"/>
        <v>7.7396950184605311</v>
      </c>
    </row>
    <row r="30" spans="1:64" x14ac:dyDescent="0.2">
      <c r="A30" s="22" t="s">
        <v>130</v>
      </c>
      <c r="B30" s="23" t="s">
        <v>112</v>
      </c>
      <c r="C30" s="25">
        <v>40898.800900000002</v>
      </c>
      <c r="E30">
        <f t="shared" si="11"/>
        <v>-9044.0011657325467</v>
      </c>
      <c r="F30">
        <f t="shared" si="12"/>
        <v>-9044</v>
      </c>
      <c r="G30">
        <f t="shared" si="13"/>
        <v>-6.0755999584216624E-4</v>
      </c>
      <c r="J30">
        <f t="shared" si="14"/>
        <v>-6.0755999584216624E-4</v>
      </c>
      <c r="Q30" s="1">
        <f t="shared" si="15"/>
        <v>25880.300900000002</v>
      </c>
      <c r="S30" s="32">
        <v>1</v>
      </c>
      <c r="Z30">
        <f t="shared" si="16"/>
        <v>-9044</v>
      </c>
      <c r="AA30" s="28">
        <f t="shared" si="17"/>
        <v>-7.6800031680557051E-4</v>
      </c>
      <c r="AB30" s="28">
        <f t="shared" si="18"/>
        <v>-3.9323522303510664E-3</v>
      </c>
      <c r="AC30" s="28">
        <f t="shared" si="28"/>
        <v>1.6044032096340427E-4</v>
      </c>
      <c r="AD30" s="28"/>
      <c r="AE30" s="28">
        <f t="shared" si="19"/>
        <v>2.5741096590840179E-8</v>
      </c>
      <c r="AF30">
        <f t="shared" si="29"/>
        <v>-6.0755999584216624E-4</v>
      </c>
      <c r="AG30" s="29"/>
      <c r="AH30">
        <f t="shared" si="20"/>
        <v>3.3247922345089006E-3</v>
      </c>
      <c r="AI30">
        <f t="shared" si="21"/>
        <v>1.0046344502431002</v>
      </c>
      <c r="AJ30">
        <f t="shared" si="22"/>
        <v>0.88512816015005502</v>
      </c>
      <c r="AK30">
        <f t="shared" si="23"/>
        <v>-1.0758110096907147E-2</v>
      </c>
      <c r="AL30">
        <f t="shared" si="24"/>
        <v>-1.1640345596836543</v>
      </c>
      <c r="AM30">
        <f t="shared" si="25"/>
        <v>-0.65805545684736033</v>
      </c>
      <c r="AN30" s="28">
        <f t="shared" si="26"/>
        <v>5.1298842505767555</v>
      </c>
      <c r="AO30" s="28">
        <f t="shared" si="26"/>
        <v>5.1298842505767555</v>
      </c>
      <c r="AP30" s="28">
        <f t="shared" si="26"/>
        <v>5.1298842505767812</v>
      </c>
      <c r="AQ30" s="28">
        <f t="shared" si="26"/>
        <v>5.1298842505822702</v>
      </c>
      <c r="AR30" s="28">
        <f t="shared" si="26"/>
        <v>5.129884251737967</v>
      </c>
      <c r="AS30" s="28">
        <f t="shared" si="26"/>
        <v>5.1298844950601667</v>
      </c>
      <c r="AT30" s="28">
        <f t="shared" si="26"/>
        <v>5.1299357215397858</v>
      </c>
      <c r="AU30" s="28">
        <f t="shared" si="27"/>
        <v>5.1405919980381443</v>
      </c>
      <c r="AW30" s="26">
        <v>4000</v>
      </c>
      <c r="AX30" s="27">
        <f t="shared" si="0"/>
        <v>1.1096603211595748E-3</v>
      </c>
      <c r="AY30">
        <f t="shared" si="1"/>
        <v>4.875916079622046E-3</v>
      </c>
      <c r="AZ30">
        <f t="shared" si="2"/>
        <v>-3.7662557584624713E-3</v>
      </c>
      <c r="BA30">
        <f t="shared" si="3"/>
        <v>0.99985075994631278</v>
      </c>
      <c r="BB30">
        <f t="shared" si="4"/>
        <v>-0.99595219370798771</v>
      </c>
      <c r="BC30">
        <f t="shared" si="5"/>
        <v>1.5835371137398868</v>
      </c>
      <c r="BD30">
        <f t="shared" si="6"/>
        <v>1.012822645699756</v>
      </c>
      <c r="BE30">
        <f t="shared" si="10"/>
        <v>7.8550083463344951</v>
      </c>
      <c r="BF30">
        <f t="shared" si="10"/>
        <v>7.8550083463344951</v>
      </c>
      <c r="BG30">
        <f t="shared" si="10"/>
        <v>7.8550083463344951</v>
      </c>
      <c r="BH30">
        <f t="shared" si="10"/>
        <v>7.8550083463344951</v>
      </c>
      <c r="BI30">
        <f t="shared" si="10"/>
        <v>7.8550083463344951</v>
      </c>
      <c r="BJ30">
        <f t="shared" si="10"/>
        <v>7.8550083463424629</v>
      </c>
      <c r="BK30">
        <f t="shared" si="10"/>
        <v>7.8550076835614231</v>
      </c>
      <c r="BL30">
        <f t="shared" si="8"/>
        <v>7.843294469210786</v>
      </c>
    </row>
    <row r="31" spans="1:64" x14ac:dyDescent="0.2">
      <c r="A31" s="22" t="s">
        <v>123</v>
      </c>
      <c r="B31" s="23" t="s">
        <v>112</v>
      </c>
      <c r="C31" s="25">
        <v>40898.800900000002</v>
      </c>
      <c r="E31">
        <f t="shared" si="11"/>
        <v>-9044.0011657325467</v>
      </c>
      <c r="F31">
        <f t="shared" si="12"/>
        <v>-9044</v>
      </c>
      <c r="G31">
        <f t="shared" si="13"/>
        <v>-6.0755999584216624E-4</v>
      </c>
      <c r="J31">
        <f t="shared" si="14"/>
        <v>-6.0755999584216624E-4</v>
      </c>
      <c r="Q31" s="1">
        <f t="shared" si="15"/>
        <v>25880.300900000002</v>
      </c>
      <c r="S31" s="32">
        <v>1</v>
      </c>
      <c r="Z31">
        <f t="shared" si="16"/>
        <v>-9044</v>
      </c>
      <c r="AA31" s="28">
        <f t="shared" si="17"/>
        <v>-7.6800031680557051E-4</v>
      </c>
      <c r="AB31" s="28">
        <f t="shared" si="18"/>
        <v>-3.9323522303510664E-3</v>
      </c>
      <c r="AC31" s="28">
        <f t="shared" si="28"/>
        <v>1.6044032096340427E-4</v>
      </c>
      <c r="AD31" s="28"/>
      <c r="AE31" s="28">
        <f t="shared" si="19"/>
        <v>2.5741096590840179E-8</v>
      </c>
      <c r="AF31">
        <f t="shared" si="29"/>
        <v>-6.0755999584216624E-4</v>
      </c>
      <c r="AG31" s="29"/>
      <c r="AH31">
        <f t="shared" si="20"/>
        <v>3.3247922345089006E-3</v>
      </c>
      <c r="AI31">
        <f t="shared" si="21"/>
        <v>1.0046344502431002</v>
      </c>
      <c r="AJ31">
        <f t="shared" si="22"/>
        <v>0.88512816015005502</v>
      </c>
      <c r="AK31">
        <f t="shared" si="23"/>
        <v>-1.0758110096907147E-2</v>
      </c>
      <c r="AL31">
        <f t="shared" si="24"/>
        <v>-1.1640345596836543</v>
      </c>
      <c r="AM31">
        <f t="shared" si="25"/>
        <v>-0.65805545684736033</v>
      </c>
      <c r="AN31" s="28">
        <f t="shared" si="26"/>
        <v>5.1298842505767555</v>
      </c>
      <c r="AO31" s="28">
        <f t="shared" si="26"/>
        <v>5.1298842505767555</v>
      </c>
      <c r="AP31" s="28">
        <f t="shared" si="26"/>
        <v>5.1298842505767812</v>
      </c>
      <c r="AQ31" s="28">
        <f t="shared" si="26"/>
        <v>5.1298842505822702</v>
      </c>
      <c r="AR31" s="28">
        <f t="shared" si="26"/>
        <v>5.129884251737967</v>
      </c>
      <c r="AS31" s="28">
        <f t="shared" si="26"/>
        <v>5.1298844950601667</v>
      </c>
      <c r="AT31" s="28">
        <f t="shared" si="26"/>
        <v>5.1299357215397858</v>
      </c>
      <c r="AU31" s="28">
        <f t="shared" si="27"/>
        <v>5.1405919980381443</v>
      </c>
      <c r="AW31" s="26">
        <v>4500</v>
      </c>
      <c r="AX31" s="27">
        <f t="shared" si="0"/>
        <v>1.3698030187854694E-3</v>
      </c>
      <c r="AY31">
        <f t="shared" si="1"/>
        <v>5.085351221618393E-3</v>
      </c>
      <c r="AZ31">
        <f t="shared" si="2"/>
        <v>-3.7155482028329236E-3</v>
      </c>
      <c r="BA31">
        <f t="shared" si="3"/>
        <v>0.99864184677257439</v>
      </c>
      <c r="BB31">
        <f t="shared" si="4"/>
        <v>-0.98134289513445339</v>
      </c>
      <c r="BC31">
        <f t="shared" si="5"/>
        <v>1.6870015755975341</v>
      </c>
      <c r="BD31">
        <f t="shared" si="6"/>
        <v>1.1235211840636938</v>
      </c>
      <c r="BE31">
        <f t="shared" si="10"/>
        <v>7.9585438261612635</v>
      </c>
      <c r="BF31">
        <f t="shared" si="10"/>
        <v>7.9585438261612635</v>
      </c>
      <c r="BG31">
        <f t="shared" si="10"/>
        <v>7.9585438261612635</v>
      </c>
      <c r="BH31">
        <f t="shared" si="10"/>
        <v>7.9585438261612387</v>
      </c>
      <c r="BI31">
        <f t="shared" si="10"/>
        <v>7.9585438261813728</v>
      </c>
      <c r="BJ31">
        <f t="shared" si="10"/>
        <v>7.9585438097134675</v>
      </c>
      <c r="BK31">
        <f t="shared" si="10"/>
        <v>7.9585572784430569</v>
      </c>
      <c r="BL31">
        <f t="shared" si="8"/>
        <v>7.94689391996104</v>
      </c>
    </row>
    <row r="32" spans="1:64" x14ac:dyDescent="0.2">
      <c r="A32" s="22" t="s">
        <v>123</v>
      </c>
      <c r="B32" s="23" t="s">
        <v>112</v>
      </c>
      <c r="C32" s="25">
        <v>40899.843200000003</v>
      </c>
      <c r="E32">
        <f t="shared" si="11"/>
        <v>-9042.0012924058974</v>
      </c>
      <c r="F32">
        <f t="shared" si="12"/>
        <v>-9042</v>
      </c>
      <c r="G32">
        <f t="shared" si="13"/>
        <v>-6.7357999796513468E-4</v>
      </c>
      <c r="J32">
        <f t="shared" si="14"/>
        <v>-6.7357999796513468E-4</v>
      </c>
      <c r="Q32" s="1">
        <f t="shared" si="15"/>
        <v>25881.343200000003</v>
      </c>
      <c r="S32" s="32">
        <v>1</v>
      </c>
      <c r="Z32">
        <f t="shared" si="16"/>
        <v>-9042</v>
      </c>
      <c r="AA32" s="28">
        <f t="shared" si="17"/>
        <v>-7.6685487031917217E-4</v>
      </c>
      <c r="AB32" s="28">
        <f t="shared" si="18"/>
        <v>-3.997625044197128E-3</v>
      </c>
      <c r="AC32" s="28">
        <f t="shared" si="28"/>
        <v>9.3274872354037492E-5</v>
      </c>
      <c r="AD32" s="28"/>
      <c r="AE32" s="28">
        <f t="shared" si="19"/>
        <v>8.7002018126619878E-9</v>
      </c>
      <c r="AF32">
        <f t="shared" si="29"/>
        <v>-6.7357999796513468E-4</v>
      </c>
      <c r="AG32" s="29"/>
      <c r="AH32">
        <f t="shared" si="20"/>
        <v>3.3240450462319929E-3</v>
      </c>
      <c r="AI32">
        <f t="shared" si="21"/>
        <v>1.0046389503388433</v>
      </c>
      <c r="AJ32">
        <f t="shared" si="22"/>
        <v>0.88493341130784353</v>
      </c>
      <c r="AK32">
        <f t="shared" si="23"/>
        <v>-1.075617039966795E-2</v>
      </c>
      <c r="AL32">
        <f t="shared" si="24"/>
        <v>-1.163616223994655</v>
      </c>
      <c r="AM32">
        <f t="shared" si="25"/>
        <v>-0.65775575283836907</v>
      </c>
      <c r="AN32" s="28">
        <f t="shared" si="26"/>
        <v>5.130300626951307</v>
      </c>
      <c r="AO32" s="28">
        <f t="shared" si="26"/>
        <v>5.130300626951307</v>
      </c>
      <c r="AP32" s="28">
        <f t="shared" si="26"/>
        <v>5.1303006269513327</v>
      </c>
      <c r="AQ32" s="28">
        <f t="shared" si="26"/>
        <v>5.1303006269568421</v>
      </c>
      <c r="AR32" s="28">
        <f t="shared" si="26"/>
        <v>5.1303006281155579</v>
      </c>
      <c r="AS32" s="28">
        <f t="shared" si="26"/>
        <v>5.1303008718447991</v>
      </c>
      <c r="AT32" s="28">
        <f t="shared" si="26"/>
        <v>5.1303521359029807</v>
      </c>
      <c r="AU32" s="28">
        <f t="shared" si="27"/>
        <v>5.1410063958411456</v>
      </c>
      <c r="AW32" s="26">
        <v>5000</v>
      </c>
      <c r="AX32" s="27">
        <f t="shared" si="0"/>
        <v>1.6596873385189806E-3</v>
      </c>
      <c r="AY32">
        <f t="shared" si="1"/>
        <v>5.2848667236226375E-3</v>
      </c>
      <c r="AZ32">
        <f t="shared" si="2"/>
        <v>-3.6251793851036569E-3</v>
      </c>
      <c r="BA32">
        <f t="shared" si="3"/>
        <v>0.99745030191347017</v>
      </c>
      <c r="BB32">
        <f t="shared" si="4"/>
        <v>-0.95631050621998792</v>
      </c>
      <c r="BC32">
        <f t="shared" si="5"/>
        <v>1.7902174181571224</v>
      </c>
      <c r="BD32">
        <f t="shared" si="6"/>
        <v>1.2475770105568273</v>
      </c>
      <c r="BE32">
        <f t="shared" si="10"/>
        <v>8.0619548363596625</v>
      </c>
      <c r="BF32">
        <f t="shared" si="10"/>
        <v>8.0619548363596625</v>
      </c>
      <c r="BG32">
        <f t="shared" si="10"/>
        <v>8.0619548363596625</v>
      </c>
      <c r="BH32">
        <f t="shared" si="10"/>
        <v>8.0619548363592806</v>
      </c>
      <c r="BI32">
        <f t="shared" si="10"/>
        <v>8.0619548365174296</v>
      </c>
      <c r="BJ32">
        <f t="shared" si="10"/>
        <v>8.0619547711296971</v>
      </c>
      <c r="BK32">
        <f t="shared" si="10"/>
        <v>8.0619818042143265</v>
      </c>
      <c r="BL32">
        <f t="shared" si="8"/>
        <v>8.050493370711294</v>
      </c>
    </row>
    <row r="33" spans="1:64" x14ac:dyDescent="0.2">
      <c r="A33" s="22" t="s">
        <v>123</v>
      </c>
      <c r="B33" s="23" t="s">
        <v>112</v>
      </c>
      <c r="C33" s="25">
        <v>40899.8433</v>
      </c>
      <c r="E33">
        <f t="shared" si="11"/>
        <v>-9042.0011005347205</v>
      </c>
      <c r="F33">
        <f t="shared" si="12"/>
        <v>-9042</v>
      </c>
      <c r="G33">
        <f t="shared" si="13"/>
        <v>-5.7358000049134716E-4</v>
      </c>
      <c r="J33">
        <f t="shared" si="14"/>
        <v>-5.7358000049134716E-4</v>
      </c>
      <c r="Q33" s="1">
        <f t="shared" si="15"/>
        <v>25881.3433</v>
      </c>
      <c r="S33" s="32">
        <v>1</v>
      </c>
      <c r="Z33">
        <f t="shared" si="16"/>
        <v>-9042</v>
      </c>
      <c r="AA33" s="28">
        <f t="shared" si="17"/>
        <v>-7.6685487031917217E-4</v>
      </c>
      <c r="AB33" s="28">
        <f t="shared" si="18"/>
        <v>-3.8976250467233401E-3</v>
      </c>
      <c r="AC33" s="28">
        <f t="shared" si="28"/>
        <v>1.9327486982782501E-4</v>
      </c>
      <c r="AD33" s="28"/>
      <c r="AE33" s="28">
        <f t="shared" si="19"/>
        <v>3.7355175306962701E-8</v>
      </c>
      <c r="AF33">
        <f t="shared" si="29"/>
        <v>-5.7358000049134716E-4</v>
      </c>
      <c r="AG33" s="29"/>
      <c r="AH33">
        <f t="shared" si="20"/>
        <v>3.3240450462319929E-3</v>
      </c>
      <c r="AI33">
        <f t="shared" si="21"/>
        <v>1.0046389503388433</v>
      </c>
      <c r="AJ33">
        <f t="shared" si="22"/>
        <v>0.88493341130784353</v>
      </c>
      <c r="AK33">
        <f t="shared" si="23"/>
        <v>-1.075617039966795E-2</v>
      </c>
      <c r="AL33">
        <f t="shared" si="24"/>
        <v>-1.163616223994655</v>
      </c>
      <c r="AM33">
        <f t="shared" si="25"/>
        <v>-0.65775575283836907</v>
      </c>
      <c r="AN33" s="28">
        <f t="shared" si="26"/>
        <v>5.130300626951307</v>
      </c>
      <c r="AO33" s="28">
        <f t="shared" si="26"/>
        <v>5.130300626951307</v>
      </c>
      <c r="AP33" s="28">
        <f t="shared" si="26"/>
        <v>5.1303006269513327</v>
      </c>
      <c r="AQ33" s="28">
        <f t="shared" si="26"/>
        <v>5.1303006269568421</v>
      </c>
      <c r="AR33" s="28">
        <f t="shared" si="26"/>
        <v>5.1303006281155579</v>
      </c>
      <c r="AS33" s="28">
        <f t="shared" si="26"/>
        <v>5.1303008718447991</v>
      </c>
      <c r="AT33" s="28">
        <f t="shared" si="26"/>
        <v>5.1303521359029807</v>
      </c>
      <c r="AU33" s="28">
        <f t="shared" si="27"/>
        <v>5.1410063958411456</v>
      </c>
      <c r="AW33" s="26">
        <v>5500</v>
      </c>
      <c r="AX33" s="27">
        <f t="shared" si="0"/>
        <v>1.9782099046872295E-3</v>
      </c>
      <c r="AY33">
        <f t="shared" si="1"/>
        <v>5.4744625856347788E-3</v>
      </c>
      <c r="AZ33">
        <f t="shared" si="2"/>
        <v>-3.4962526809475493E-3</v>
      </c>
      <c r="BA33">
        <f t="shared" si="3"/>
        <v>0.99628860074282555</v>
      </c>
      <c r="BB33">
        <f t="shared" si="4"/>
        <v>-0.92119384463742648</v>
      </c>
      <c r="BC33">
        <f t="shared" si="5"/>
        <v>1.8931898243640295</v>
      </c>
      <c r="BD33">
        <f t="shared" si="6"/>
        <v>1.3883665948341752</v>
      </c>
      <c r="BE33">
        <f t="shared" si="10"/>
        <v>8.1652438265290872</v>
      </c>
      <c r="BF33">
        <f t="shared" si="10"/>
        <v>8.1652438265290872</v>
      </c>
      <c r="BG33">
        <f t="shared" si="10"/>
        <v>8.1652438265290943</v>
      </c>
      <c r="BH33">
        <f t="shared" si="10"/>
        <v>8.1652438265272718</v>
      </c>
      <c r="BI33">
        <f t="shared" si="10"/>
        <v>8.1652438270350451</v>
      </c>
      <c r="BJ33">
        <f t="shared" si="10"/>
        <v>8.1652436854954971</v>
      </c>
      <c r="BK33">
        <f t="shared" si="10"/>
        <v>8.1652831366395375</v>
      </c>
      <c r="BL33">
        <f t="shared" si="8"/>
        <v>8.1540928214615498</v>
      </c>
    </row>
    <row r="34" spans="1:64" x14ac:dyDescent="0.2">
      <c r="A34" s="22" t="s">
        <v>128</v>
      </c>
      <c r="B34" s="23" t="s">
        <v>112</v>
      </c>
      <c r="C34" s="25">
        <v>40907.660600000003</v>
      </c>
      <c r="E34">
        <f t="shared" si="11"/>
        <v>-9027.0019546492822</v>
      </c>
      <c r="F34">
        <f t="shared" si="12"/>
        <v>-9027</v>
      </c>
      <c r="G34">
        <f t="shared" si="13"/>
        <v>-1.018729992210865E-3</v>
      </c>
      <c r="J34">
        <f t="shared" si="14"/>
        <v>-1.018729992210865E-3</v>
      </c>
      <c r="Q34" s="1">
        <f t="shared" si="15"/>
        <v>25889.160600000003</v>
      </c>
      <c r="S34" s="32">
        <v>1</v>
      </c>
      <c r="Z34">
        <f t="shared" si="16"/>
        <v>-9027</v>
      </c>
      <c r="AA34" s="28">
        <f t="shared" si="17"/>
        <v>-7.5828754817377055E-4</v>
      </c>
      <c r="AB34" s="28">
        <f t="shared" si="18"/>
        <v>-4.3371526588798642E-3</v>
      </c>
      <c r="AC34" s="28">
        <f t="shared" si="28"/>
        <v>-2.6044244403709447E-4</v>
      </c>
      <c r="AD34" s="28"/>
      <c r="AE34" s="28">
        <f t="shared" si="19"/>
        <v>6.7830266656015084E-8</v>
      </c>
      <c r="AF34">
        <f t="shared" si="29"/>
        <v>-1.018729992210865E-3</v>
      </c>
      <c r="AG34" s="29"/>
      <c r="AH34">
        <f t="shared" si="20"/>
        <v>3.3184226666689988E-3</v>
      </c>
      <c r="AI34">
        <f t="shared" si="21"/>
        <v>1.0046726764078044</v>
      </c>
      <c r="AJ34">
        <f t="shared" si="22"/>
        <v>0.88346780500595767</v>
      </c>
      <c r="AK34">
        <f t="shared" si="23"/>
        <v>-1.0741562135038603E-2</v>
      </c>
      <c r="AL34">
        <f t="shared" si="24"/>
        <v>-1.1604785869217289</v>
      </c>
      <c r="AM34">
        <f t="shared" si="25"/>
        <v>-0.65551051154487583</v>
      </c>
      <c r="AN34" s="28">
        <f t="shared" si="26"/>
        <v>5.1334235091828253</v>
      </c>
      <c r="AO34" s="28">
        <f t="shared" si="26"/>
        <v>5.1334235091828253</v>
      </c>
      <c r="AP34" s="28">
        <f t="shared" si="26"/>
        <v>5.1334235091828528</v>
      </c>
      <c r="AQ34" s="28">
        <f t="shared" si="26"/>
        <v>5.1334235091885088</v>
      </c>
      <c r="AR34" s="28">
        <f t="shared" si="26"/>
        <v>5.1334235103700028</v>
      </c>
      <c r="AS34" s="28">
        <f t="shared" si="26"/>
        <v>5.1334237571559864</v>
      </c>
      <c r="AT34" s="28">
        <f t="shared" si="26"/>
        <v>5.1334753019217425</v>
      </c>
      <c r="AU34" s="28">
        <f t="shared" si="27"/>
        <v>5.1441143793636526</v>
      </c>
      <c r="AW34" s="26">
        <v>6000</v>
      </c>
      <c r="AX34" s="27">
        <f t="shared" si="0"/>
        <v>2.32386882735972E-3</v>
      </c>
      <c r="AY34">
        <f t="shared" si="1"/>
        <v>5.6541388076548158E-3</v>
      </c>
      <c r="AZ34">
        <f t="shared" si="2"/>
        <v>-3.3302699802950958E-3</v>
      </c>
      <c r="BA34">
        <f t="shared" si="3"/>
        <v>0.99516873348794266</v>
      </c>
      <c r="BB34">
        <f t="shared" si="4"/>
        <v>-0.87643164251962746</v>
      </c>
      <c r="BC34">
        <f t="shared" si="5"/>
        <v>1.9959264861137334</v>
      </c>
      <c r="BD34">
        <f t="shared" si="6"/>
        <v>1.5504528271546831</v>
      </c>
      <c r="BE34">
        <f t="shared" ref="BE34:BK43" si="30">$BL34+$AB$7*SIN(BF34)</f>
        <v>8.2684145147286614</v>
      </c>
      <c r="BF34">
        <f t="shared" si="30"/>
        <v>8.2684145147286614</v>
      </c>
      <c r="BG34">
        <f t="shared" si="30"/>
        <v>8.2684145147286863</v>
      </c>
      <c r="BH34">
        <f t="shared" si="30"/>
        <v>8.2684145147234176</v>
      </c>
      <c r="BI34">
        <f t="shared" si="30"/>
        <v>8.2684145158402131</v>
      </c>
      <c r="BJ34">
        <f t="shared" si="30"/>
        <v>8.2684142790724025</v>
      </c>
      <c r="BK34">
        <f t="shared" si="30"/>
        <v>8.2684644725160545</v>
      </c>
      <c r="BL34">
        <f t="shared" si="8"/>
        <v>8.2576922722118038</v>
      </c>
    </row>
    <row r="35" spans="1:64" x14ac:dyDescent="0.2">
      <c r="A35" s="22" t="s">
        <v>128</v>
      </c>
      <c r="B35" s="23" t="s">
        <v>112</v>
      </c>
      <c r="C35" s="25">
        <v>40911.83</v>
      </c>
      <c r="E35">
        <f t="shared" si="11"/>
        <v>-9019.0020776003366</v>
      </c>
      <c r="F35">
        <f t="shared" si="12"/>
        <v>-9019</v>
      </c>
      <c r="G35">
        <f t="shared" si="13"/>
        <v>-1.0828099984792061E-3</v>
      </c>
      <c r="J35">
        <f t="shared" si="14"/>
        <v>-1.0828099984792061E-3</v>
      </c>
      <c r="Q35" s="1">
        <f t="shared" si="15"/>
        <v>25893.33</v>
      </c>
      <c r="S35" s="32">
        <v>1</v>
      </c>
      <c r="Z35">
        <f t="shared" si="16"/>
        <v>-9019</v>
      </c>
      <c r="AA35" s="28">
        <f t="shared" si="17"/>
        <v>-7.5373527390482651E-4</v>
      </c>
      <c r="AB35" s="28">
        <f t="shared" si="18"/>
        <v>-4.3982207489335207E-3</v>
      </c>
      <c r="AC35" s="28">
        <f t="shared" si="28"/>
        <v>-3.2907472457437961E-4</v>
      </c>
      <c r="AD35" s="28"/>
      <c r="AE35" s="28">
        <f t="shared" si="19"/>
        <v>1.082901743537038E-7</v>
      </c>
      <c r="AF35">
        <f t="shared" si="29"/>
        <v>-1.0828099984792061E-3</v>
      </c>
      <c r="AG35" s="29"/>
      <c r="AH35">
        <f t="shared" si="20"/>
        <v>3.315410750454315E-3</v>
      </c>
      <c r="AI35">
        <f t="shared" si="21"/>
        <v>1.0046906457803977</v>
      </c>
      <c r="AJ35">
        <f t="shared" si="22"/>
        <v>0.8826825506043845</v>
      </c>
      <c r="AK35">
        <f t="shared" si="23"/>
        <v>-1.073372740830443E-2</v>
      </c>
      <c r="AL35">
        <f t="shared" si="24"/>
        <v>-1.1588050943838848</v>
      </c>
      <c r="AM35">
        <f t="shared" si="25"/>
        <v>-0.65431487592123694</v>
      </c>
      <c r="AN35" s="28">
        <f t="shared" si="26"/>
        <v>5.1350890892195071</v>
      </c>
      <c r="AO35" s="28">
        <f t="shared" si="26"/>
        <v>5.1350890892195071</v>
      </c>
      <c r="AP35" s="28">
        <f t="shared" si="26"/>
        <v>5.1350890892195347</v>
      </c>
      <c r="AQ35" s="28">
        <f t="shared" si="26"/>
        <v>5.1350890892252714</v>
      </c>
      <c r="AR35" s="28">
        <f t="shared" si="26"/>
        <v>5.1350890904190045</v>
      </c>
      <c r="AS35" s="28">
        <f t="shared" si="26"/>
        <v>5.1350893388380223</v>
      </c>
      <c r="AT35" s="28">
        <f t="shared" si="26"/>
        <v>5.1351410324954472</v>
      </c>
      <c r="AU35" s="28">
        <f t="shared" si="27"/>
        <v>5.1457719705756571</v>
      </c>
      <c r="AW35" s="26">
        <v>6500</v>
      </c>
      <c r="AX35" s="27">
        <f t="shared" si="0"/>
        <v>2.6947847078292561E-3</v>
      </c>
      <c r="AY35">
        <f t="shared" si="1"/>
        <v>5.8238953896827513E-3</v>
      </c>
      <c r="AZ35">
        <f t="shared" si="2"/>
        <v>-3.1291106818534952E-3</v>
      </c>
      <c r="BA35">
        <f t="shared" si="3"/>
        <v>0.99410209831258445</v>
      </c>
      <c r="BB35">
        <f t="shared" si="4"/>
        <v>-0.82255534806120845</v>
      </c>
      <c r="BC35">
        <f t="shared" si="5"/>
        <v>2.0984374820966081</v>
      </c>
      <c r="BD35">
        <f t="shared" si="6"/>
        <v>1.7401639806485409</v>
      </c>
      <c r="BE35">
        <f t="shared" si="30"/>
        <v>8.3714718315678809</v>
      </c>
      <c r="BF35">
        <f t="shared" si="30"/>
        <v>8.3714718315678809</v>
      </c>
      <c r="BG35">
        <f t="shared" si="30"/>
        <v>8.3714718315679466</v>
      </c>
      <c r="BH35">
        <f t="shared" si="30"/>
        <v>8.3714718315565033</v>
      </c>
      <c r="BI35">
        <f t="shared" si="30"/>
        <v>8.3714718335312224</v>
      </c>
      <c r="BJ35">
        <f t="shared" si="30"/>
        <v>8.3714714927605502</v>
      </c>
      <c r="BK35">
        <f t="shared" si="30"/>
        <v>8.371530295394253</v>
      </c>
      <c r="BL35">
        <f t="shared" si="8"/>
        <v>8.3612917229620578</v>
      </c>
    </row>
    <row r="36" spans="1:64" x14ac:dyDescent="0.2">
      <c r="A36" s="22" t="s">
        <v>131</v>
      </c>
      <c r="B36" s="23" t="s">
        <v>112</v>
      </c>
      <c r="C36" s="25">
        <v>40970.723700000002</v>
      </c>
      <c r="E36">
        <f t="shared" si="11"/>
        <v>-8906.002039475532</v>
      </c>
      <c r="F36">
        <f t="shared" si="12"/>
        <v>-8906</v>
      </c>
      <c r="G36">
        <f t="shared" si="13"/>
        <v>-1.0629399985191412E-3</v>
      </c>
      <c r="J36">
        <f t="shared" si="14"/>
        <v>-1.0629399985191412E-3</v>
      </c>
      <c r="Q36" s="1">
        <f t="shared" si="15"/>
        <v>25952.223700000002</v>
      </c>
      <c r="S36" s="32">
        <v>1</v>
      </c>
      <c r="Z36">
        <f t="shared" si="16"/>
        <v>-8906</v>
      </c>
      <c r="AA36" s="28">
        <f t="shared" si="17"/>
        <v>-6.9069017501310328E-4</v>
      </c>
      <c r="AB36" s="28">
        <f t="shared" si="18"/>
        <v>-4.334822919759165E-3</v>
      </c>
      <c r="AC36" s="28">
        <f t="shared" si="28"/>
        <v>-3.7224982350603794E-4</v>
      </c>
      <c r="AD36" s="28"/>
      <c r="AE36" s="28">
        <f t="shared" si="19"/>
        <v>1.3856993110027641E-7</v>
      </c>
      <c r="AF36">
        <f t="shared" si="29"/>
        <v>-1.0629399985191412E-3</v>
      </c>
      <c r="AG36" s="29"/>
      <c r="AH36">
        <f t="shared" si="20"/>
        <v>3.2718829212400242E-3</v>
      </c>
      <c r="AI36">
        <f t="shared" si="21"/>
        <v>1.0049431041552834</v>
      </c>
      <c r="AJ36">
        <f t="shared" si="22"/>
        <v>0.87132468364826288</v>
      </c>
      <c r="AK36">
        <f t="shared" si="23"/>
        <v>-1.061982971723026E-2</v>
      </c>
      <c r="AL36">
        <f t="shared" si="24"/>
        <v>-1.1351606391138169</v>
      </c>
      <c r="AM36">
        <f t="shared" si="25"/>
        <v>-0.63756004782881837</v>
      </c>
      <c r="AN36" s="28">
        <f t="shared" si="26"/>
        <v>5.1586185784822121</v>
      </c>
      <c r="AO36" s="28">
        <f t="shared" si="26"/>
        <v>5.1586185784822121</v>
      </c>
      <c r="AP36" s="28">
        <f t="shared" si="26"/>
        <v>5.1586185784822476</v>
      </c>
      <c r="AQ36" s="28">
        <f t="shared" si="26"/>
        <v>5.1586185784891905</v>
      </c>
      <c r="AR36" s="28">
        <f t="shared" si="26"/>
        <v>5.1586185798625372</v>
      </c>
      <c r="AS36" s="28">
        <f t="shared" si="26"/>
        <v>5.1586188515256355</v>
      </c>
      <c r="AT36" s="28">
        <f t="shared" si="26"/>
        <v>5.1586725864306384</v>
      </c>
      <c r="AU36" s="28">
        <f t="shared" si="27"/>
        <v>5.1691854464452147</v>
      </c>
      <c r="AW36" s="26">
        <v>7000</v>
      </c>
      <c r="AX36" s="27">
        <f t="shared" si="0"/>
        <v>3.0887248025557113E-3</v>
      </c>
      <c r="AY36">
        <f t="shared" si="1"/>
        <v>5.9837323317185834E-3</v>
      </c>
      <c r="AZ36">
        <f t="shared" si="2"/>
        <v>-2.8950075291628722E-3</v>
      </c>
      <c r="BA36">
        <f t="shared" si="3"/>
        <v>0.99309940624770454</v>
      </c>
      <c r="BB36">
        <f t="shared" si="4"/>
        <v>-0.76018142166237246</v>
      </c>
      <c r="BC36">
        <f t="shared" si="5"/>
        <v>2.2007351364905845</v>
      </c>
      <c r="BD36">
        <f t="shared" si="6"/>
        <v>1.9665474332100013</v>
      </c>
      <c r="BE36">
        <f t="shared" si="30"/>
        <v>8.4744218538337641</v>
      </c>
      <c r="BF36">
        <f t="shared" si="30"/>
        <v>8.4744218538337641</v>
      </c>
      <c r="BG36">
        <f t="shared" si="30"/>
        <v>8.4744218538339027</v>
      </c>
      <c r="BH36">
        <f t="shared" si="30"/>
        <v>8.4744218538133982</v>
      </c>
      <c r="BI36">
        <f t="shared" si="30"/>
        <v>8.4744218568242644</v>
      </c>
      <c r="BJ36">
        <f t="shared" si="30"/>
        <v>8.4744214147241603</v>
      </c>
      <c r="BK36">
        <f t="shared" si="30"/>
        <v>8.4744863274992852</v>
      </c>
      <c r="BL36">
        <f t="shared" si="8"/>
        <v>8.4648911737123136</v>
      </c>
    </row>
    <row r="37" spans="1:64" x14ac:dyDescent="0.2">
      <c r="A37" s="22" t="s">
        <v>123</v>
      </c>
      <c r="B37" s="23" t="s">
        <v>112</v>
      </c>
      <c r="C37" s="25">
        <v>40971.7667</v>
      </c>
      <c r="E37">
        <f t="shared" si="11"/>
        <v>-8904.0008230506191</v>
      </c>
      <c r="F37">
        <f t="shared" si="12"/>
        <v>-8904</v>
      </c>
      <c r="G37">
        <f t="shared" si="13"/>
        <v>-4.2895999649772421E-4</v>
      </c>
      <c r="J37">
        <f t="shared" si="14"/>
        <v>-4.2895999649772421E-4</v>
      </c>
      <c r="Q37" s="1">
        <f t="shared" si="15"/>
        <v>25953.2667</v>
      </c>
      <c r="S37" s="32">
        <v>1</v>
      </c>
      <c r="Z37">
        <f t="shared" si="16"/>
        <v>-8904</v>
      </c>
      <c r="AA37" s="28">
        <f t="shared" si="17"/>
        <v>-6.8959538196897803E-4</v>
      </c>
      <c r="AB37" s="28">
        <f t="shared" si="18"/>
        <v>-3.7000560273011194E-3</v>
      </c>
      <c r="AC37" s="28">
        <f t="shared" si="28"/>
        <v>2.6063538547125382E-4</v>
      </c>
      <c r="AD37" s="28"/>
      <c r="AE37" s="28">
        <f t="shared" si="19"/>
        <v>6.7930804159749069E-8</v>
      </c>
      <c r="AF37">
        <f t="shared" si="29"/>
        <v>-4.2895999649772421E-4</v>
      </c>
      <c r="AG37" s="29"/>
      <c r="AH37">
        <f t="shared" si="20"/>
        <v>3.2710960308033952E-3</v>
      </c>
      <c r="AI37">
        <f t="shared" si="21"/>
        <v>1.0049475491058733</v>
      </c>
      <c r="AJ37">
        <f t="shared" si="22"/>
        <v>0.87111920094963102</v>
      </c>
      <c r="AK37">
        <f t="shared" si="23"/>
        <v>-1.0617759639298646E-2</v>
      </c>
      <c r="AL37">
        <f t="shared" si="24"/>
        <v>-1.1347420463582674</v>
      </c>
      <c r="AM37">
        <f t="shared" si="25"/>
        <v>-0.63726571534146037</v>
      </c>
      <c r="AN37" s="28">
        <f t="shared" ref="AN37:AT52" si="31">$AU37+$AB$7*SIN(AO37)</f>
        <v>5.1590350827683933</v>
      </c>
      <c r="AO37" s="28">
        <f t="shared" si="31"/>
        <v>5.1590350827683933</v>
      </c>
      <c r="AP37" s="28">
        <f t="shared" si="31"/>
        <v>5.1590350827684288</v>
      </c>
      <c r="AQ37" s="28">
        <f t="shared" si="31"/>
        <v>5.1590350827753939</v>
      </c>
      <c r="AR37" s="28">
        <f t="shared" si="31"/>
        <v>5.1590350841520314</v>
      </c>
      <c r="AS37" s="28">
        <f t="shared" si="31"/>
        <v>5.1590353562290794</v>
      </c>
      <c r="AT37" s="28">
        <f t="shared" si="31"/>
        <v>5.1590891262072684</v>
      </c>
      <c r="AU37" s="28">
        <f t="shared" si="27"/>
        <v>5.1695998442482152</v>
      </c>
      <c r="AW37" s="26">
        <v>7500</v>
      </c>
      <c r="AX37" s="27">
        <f t="shared" si="0"/>
        <v>3.5031299385383944E-3</v>
      </c>
      <c r="AY37">
        <f t="shared" si="1"/>
        <v>6.1336496337623114E-3</v>
      </c>
      <c r="AZ37">
        <f t="shared" si="2"/>
        <v>-2.6305196952239171E-3</v>
      </c>
      <c r="BA37">
        <f t="shared" si="3"/>
        <v>0.99217059774244332</v>
      </c>
      <c r="BB37">
        <f t="shared" si="4"/>
        <v>-0.69000327623629643</v>
      </c>
      <c r="BC37">
        <f t="shared" si="5"/>
        <v>2.3028338612328301</v>
      </c>
      <c r="BD37">
        <f t="shared" si="6"/>
        <v>2.2430155575024142</v>
      </c>
      <c r="BE37">
        <f t="shared" si="30"/>
        <v>8.5772717288726117</v>
      </c>
      <c r="BF37">
        <f t="shared" si="30"/>
        <v>8.5772717288726099</v>
      </c>
      <c r="BG37">
        <f t="shared" si="30"/>
        <v>8.5772717288728568</v>
      </c>
      <c r="BH37">
        <f t="shared" si="30"/>
        <v>8.5772717288410423</v>
      </c>
      <c r="BI37">
        <f t="shared" si="30"/>
        <v>8.5772717329444017</v>
      </c>
      <c r="BJ37">
        <f t="shared" si="30"/>
        <v>8.5772712036757497</v>
      </c>
      <c r="BK37">
        <f t="shared" si="30"/>
        <v>8.5773394683702158</v>
      </c>
      <c r="BL37">
        <f t="shared" si="8"/>
        <v>8.5684906244625676</v>
      </c>
    </row>
    <row r="38" spans="1:64" x14ac:dyDescent="0.2">
      <c r="A38" s="22" t="s">
        <v>128</v>
      </c>
      <c r="B38" s="23" t="s">
        <v>112</v>
      </c>
      <c r="C38" s="25">
        <v>41015.5455</v>
      </c>
      <c r="E38">
        <f t="shared" si="11"/>
        <v>-8820.0019221654966</v>
      </c>
      <c r="F38">
        <f t="shared" si="12"/>
        <v>-8820</v>
      </c>
      <c r="G38">
        <f t="shared" si="13"/>
        <v>-1.0017999957199208E-3</v>
      </c>
      <c r="J38">
        <f t="shared" si="14"/>
        <v>-1.0017999957199208E-3</v>
      </c>
      <c r="Q38" s="1">
        <f t="shared" si="15"/>
        <v>25997.0455</v>
      </c>
      <c r="S38" s="32">
        <v>1</v>
      </c>
      <c r="Z38">
        <f t="shared" si="16"/>
        <v>-8820</v>
      </c>
      <c r="AA38" s="28">
        <f t="shared" si="17"/>
        <v>-6.4427133801830613E-4</v>
      </c>
      <c r="AB38" s="28">
        <f t="shared" si="18"/>
        <v>-4.2393326832409128E-3</v>
      </c>
      <c r="AC38" s="28">
        <f t="shared" si="28"/>
        <v>-3.5752865770161471E-4</v>
      </c>
      <c r="AD38" s="28"/>
      <c r="AE38" s="28">
        <f t="shared" si="19"/>
        <v>1.2782674107791839E-7</v>
      </c>
      <c r="AF38">
        <f t="shared" si="29"/>
        <v>-1.0017999957199208E-3</v>
      </c>
      <c r="AG38" s="29"/>
      <c r="AH38">
        <f t="shared" si="20"/>
        <v>3.237532687520992E-3</v>
      </c>
      <c r="AI38">
        <f t="shared" si="21"/>
        <v>1.0051334797360694</v>
      </c>
      <c r="AJ38">
        <f t="shared" si="22"/>
        <v>0.86234985540542475</v>
      </c>
      <c r="AK38">
        <f t="shared" si="23"/>
        <v>-1.0529123786541472E-2</v>
      </c>
      <c r="AL38">
        <f t="shared" si="24"/>
        <v>-1.1171578155726232</v>
      </c>
      <c r="AM38">
        <f t="shared" si="25"/>
        <v>-0.62497162110265903</v>
      </c>
      <c r="AN38" s="28">
        <f t="shared" si="31"/>
        <v>5.1765299218909604</v>
      </c>
      <c r="AO38" s="28">
        <f t="shared" si="31"/>
        <v>5.1765299218909604</v>
      </c>
      <c r="AP38" s="28">
        <f t="shared" si="31"/>
        <v>5.1765299218910021</v>
      </c>
      <c r="AQ38" s="28">
        <f t="shared" si="31"/>
        <v>5.1765299218989629</v>
      </c>
      <c r="AR38" s="28">
        <f t="shared" si="31"/>
        <v>5.1765299234171458</v>
      </c>
      <c r="AS38" s="28">
        <f t="shared" si="31"/>
        <v>5.1765302129378714</v>
      </c>
      <c r="AT38" s="28">
        <f t="shared" si="31"/>
        <v>5.1765854221220184</v>
      </c>
      <c r="AU38" s="28">
        <f t="shared" si="27"/>
        <v>5.1870045519742582</v>
      </c>
      <c r="AW38" s="26">
        <v>8000</v>
      </c>
      <c r="AX38" s="27">
        <f t="shared" si="0"/>
        <v>3.9351437891006671E-3</v>
      </c>
      <c r="AY38">
        <f t="shared" si="1"/>
        <v>6.2736472958139378E-3</v>
      </c>
      <c r="AZ38">
        <f t="shared" si="2"/>
        <v>-2.3385035067132708E-3</v>
      </c>
      <c r="BA38">
        <f t="shared" si="3"/>
        <v>0.99132477036974209</v>
      </c>
      <c r="BB38">
        <f t="shared" si="4"/>
        <v>-0.61278299072007247</v>
      </c>
      <c r="BC38">
        <f t="shared" si="5"/>
        <v>2.4047499844358975</v>
      </c>
      <c r="BD38">
        <f t="shared" si="6"/>
        <v>2.5903506866734669</v>
      </c>
      <c r="BE38">
        <f t="shared" si="30"/>
        <v>8.6800295909080862</v>
      </c>
      <c r="BF38">
        <f t="shared" si="30"/>
        <v>8.6800295909080827</v>
      </c>
      <c r="BG38">
        <f t="shared" si="30"/>
        <v>8.680029590908461</v>
      </c>
      <c r="BH38">
        <f t="shared" si="30"/>
        <v>8.6800295908645566</v>
      </c>
      <c r="BI38">
        <f t="shared" si="30"/>
        <v>8.6800295959620666</v>
      </c>
      <c r="BJ38">
        <f t="shared" si="30"/>
        <v>8.6800290041045169</v>
      </c>
      <c r="BK38">
        <f t="shared" si="30"/>
        <v>8.68009772087456</v>
      </c>
      <c r="BL38">
        <f t="shared" si="8"/>
        <v>8.6720900752128216</v>
      </c>
    </row>
    <row r="39" spans="1:64" x14ac:dyDescent="0.2">
      <c r="A39" s="22" t="s">
        <v>128</v>
      </c>
      <c r="B39" s="23" t="s">
        <v>112</v>
      </c>
      <c r="C39" s="25">
        <v>41028.575199999999</v>
      </c>
      <c r="E39">
        <f t="shared" si="11"/>
        <v>-8795.001682806198</v>
      </c>
      <c r="F39">
        <f t="shared" si="12"/>
        <v>-8795</v>
      </c>
      <c r="G39">
        <f t="shared" si="13"/>
        <v>-8.7704999896232039E-4</v>
      </c>
      <c r="J39">
        <f t="shared" si="14"/>
        <v>-8.7704999896232039E-4</v>
      </c>
      <c r="Q39" s="1">
        <f t="shared" si="15"/>
        <v>26010.075199999999</v>
      </c>
      <c r="S39" s="32">
        <v>1</v>
      </c>
      <c r="Z39">
        <f t="shared" si="16"/>
        <v>-8795</v>
      </c>
      <c r="AA39" s="28">
        <f t="shared" si="17"/>
        <v>-6.3102913607367399E-4</v>
      </c>
      <c r="AB39" s="28">
        <f t="shared" si="18"/>
        <v>-4.1044005614084382E-3</v>
      </c>
      <c r="AC39" s="28">
        <f t="shared" si="28"/>
        <v>-2.4602086288864639E-4</v>
      </c>
      <c r="AD39" s="28"/>
      <c r="AE39" s="28">
        <f t="shared" si="19"/>
        <v>6.0526264976474153E-8</v>
      </c>
      <c r="AF39">
        <f t="shared" si="29"/>
        <v>-8.7704999896232039E-4</v>
      </c>
      <c r="AG39" s="29"/>
      <c r="AH39">
        <f t="shared" si="20"/>
        <v>3.2273505624461178E-3</v>
      </c>
      <c r="AI39">
        <f t="shared" si="21"/>
        <v>1.0051885254896031</v>
      </c>
      <c r="AJ39">
        <f t="shared" si="22"/>
        <v>0.85968767906685606</v>
      </c>
      <c r="AK39">
        <f t="shared" si="23"/>
        <v>-1.0502107653070648E-2</v>
      </c>
      <c r="AL39">
        <f t="shared" si="24"/>
        <v>-1.1119231598657811</v>
      </c>
      <c r="AM39">
        <f t="shared" si="25"/>
        <v>-0.62133792793711717</v>
      </c>
      <c r="AN39" s="28">
        <f t="shared" si="31"/>
        <v>5.1817373428753104</v>
      </c>
      <c r="AO39" s="28">
        <f t="shared" si="31"/>
        <v>5.1817373428753104</v>
      </c>
      <c r="AP39" s="28">
        <f t="shared" si="31"/>
        <v>5.1817373428753539</v>
      </c>
      <c r="AQ39" s="28">
        <f t="shared" si="31"/>
        <v>5.1817373428836273</v>
      </c>
      <c r="AR39" s="28">
        <f t="shared" si="31"/>
        <v>5.1817373444451782</v>
      </c>
      <c r="AS39" s="28">
        <f t="shared" si="31"/>
        <v>5.1817376391745471</v>
      </c>
      <c r="AT39" s="28">
        <f t="shared" si="31"/>
        <v>5.1817932637695208</v>
      </c>
      <c r="AU39" s="28">
        <f t="shared" si="27"/>
        <v>5.192184524511771</v>
      </c>
      <c r="AW39" s="26">
        <v>8500</v>
      </c>
      <c r="AX39" s="27">
        <f t="shared" si="0"/>
        <v>4.3816441413719754E-3</v>
      </c>
      <c r="AY39">
        <f t="shared" si="1"/>
        <v>6.4037253178734609E-3</v>
      </c>
      <c r="AZ39">
        <f t="shared" si="2"/>
        <v>-2.022081176501486E-3</v>
      </c>
      <c r="BA39">
        <f t="shared" si="3"/>
        <v>0.99057011704538234</v>
      </c>
      <c r="BB39">
        <f t="shared" si="4"/>
        <v>-0.52934290380359217</v>
      </c>
      <c r="BC39">
        <f t="shared" si="5"/>
        <v>2.5065015673034226</v>
      </c>
      <c r="BD39">
        <f t="shared" si="6"/>
        <v>3.0425876076562792</v>
      </c>
      <c r="BE39">
        <f t="shared" si="30"/>
        <v>8.7827044704193931</v>
      </c>
      <c r="BF39">
        <f t="shared" si="30"/>
        <v>8.7827044704193877</v>
      </c>
      <c r="BG39">
        <f t="shared" si="30"/>
        <v>8.7827044704199011</v>
      </c>
      <c r="BH39">
        <f t="shared" si="30"/>
        <v>8.7827044703652035</v>
      </c>
      <c r="BI39">
        <f t="shared" si="30"/>
        <v>8.7827044761957804</v>
      </c>
      <c r="BJ39">
        <f t="shared" si="30"/>
        <v>8.7827038546740201</v>
      </c>
      <c r="BK39">
        <f t="shared" si="30"/>
        <v>8.7827701053915188</v>
      </c>
      <c r="BL39">
        <f t="shared" si="8"/>
        <v>8.7756895259630774</v>
      </c>
    </row>
    <row r="40" spans="1:64" x14ac:dyDescent="0.2">
      <c r="A40" s="22" t="s">
        <v>128</v>
      </c>
      <c r="B40" s="23" t="s">
        <v>112</v>
      </c>
      <c r="C40" s="25">
        <v>41040.562299999998</v>
      </c>
      <c r="E40">
        <f t="shared" si="11"/>
        <v>-8772.0018923870939</v>
      </c>
      <c r="F40">
        <f t="shared" si="12"/>
        <v>-8772</v>
      </c>
      <c r="G40">
        <f t="shared" si="13"/>
        <v>-9.8627999977907166E-4</v>
      </c>
      <c r="J40">
        <f t="shared" si="14"/>
        <v>-9.8627999977907166E-4</v>
      </c>
      <c r="Q40" s="1">
        <f t="shared" si="15"/>
        <v>26022.062299999998</v>
      </c>
      <c r="S40" s="32">
        <v>1</v>
      </c>
      <c r="Z40">
        <f t="shared" si="16"/>
        <v>-8772</v>
      </c>
      <c r="AA40" s="28">
        <f t="shared" si="17"/>
        <v>-6.1894601197425318E-4</v>
      </c>
      <c r="AB40" s="28">
        <f t="shared" si="18"/>
        <v>-4.2041852080317672E-3</v>
      </c>
      <c r="AC40" s="28">
        <f t="shared" si="28"/>
        <v>-3.6733398780481848E-4</v>
      </c>
      <c r="AD40" s="28"/>
      <c r="AE40" s="28">
        <f t="shared" si="19"/>
        <v>1.3493425859659052E-7</v>
      </c>
      <c r="AF40">
        <f t="shared" si="29"/>
        <v>-9.8627999977907166E-4</v>
      </c>
      <c r="AG40" s="29"/>
      <c r="AH40">
        <f t="shared" si="20"/>
        <v>3.2179052082526955E-3</v>
      </c>
      <c r="AI40">
        <f t="shared" si="21"/>
        <v>1.0052390473496606</v>
      </c>
      <c r="AJ40">
        <f t="shared" si="22"/>
        <v>0.85721740929867574</v>
      </c>
      <c r="AK40">
        <f t="shared" si="23"/>
        <v>-1.0476995980764762E-2</v>
      </c>
      <c r="AL40">
        <f t="shared" si="24"/>
        <v>-1.107106770827079</v>
      </c>
      <c r="AM40">
        <f t="shared" si="25"/>
        <v>-0.61800500448425166</v>
      </c>
      <c r="AN40" s="28">
        <f t="shared" si="31"/>
        <v>5.186528421752854</v>
      </c>
      <c r="AO40" s="28">
        <f t="shared" si="31"/>
        <v>5.186528421752854</v>
      </c>
      <c r="AP40" s="28">
        <f t="shared" si="31"/>
        <v>5.1865284217529002</v>
      </c>
      <c r="AQ40" s="28">
        <f t="shared" si="31"/>
        <v>5.1865284217614676</v>
      </c>
      <c r="AR40" s="28">
        <f t="shared" si="31"/>
        <v>5.1865284233634057</v>
      </c>
      <c r="AS40" s="28">
        <f t="shared" si="31"/>
        <v>5.1865287228893582</v>
      </c>
      <c r="AT40" s="28">
        <f t="shared" si="31"/>
        <v>5.1865847243558019</v>
      </c>
      <c r="AU40" s="28">
        <f t="shared" si="27"/>
        <v>5.1969500992462825</v>
      </c>
      <c r="AW40" s="26">
        <v>9000</v>
      </c>
      <c r="AX40" s="27">
        <f t="shared" si="0"/>
        <v>4.8392758132324671E-3</v>
      </c>
      <c r="AY40">
        <f t="shared" si="1"/>
        <v>6.5238836999408807E-3</v>
      </c>
      <c r="AZ40">
        <f t="shared" si="2"/>
        <v>-1.6846078867084134E-3</v>
      </c>
      <c r="BA40">
        <f t="shared" si="3"/>
        <v>0.98991387400468778</v>
      </c>
      <c r="BB40">
        <f t="shared" si="4"/>
        <v>-0.44055717253319326</v>
      </c>
      <c r="BC40">
        <f t="shared" si="5"/>
        <v>2.6081082116620093</v>
      </c>
      <c r="BD40">
        <f t="shared" si="6"/>
        <v>3.6595991090775617</v>
      </c>
      <c r="BE40">
        <f t="shared" si="30"/>
        <v>8.8853061976304737</v>
      </c>
      <c r="BF40">
        <f t="shared" si="30"/>
        <v>8.8853061976304666</v>
      </c>
      <c r="BG40">
        <f t="shared" si="30"/>
        <v>8.8853061976310901</v>
      </c>
      <c r="BH40">
        <f t="shared" si="30"/>
        <v>8.8853061975691912</v>
      </c>
      <c r="BI40">
        <f t="shared" si="30"/>
        <v>8.8853062037279837</v>
      </c>
      <c r="BJ40">
        <f t="shared" si="30"/>
        <v>8.8853055909298391</v>
      </c>
      <c r="BK40">
        <f t="shared" si="30"/>
        <v>8.8853665630841956</v>
      </c>
      <c r="BL40">
        <f t="shared" si="8"/>
        <v>8.8792889767133314</v>
      </c>
    </row>
    <row r="41" spans="1:64" x14ac:dyDescent="0.2">
      <c r="A41" s="22" t="s">
        <v>128</v>
      </c>
      <c r="B41" s="23" t="s">
        <v>112</v>
      </c>
      <c r="C41" s="25">
        <v>41041.604700000004</v>
      </c>
      <c r="E41">
        <f t="shared" si="11"/>
        <v>-8770.001827189255</v>
      </c>
      <c r="F41">
        <f t="shared" si="12"/>
        <v>-8770</v>
      </c>
      <c r="G41">
        <f t="shared" si="13"/>
        <v>-9.5229999715229496E-4</v>
      </c>
      <c r="J41">
        <f t="shared" si="14"/>
        <v>-9.5229999715229496E-4</v>
      </c>
      <c r="Q41" s="1">
        <f t="shared" si="15"/>
        <v>26023.104700000004</v>
      </c>
      <c r="S41" s="32">
        <v>1</v>
      </c>
      <c r="Z41">
        <f t="shared" si="16"/>
        <v>-8770</v>
      </c>
      <c r="AA41" s="28">
        <f t="shared" si="17"/>
        <v>-6.1789981394118083E-4</v>
      </c>
      <c r="AB41" s="28">
        <f t="shared" si="18"/>
        <v>-4.1693803538113798E-3</v>
      </c>
      <c r="AC41" s="28">
        <f t="shared" si="28"/>
        <v>-3.3440018321111414E-4</v>
      </c>
      <c r="AD41" s="28"/>
      <c r="AE41" s="28">
        <f t="shared" si="19"/>
        <v>1.118234825316267E-7</v>
      </c>
      <c r="AF41">
        <f t="shared" si="29"/>
        <v>-9.5229999715229496E-4</v>
      </c>
      <c r="AG41" s="29"/>
      <c r="AH41">
        <f t="shared" si="20"/>
        <v>3.2170803566590848E-3</v>
      </c>
      <c r="AI41">
        <f t="shared" si="21"/>
        <v>1.0052434350677468</v>
      </c>
      <c r="AJ41">
        <f t="shared" si="22"/>
        <v>0.85700165085758484</v>
      </c>
      <c r="AK41">
        <f t="shared" si="23"/>
        <v>-1.0474800742891009E-2</v>
      </c>
      <c r="AL41">
        <f t="shared" si="24"/>
        <v>-1.1066879315189364</v>
      </c>
      <c r="AM41">
        <f t="shared" si="25"/>
        <v>-0.61771563858903611</v>
      </c>
      <c r="AN41" s="28">
        <f t="shared" si="31"/>
        <v>5.186945048682218</v>
      </c>
      <c r="AO41" s="28">
        <f t="shared" si="31"/>
        <v>5.186945048682218</v>
      </c>
      <c r="AP41" s="28">
        <f t="shared" si="31"/>
        <v>5.1869450486822641</v>
      </c>
      <c r="AQ41" s="28">
        <f t="shared" si="31"/>
        <v>5.1869450486908573</v>
      </c>
      <c r="AR41" s="28">
        <f t="shared" si="31"/>
        <v>5.1869450502963295</v>
      </c>
      <c r="AS41" s="28">
        <f t="shared" si="31"/>
        <v>5.1869453502395464</v>
      </c>
      <c r="AT41" s="28">
        <f t="shared" si="31"/>
        <v>5.1870013842359075</v>
      </c>
      <c r="AU41" s="28">
        <f t="shared" si="27"/>
        <v>5.1973644970492838</v>
      </c>
      <c r="AW41" s="26">
        <v>9500</v>
      </c>
      <c r="AX41" s="27">
        <f t="shared" si="0"/>
        <v>5.3044849061635964E-3</v>
      </c>
      <c r="AY41">
        <f t="shared" si="1"/>
        <v>6.6341224420161972E-3</v>
      </c>
      <c r="AZ41">
        <f t="shared" si="2"/>
        <v>-1.3296375358526011E-3</v>
      </c>
      <c r="BA41">
        <f t="shared" si="3"/>
        <v>0.98936227772378327</v>
      </c>
      <c r="BB41">
        <f t="shared" si="4"/>
        <v>-0.34734335871202837</v>
      </c>
      <c r="BC41">
        <f t="shared" si="5"/>
        <v>2.7095908599745244</v>
      </c>
      <c r="BD41">
        <f t="shared" si="6"/>
        <v>4.5573851576981168</v>
      </c>
      <c r="BE41">
        <f t="shared" si="30"/>
        <v>8.9878453010794033</v>
      </c>
      <c r="BF41">
        <f t="shared" si="30"/>
        <v>8.9878453010793962</v>
      </c>
      <c r="BG41">
        <f t="shared" si="30"/>
        <v>8.9878453010800694</v>
      </c>
      <c r="BH41">
        <f t="shared" si="30"/>
        <v>8.9878453010165789</v>
      </c>
      <c r="BI41">
        <f t="shared" si="30"/>
        <v>8.9878453069987412</v>
      </c>
      <c r="BJ41">
        <f t="shared" si="30"/>
        <v>8.987844743356785</v>
      </c>
      <c r="BK41">
        <f t="shared" si="30"/>
        <v>8.9878978492980295</v>
      </c>
      <c r="BL41">
        <f t="shared" si="8"/>
        <v>8.9828884274635854</v>
      </c>
    </row>
    <row r="42" spans="1:64" x14ac:dyDescent="0.2">
      <c r="A42" s="22" t="s">
        <v>128</v>
      </c>
      <c r="B42" s="23" t="s">
        <v>112</v>
      </c>
      <c r="C42" s="25">
        <v>41208.904799999997</v>
      </c>
      <c r="E42">
        <f t="shared" si="11"/>
        <v>-8449.0011483682138</v>
      </c>
      <c r="F42">
        <f t="shared" si="12"/>
        <v>-8449</v>
      </c>
      <c r="G42">
        <f t="shared" si="13"/>
        <v>-5.9850999969057739E-4</v>
      </c>
      <c r="J42">
        <f t="shared" si="14"/>
        <v>-5.9850999969057739E-4</v>
      </c>
      <c r="Q42" s="1">
        <f t="shared" si="15"/>
        <v>26190.404799999997</v>
      </c>
      <c r="S42" s="32">
        <v>1</v>
      </c>
      <c r="Z42">
        <f t="shared" si="16"/>
        <v>-8449</v>
      </c>
      <c r="AA42" s="28">
        <f t="shared" si="17"/>
        <v>-4.5922900111645178E-4</v>
      </c>
      <c r="AB42" s="28">
        <f t="shared" si="18"/>
        <v>-3.6760147001584078E-3</v>
      </c>
      <c r="AC42" s="28">
        <f t="shared" si="28"/>
        <v>-1.392809985741256E-4</v>
      </c>
      <c r="AD42" s="28"/>
      <c r="AE42" s="28">
        <f t="shared" si="19"/>
        <v>1.9399196563805578E-8</v>
      </c>
      <c r="AF42">
        <f t="shared" si="29"/>
        <v>-5.9850999969057739E-4</v>
      </c>
      <c r="AG42" s="29"/>
      <c r="AH42">
        <f t="shared" si="20"/>
        <v>3.0775047004678304E-3</v>
      </c>
      <c r="AI42">
        <f t="shared" si="21"/>
        <v>1.0059356899630001</v>
      </c>
      <c r="AJ42">
        <f t="shared" si="22"/>
        <v>0.82042396573976162</v>
      </c>
      <c r="AK42">
        <f t="shared" si="23"/>
        <v>-1.0098645779315549E-2</v>
      </c>
      <c r="AL42">
        <f t="shared" si="24"/>
        <v>-1.0394173535964155</v>
      </c>
      <c r="AM42">
        <f t="shared" si="25"/>
        <v>-0.57217506792541872</v>
      </c>
      <c r="AN42" s="28">
        <f t="shared" si="31"/>
        <v>5.2538369761603416</v>
      </c>
      <c r="AO42" s="28">
        <f t="shared" si="31"/>
        <v>5.2538369761603416</v>
      </c>
      <c r="AP42" s="28">
        <f t="shared" si="31"/>
        <v>5.2538369761604224</v>
      </c>
      <c r="AQ42" s="28">
        <f t="shared" si="31"/>
        <v>5.2538369761737878</v>
      </c>
      <c r="AR42" s="28">
        <f t="shared" si="31"/>
        <v>5.2538369783875778</v>
      </c>
      <c r="AS42" s="28">
        <f t="shared" si="31"/>
        <v>5.2538373450869491</v>
      </c>
      <c r="AT42" s="28">
        <f t="shared" si="31"/>
        <v>5.253898083256054</v>
      </c>
      <c r="AU42" s="28">
        <f t="shared" si="27"/>
        <v>5.2638753444309465</v>
      </c>
      <c r="AW42" s="26">
        <v>10000</v>
      </c>
      <c r="AX42" s="27">
        <f t="shared" si="0"/>
        <v>5.773554109521478E-3</v>
      </c>
      <c r="AY42">
        <f t="shared" si="1"/>
        <v>6.7344415440994104E-3</v>
      </c>
      <c r="AZ42">
        <f t="shared" si="2"/>
        <v>-9.6088743457793202E-4</v>
      </c>
      <c r="BA42">
        <f t="shared" si="3"/>
        <v>0.98892052996692892</v>
      </c>
      <c r="BB42">
        <f t="shared" si="4"/>
        <v>-0.25065408569669406</v>
      </c>
      <c r="BC42">
        <f t="shared" si="5"/>
        <v>2.8109715894492733</v>
      </c>
      <c r="BD42">
        <f t="shared" si="6"/>
        <v>5.9940171877654116</v>
      </c>
      <c r="BE42">
        <f t="shared" si="30"/>
        <v>9.0903329021521717</v>
      </c>
      <c r="BF42">
        <f t="shared" si="30"/>
        <v>9.0903329021521646</v>
      </c>
      <c r="BG42">
        <f t="shared" si="30"/>
        <v>9.0903329021528076</v>
      </c>
      <c r="BH42">
        <f t="shared" si="30"/>
        <v>9.0903329020945751</v>
      </c>
      <c r="BI42">
        <f t="shared" si="30"/>
        <v>9.0903329073574888</v>
      </c>
      <c r="BJ42">
        <f t="shared" si="30"/>
        <v>9.0903324317147902</v>
      </c>
      <c r="BK42">
        <f t="shared" si="30"/>
        <v>9.0903754182285237</v>
      </c>
      <c r="BL42">
        <f t="shared" si="8"/>
        <v>9.0864878782138412</v>
      </c>
    </row>
    <row r="43" spans="1:64" x14ac:dyDescent="0.2">
      <c r="A43" s="22" t="s">
        <v>128</v>
      </c>
      <c r="B43" s="23" t="s">
        <v>112</v>
      </c>
      <c r="C43" s="25">
        <v>41216.722600000001</v>
      </c>
      <c r="E43">
        <f t="shared" si="11"/>
        <v>-8434.001043126862</v>
      </c>
      <c r="F43">
        <f t="shared" si="12"/>
        <v>-8434</v>
      </c>
      <c r="G43">
        <f t="shared" si="13"/>
        <v>-5.4365999676520005E-4</v>
      </c>
      <c r="J43">
        <f t="shared" si="14"/>
        <v>-5.4365999676520005E-4</v>
      </c>
      <c r="Q43" s="1">
        <f t="shared" si="15"/>
        <v>26198.222600000001</v>
      </c>
      <c r="S43" s="32">
        <v>1</v>
      </c>
      <c r="Z43">
        <f t="shared" si="16"/>
        <v>-8434</v>
      </c>
      <c r="AA43" s="28">
        <f t="shared" si="17"/>
        <v>-4.5225867748001879E-4</v>
      </c>
      <c r="AB43" s="28">
        <f t="shared" si="18"/>
        <v>-3.6142982599519863E-3</v>
      </c>
      <c r="AC43" s="28">
        <f t="shared" si="28"/>
        <v>-9.1401319285181262E-5</v>
      </c>
      <c r="AD43" s="28"/>
      <c r="AE43" s="28">
        <f t="shared" si="19"/>
        <v>8.3542011670716483E-9</v>
      </c>
      <c r="AF43">
        <f t="shared" si="29"/>
        <v>-5.4365999676520005E-4</v>
      </c>
      <c r="AG43" s="29"/>
      <c r="AH43">
        <f t="shared" si="20"/>
        <v>3.0706382631867863E-3</v>
      </c>
      <c r="AI43">
        <f t="shared" si="21"/>
        <v>1.0059674282131912</v>
      </c>
      <c r="AJ43">
        <f t="shared" si="22"/>
        <v>0.81862131720884057</v>
      </c>
      <c r="AK43">
        <f t="shared" si="23"/>
        <v>-1.0079923731524814E-2</v>
      </c>
      <c r="AL43">
        <f t="shared" si="24"/>
        <v>-1.0362716178195039</v>
      </c>
      <c r="AM43">
        <f t="shared" si="25"/>
        <v>-0.57008914329098781</v>
      </c>
      <c r="AN43" s="28">
        <f t="shared" si="31"/>
        <v>5.2569638861043044</v>
      </c>
      <c r="AO43" s="28">
        <f t="shared" si="31"/>
        <v>5.2569638861043053</v>
      </c>
      <c r="AP43" s="28">
        <f t="shared" si="31"/>
        <v>5.2569638861043879</v>
      </c>
      <c r="AQ43" s="28">
        <f t="shared" si="31"/>
        <v>5.2569638861180055</v>
      </c>
      <c r="AR43" s="28">
        <f t="shared" si="31"/>
        <v>5.256963888361998</v>
      </c>
      <c r="AS43" s="28">
        <f t="shared" si="31"/>
        <v>5.256964258143312</v>
      </c>
      <c r="AT43" s="28">
        <f t="shared" si="31"/>
        <v>5.2570251902897711</v>
      </c>
      <c r="AU43" s="28">
        <f t="shared" si="27"/>
        <v>5.2669833279534544</v>
      </c>
      <c r="AW43" s="26">
        <v>10500</v>
      </c>
      <c r="AX43" s="27">
        <f t="shared" si="0"/>
        <v>6.2426387996326552E-3</v>
      </c>
      <c r="AY43">
        <f t="shared" si="1"/>
        <v>6.8248410061905211E-3</v>
      </c>
      <c r="AZ43">
        <f t="shared" si="2"/>
        <v>-5.8220220655786541E-4</v>
      </c>
      <c r="BA43">
        <f t="shared" si="3"/>
        <v>0.98859277018180602</v>
      </c>
      <c r="BB43">
        <f t="shared" si="4"/>
        <v>-0.15146878990799198</v>
      </c>
      <c r="BC43">
        <f t="shared" si="5"/>
        <v>2.9122734016214982</v>
      </c>
      <c r="BD43">
        <f t="shared" si="6"/>
        <v>8.6832123265630994</v>
      </c>
      <c r="BE43">
        <f t="shared" si="30"/>
        <v>9.1927806063819997</v>
      </c>
      <c r="BF43">
        <f t="shared" si="30"/>
        <v>9.1927806063819943</v>
      </c>
      <c r="BG43">
        <f t="shared" si="30"/>
        <v>9.1927806063825184</v>
      </c>
      <c r="BH43">
        <f t="shared" si="30"/>
        <v>9.1927806063365249</v>
      </c>
      <c r="BI43">
        <f t="shared" si="30"/>
        <v>9.1927806103710097</v>
      </c>
      <c r="BJ43">
        <f t="shared" si="30"/>
        <v>9.1927802564706269</v>
      </c>
      <c r="BK43">
        <f t="shared" si="30"/>
        <v>9.1928113000950482</v>
      </c>
      <c r="BL43">
        <f t="shared" si="8"/>
        <v>9.1900873289640952</v>
      </c>
    </row>
    <row r="44" spans="1:64" x14ac:dyDescent="0.2">
      <c r="A44" s="22" t="s">
        <v>128</v>
      </c>
      <c r="B44" s="23" t="s">
        <v>112</v>
      </c>
      <c r="C44" s="25">
        <v>41218.807200000003</v>
      </c>
      <c r="E44">
        <f t="shared" si="11"/>
        <v>-8430.001296473567</v>
      </c>
      <c r="F44">
        <f t="shared" si="12"/>
        <v>-8430</v>
      </c>
      <c r="G44">
        <f t="shared" si="13"/>
        <v>-6.7569999373517931E-4</v>
      </c>
      <c r="J44">
        <f t="shared" si="14"/>
        <v>-6.7569999373517931E-4</v>
      </c>
      <c r="Q44" s="1">
        <f t="shared" si="15"/>
        <v>26200.307200000003</v>
      </c>
      <c r="S44" s="32">
        <v>1</v>
      </c>
      <c r="Z44">
        <f t="shared" si="16"/>
        <v>-8430</v>
      </c>
      <c r="AA44" s="28">
        <f t="shared" si="17"/>
        <v>-4.5040654237706425E-4</v>
      </c>
      <c r="AB44" s="28">
        <f t="shared" si="18"/>
        <v>-3.7445020968988716E-3</v>
      </c>
      <c r="AC44" s="28">
        <f t="shared" si="28"/>
        <v>-2.2529345135811505E-4</v>
      </c>
      <c r="AD44" s="28"/>
      <c r="AE44" s="28">
        <f t="shared" si="19"/>
        <v>5.0757139224851352E-8</v>
      </c>
      <c r="AF44">
        <f t="shared" si="29"/>
        <v>-6.7569999373517931E-4</v>
      </c>
      <c r="AG44" s="29"/>
      <c r="AH44">
        <f t="shared" si="20"/>
        <v>3.0688021031636922E-3</v>
      </c>
      <c r="AI44">
        <f t="shared" si="21"/>
        <v>1.0059758821239786</v>
      </c>
      <c r="AJ44">
        <f t="shared" si="22"/>
        <v>0.81813922279437135</v>
      </c>
      <c r="AK44">
        <f t="shared" si="23"/>
        <v>-1.007491413130952E-2</v>
      </c>
      <c r="AL44">
        <f t="shared" si="24"/>
        <v>-1.0354327214364949</v>
      </c>
      <c r="AM44">
        <f t="shared" si="25"/>
        <v>-0.56953350658585178</v>
      </c>
      <c r="AN44" s="28">
        <f t="shared" si="31"/>
        <v>5.2577977454102083</v>
      </c>
      <c r="AO44" s="28">
        <f t="shared" si="31"/>
        <v>5.2577977454102092</v>
      </c>
      <c r="AP44" s="28">
        <f t="shared" si="31"/>
        <v>5.2577977454102918</v>
      </c>
      <c r="AQ44" s="28">
        <f t="shared" si="31"/>
        <v>5.2577977454239777</v>
      </c>
      <c r="AR44" s="28">
        <f t="shared" si="31"/>
        <v>5.2577977476760474</v>
      </c>
      <c r="AS44" s="28">
        <f t="shared" si="31"/>
        <v>5.2577981182782363</v>
      </c>
      <c r="AT44" s="28">
        <f t="shared" si="31"/>
        <v>5.2578591017520306</v>
      </c>
      <c r="AU44" s="28">
        <f t="shared" si="27"/>
        <v>5.267812123559457</v>
      </c>
      <c r="AW44" s="26">
        <v>11000</v>
      </c>
      <c r="AX44" s="27">
        <f t="shared" si="0"/>
        <v>6.707803702452983E-3</v>
      </c>
      <c r="AY44">
        <f t="shared" si="1"/>
        <v>6.9053208282895285E-3</v>
      </c>
      <c r="AZ44">
        <f t="shared" si="2"/>
        <v>-1.9751712583654529E-4</v>
      </c>
      <c r="BA44">
        <f t="shared" si="3"/>
        <v>0.98838205454395367</v>
      </c>
      <c r="BB44">
        <f t="shared" si="4"/>
        <v>-5.0785575613764435E-2</v>
      </c>
      <c r="BC44">
        <f t="shared" si="5"/>
        <v>3.0135200085682294</v>
      </c>
      <c r="BD44">
        <f t="shared" si="6"/>
        <v>15.594785951022997</v>
      </c>
      <c r="BE44">
        <f t="shared" ref="BE44:BK53" si="32">$BL44+$AB$7*SIN(BF44)</f>
        <v>9.2952003922385149</v>
      </c>
      <c r="BF44">
        <f t="shared" si="32"/>
        <v>9.2952003922385114</v>
      </c>
      <c r="BG44">
        <f t="shared" si="32"/>
        <v>9.2952003922388347</v>
      </c>
      <c r="BH44">
        <f t="shared" si="32"/>
        <v>9.2952003922109636</v>
      </c>
      <c r="BI44">
        <f t="shared" si="32"/>
        <v>9.2952003946104682</v>
      </c>
      <c r="BJ44">
        <f t="shared" si="32"/>
        <v>9.2952001880357837</v>
      </c>
      <c r="BK44">
        <f t="shared" si="32"/>
        <v>9.2952179721377863</v>
      </c>
      <c r="BL44">
        <f t="shared" si="8"/>
        <v>9.2936867797143492</v>
      </c>
    </row>
    <row r="45" spans="1:64" x14ac:dyDescent="0.2">
      <c r="A45" s="22" t="s">
        <v>128</v>
      </c>
      <c r="B45" s="23" t="s">
        <v>112</v>
      </c>
      <c r="C45" s="25">
        <v>41232.879200000003</v>
      </c>
      <c r="E45">
        <f t="shared" si="11"/>
        <v>-8403.0011837876227</v>
      </c>
      <c r="F45">
        <f t="shared" si="12"/>
        <v>-8403</v>
      </c>
      <c r="G45">
        <f t="shared" si="13"/>
        <v>-6.1696999910054728E-4</v>
      </c>
      <c r="J45">
        <f t="shared" si="14"/>
        <v>-6.1696999910054728E-4</v>
      </c>
      <c r="Q45" s="1">
        <f t="shared" si="15"/>
        <v>26214.379200000003</v>
      </c>
      <c r="S45" s="32">
        <v>1</v>
      </c>
      <c r="Z45">
        <f t="shared" si="16"/>
        <v>-8403</v>
      </c>
      <c r="AA45" s="28">
        <f t="shared" si="17"/>
        <v>-4.3797739056502995E-4</v>
      </c>
      <c r="AB45" s="28">
        <f t="shared" si="18"/>
        <v>-3.6733218674527947E-3</v>
      </c>
      <c r="AC45" s="28">
        <f t="shared" si="28"/>
        <v>-1.7899260853551733E-4</v>
      </c>
      <c r="AD45" s="28"/>
      <c r="AE45" s="28">
        <f t="shared" si="19"/>
        <v>3.2038353910348953E-8</v>
      </c>
      <c r="AF45">
        <f t="shared" si="29"/>
        <v>-6.1696999910054728E-4</v>
      </c>
      <c r="AG45" s="29"/>
      <c r="AH45">
        <f t="shared" si="20"/>
        <v>3.0563518683522474E-3</v>
      </c>
      <c r="AI45">
        <f t="shared" si="21"/>
        <v>1.0060328394223035</v>
      </c>
      <c r="AJ45">
        <f t="shared" si="22"/>
        <v>0.81486982922047224</v>
      </c>
      <c r="AK45">
        <f t="shared" si="23"/>
        <v>-1.004091183198263E-2</v>
      </c>
      <c r="AL45">
        <f t="shared" si="24"/>
        <v>-1.0297698024773914</v>
      </c>
      <c r="AM45">
        <f t="shared" si="25"/>
        <v>-0.56578963848042019</v>
      </c>
      <c r="AN45" s="28">
        <f t="shared" si="31"/>
        <v>5.2634264788023071</v>
      </c>
      <c r="AO45" s="28">
        <f t="shared" si="31"/>
        <v>5.263426478802308</v>
      </c>
      <c r="AP45" s="28">
        <f t="shared" si="31"/>
        <v>5.2634264788023941</v>
      </c>
      <c r="AQ45" s="28">
        <f t="shared" si="31"/>
        <v>5.2634264788165428</v>
      </c>
      <c r="AR45" s="28">
        <f t="shared" si="31"/>
        <v>5.2634264811233793</v>
      </c>
      <c r="AS45" s="28">
        <f t="shared" si="31"/>
        <v>5.2634268572551139</v>
      </c>
      <c r="AT45" s="28">
        <f t="shared" si="31"/>
        <v>5.2634881827693762</v>
      </c>
      <c r="AU45" s="28">
        <f t="shared" si="27"/>
        <v>5.2734064938999712</v>
      </c>
      <c r="AW45" s="26">
        <v>11500</v>
      </c>
      <c r="AX45" s="27">
        <f t="shared" si="0"/>
        <v>7.1650599102218932E-3</v>
      </c>
      <c r="AY45">
        <f t="shared" si="1"/>
        <v>6.9758810103964326E-3</v>
      </c>
      <c r="AZ45">
        <f t="shared" si="2"/>
        <v>1.8917889982546029E-4</v>
      </c>
      <c r="BA45">
        <f t="shared" si="3"/>
        <v>0.98829034106285907</v>
      </c>
      <c r="BB45">
        <f t="shared" si="4"/>
        <v>5.0386831344364169E-2</v>
      </c>
      <c r="BC45">
        <f t="shared" si="5"/>
        <v>3.1147356167329376</v>
      </c>
      <c r="BD45">
        <f t="shared" si="6"/>
        <v>74.463902792989515</v>
      </c>
      <c r="BE45">
        <f t="shared" si="32"/>
        <v>9.3976044980641777</v>
      </c>
      <c r="BF45">
        <f t="shared" si="32"/>
        <v>9.397604498064176</v>
      </c>
      <c r="BG45">
        <f t="shared" si="32"/>
        <v>9.397604498064247</v>
      </c>
      <c r="BH45">
        <f t="shared" si="32"/>
        <v>9.3976044980581932</v>
      </c>
      <c r="BI45">
        <f t="shared" si="32"/>
        <v>9.3976044985751663</v>
      </c>
      <c r="BJ45">
        <f t="shared" si="32"/>
        <v>9.397604454425494</v>
      </c>
      <c r="BK45">
        <f t="shared" si="32"/>
        <v>9.3976082248211714</v>
      </c>
      <c r="BL45">
        <f t="shared" si="8"/>
        <v>9.397286230464605</v>
      </c>
    </row>
    <row r="46" spans="1:64" x14ac:dyDescent="0.2">
      <c r="A46" s="22" t="s">
        <v>128</v>
      </c>
      <c r="B46" s="23" t="s">
        <v>112</v>
      </c>
      <c r="C46" s="25">
        <v>41255.811199999996</v>
      </c>
      <c r="E46">
        <f t="shared" si="11"/>
        <v>-8359.0012844048815</v>
      </c>
      <c r="F46">
        <f t="shared" si="12"/>
        <v>-8359</v>
      </c>
      <c r="G46">
        <f t="shared" si="13"/>
        <v>-6.6941000113729388E-4</v>
      </c>
      <c r="J46">
        <f t="shared" si="14"/>
        <v>-6.6941000113729388E-4</v>
      </c>
      <c r="Q46" s="1">
        <f t="shared" si="15"/>
        <v>26237.311199999996</v>
      </c>
      <c r="S46" s="32">
        <v>1</v>
      </c>
      <c r="Z46">
        <f t="shared" si="16"/>
        <v>-8359</v>
      </c>
      <c r="AA46" s="28">
        <f t="shared" si="17"/>
        <v>-4.1799328791103461E-4</v>
      </c>
      <c r="AB46" s="28">
        <f t="shared" si="18"/>
        <v>-3.7052637644455731E-3</v>
      </c>
      <c r="AC46" s="28">
        <f t="shared" si="28"/>
        <v>-2.5141671322625927E-4</v>
      </c>
      <c r="AD46" s="28"/>
      <c r="AE46" s="28">
        <f t="shared" si="19"/>
        <v>6.3210363689495091E-8</v>
      </c>
      <c r="AF46">
        <f t="shared" si="29"/>
        <v>-6.6941000113729388E-4</v>
      </c>
      <c r="AG46" s="29"/>
      <c r="AH46">
        <f t="shared" si="20"/>
        <v>3.0358537633082792E-3</v>
      </c>
      <c r="AI46">
        <f t="shared" si="21"/>
        <v>1.0061252570628032</v>
      </c>
      <c r="AJ46">
        <f t="shared" si="22"/>
        <v>0.80948517982208357</v>
      </c>
      <c r="AK46">
        <f t="shared" si="23"/>
        <v>-9.9848028436983725E-3</v>
      </c>
      <c r="AL46">
        <f t="shared" si="24"/>
        <v>-1.0205399711421388</v>
      </c>
      <c r="AM46">
        <f t="shared" si="25"/>
        <v>-0.55971322843481042</v>
      </c>
      <c r="AN46" s="28">
        <f t="shared" si="31"/>
        <v>5.2725999107551029</v>
      </c>
      <c r="AO46" s="28">
        <f t="shared" si="31"/>
        <v>5.2725999107551038</v>
      </c>
      <c r="AP46" s="28">
        <f t="shared" si="31"/>
        <v>5.2725999107551971</v>
      </c>
      <c r="AQ46" s="28">
        <f t="shared" si="31"/>
        <v>5.2725999107701167</v>
      </c>
      <c r="AR46" s="28">
        <f t="shared" si="31"/>
        <v>5.2725999131670926</v>
      </c>
      <c r="AS46" s="28">
        <f t="shared" si="31"/>
        <v>5.2726002982638205</v>
      </c>
      <c r="AT46" s="28">
        <f t="shared" si="31"/>
        <v>5.2726621645988798</v>
      </c>
      <c r="AU46" s="28">
        <f t="shared" si="27"/>
        <v>5.2825232455659936</v>
      </c>
      <c r="AW46" s="26">
        <v>12000</v>
      </c>
      <c r="AX46" s="27">
        <f t="shared" si="0"/>
        <v>7.6104020597240283E-3</v>
      </c>
      <c r="AY46">
        <f t="shared" si="1"/>
        <v>7.0365215525112317E-3</v>
      </c>
      <c r="AZ46">
        <f t="shared" si="2"/>
        <v>5.7388050721279631E-4</v>
      </c>
      <c r="BA46">
        <f t="shared" si="3"/>
        <v>0.98831848029852221</v>
      </c>
      <c r="BB46">
        <f t="shared" si="4"/>
        <v>0.1510370449779353</v>
      </c>
      <c r="BC46">
        <f t="shared" si="5"/>
        <v>-3.0672405979902879</v>
      </c>
      <c r="BD46">
        <f t="shared" si="6"/>
        <v>-26.886661405870029</v>
      </c>
      <c r="BE46">
        <f t="shared" si="32"/>
        <v>9.5000053077614091</v>
      </c>
      <c r="BF46">
        <f t="shared" si="32"/>
        <v>9.5000053077614126</v>
      </c>
      <c r="BG46">
        <f t="shared" si="32"/>
        <v>9.500005307761219</v>
      </c>
      <c r="BH46">
        <f t="shared" si="32"/>
        <v>9.5000053077777977</v>
      </c>
      <c r="BI46">
        <f t="shared" si="32"/>
        <v>9.5000053063583856</v>
      </c>
      <c r="BJ46">
        <f t="shared" si="32"/>
        <v>9.5000054278756139</v>
      </c>
      <c r="BK46">
        <f t="shared" si="32"/>
        <v>9.4999950246785296</v>
      </c>
      <c r="BL46">
        <f t="shared" si="8"/>
        <v>9.500885681214859</v>
      </c>
    </row>
    <row r="47" spans="1:64" x14ac:dyDescent="0.2">
      <c r="A47" s="22" t="s">
        <v>123</v>
      </c>
      <c r="B47" s="23" t="s">
        <v>112</v>
      </c>
      <c r="C47" s="25">
        <v>41266.756699999998</v>
      </c>
      <c r="E47">
        <f t="shared" si="11"/>
        <v>-8338.000024214145</v>
      </c>
      <c r="F47">
        <f t="shared" si="12"/>
        <v>-8338</v>
      </c>
      <c r="G47">
        <f t="shared" si="13"/>
        <v>-1.2620002962648869E-5</v>
      </c>
      <c r="J47">
        <f t="shared" si="14"/>
        <v>-1.2620002962648869E-5</v>
      </c>
      <c r="Q47" s="1">
        <f t="shared" si="15"/>
        <v>26248.256699999998</v>
      </c>
      <c r="S47" s="32">
        <v>1</v>
      </c>
      <c r="Z47">
        <f t="shared" si="16"/>
        <v>-8338</v>
      </c>
      <c r="AA47" s="28">
        <f t="shared" si="17"/>
        <v>-4.0857334024141986E-4</v>
      </c>
      <c r="AB47" s="28">
        <f t="shared" si="18"/>
        <v>-3.0385997408836933E-3</v>
      </c>
      <c r="AC47" s="28">
        <f t="shared" si="28"/>
        <v>3.9595333727877099E-4</v>
      </c>
      <c r="AD47" s="28"/>
      <c r="AE47" s="28">
        <f t="shared" si="19"/>
        <v>1.5677904530219616E-7</v>
      </c>
      <c r="AF47">
        <f t="shared" si="29"/>
        <v>-1.2620002962648869E-5</v>
      </c>
      <c r="AG47" s="29"/>
      <c r="AH47">
        <f t="shared" si="20"/>
        <v>3.0259797379210444E-3</v>
      </c>
      <c r="AI47">
        <f t="shared" si="21"/>
        <v>1.0061691879535919</v>
      </c>
      <c r="AJ47">
        <f t="shared" si="22"/>
        <v>0.80689054230253898</v>
      </c>
      <c r="AK47">
        <f t="shared" si="23"/>
        <v>-9.957719714181754E-3</v>
      </c>
      <c r="AL47">
        <f t="shared" si="24"/>
        <v>-1.0161342276259042</v>
      </c>
      <c r="AM47">
        <f t="shared" si="25"/>
        <v>-0.5568238013614738</v>
      </c>
      <c r="AN47" s="28">
        <f t="shared" si="31"/>
        <v>5.2769784361808956</v>
      </c>
      <c r="AO47" s="28">
        <f t="shared" si="31"/>
        <v>5.2769784361808965</v>
      </c>
      <c r="AP47" s="28">
        <f t="shared" si="31"/>
        <v>5.2769784361809924</v>
      </c>
      <c r="AQ47" s="28">
        <f t="shared" si="31"/>
        <v>5.2769784361962877</v>
      </c>
      <c r="AR47" s="28">
        <f t="shared" si="31"/>
        <v>5.2769784386366529</v>
      </c>
      <c r="AS47" s="28">
        <f t="shared" si="31"/>
        <v>5.2769788279899918</v>
      </c>
      <c r="AT47" s="28">
        <f t="shared" si="31"/>
        <v>5.2770409451556546</v>
      </c>
      <c r="AU47" s="28">
        <f t="shared" si="27"/>
        <v>5.2868744224975037</v>
      </c>
      <c r="AW47" s="26">
        <v>12500</v>
      </c>
      <c r="AX47" s="27">
        <f t="shared" si="0"/>
        <v>8.0398454918104018E-3</v>
      </c>
      <c r="AY47">
        <f t="shared" si="1"/>
        <v>7.0872424546339317E-3</v>
      </c>
      <c r="AZ47">
        <f t="shared" si="2"/>
        <v>9.5260303717647034E-4</v>
      </c>
      <c r="BA47">
        <f t="shared" si="3"/>
        <v>0.98846621139179469</v>
      </c>
      <c r="BB47">
        <f t="shared" si="4"/>
        <v>0.25015891632755033</v>
      </c>
      <c r="BC47">
        <f t="shared" si="5"/>
        <v>-2.9660134801112918</v>
      </c>
      <c r="BD47">
        <f t="shared" si="6"/>
        <v>-11.361594378957069</v>
      </c>
      <c r="BE47">
        <f t="shared" si="32"/>
        <v>9.6024152357950037</v>
      </c>
      <c r="BF47">
        <f t="shared" si="32"/>
        <v>9.602415235795009</v>
      </c>
      <c r="BG47">
        <f t="shared" si="32"/>
        <v>9.6024152357945827</v>
      </c>
      <c r="BH47">
        <f t="shared" si="32"/>
        <v>9.6024152358315735</v>
      </c>
      <c r="BI47">
        <f t="shared" si="32"/>
        <v>9.6024152326232031</v>
      </c>
      <c r="BJ47">
        <f t="shared" si="32"/>
        <v>9.6024155108967957</v>
      </c>
      <c r="BK47">
        <f t="shared" si="32"/>
        <v>9.6023913752687058</v>
      </c>
      <c r="BL47">
        <f t="shared" si="8"/>
        <v>9.604485131965113</v>
      </c>
    </row>
    <row r="48" spans="1:64" x14ac:dyDescent="0.2">
      <c r="A48" s="22" t="s">
        <v>133</v>
      </c>
      <c r="B48" s="23" t="s">
        <v>112</v>
      </c>
      <c r="C48" s="25">
        <v>41275.616199999997</v>
      </c>
      <c r="E48">
        <f t="shared" si="11"/>
        <v>-8321.0011968732488</v>
      </c>
      <c r="F48">
        <f t="shared" si="12"/>
        <v>-8321</v>
      </c>
      <c r="G48">
        <f t="shared" si="13"/>
        <v>-6.2379000155488029E-4</v>
      </c>
      <c r="J48">
        <f t="shared" si="14"/>
        <v>-6.2379000155488029E-4</v>
      </c>
      <c r="Q48" s="1">
        <f t="shared" si="15"/>
        <v>26257.116199999997</v>
      </c>
      <c r="S48" s="32">
        <v>1</v>
      </c>
      <c r="Z48">
        <f t="shared" si="16"/>
        <v>-8321</v>
      </c>
      <c r="AA48" s="28">
        <f t="shared" si="17"/>
        <v>-4.0100330099346066E-4</v>
      </c>
      <c r="AB48" s="28">
        <f t="shared" si="18"/>
        <v>-3.6417336643289229E-3</v>
      </c>
      <c r="AC48" s="28">
        <f t="shared" si="28"/>
        <v>-2.2278670056141963E-4</v>
      </c>
      <c r="AD48" s="28"/>
      <c r="AE48" s="28">
        <f t="shared" si="19"/>
        <v>4.9633913947043651E-8</v>
      </c>
      <c r="AF48">
        <f t="shared" si="29"/>
        <v>-6.2379000155488029E-4</v>
      </c>
      <c r="AG48" s="29"/>
      <c r="AH48">
        <f t="shared" si="20"/>
        <v>3.0179436627740426E-3</v>
      </c>
      <c r="AI48">
        <f t="shared" si="21"/>
        <v>1.0062046661857427</v>
      </c>
      <c r="AJ48">
        <f t="shared" si="22"/>
        <v>0.80477848063241131</v>
      </c>
      <c r="AK48">
        <f t="shared" si="23"/>
        <v>-9.9356519381693636E-3</v>
      </c>
      <c r="AL48">
        <f t="shared" si="24"/>
        <v>-1.012567391882119</v>
      </c>
      <c r="AM48">
        <f t="shared" si="25"/>
        <v>-0.55448974524031613</v>
      </c>
      <c r="AN48" s="28">
        <f t="shared" si="31"/>
        <v>5.2805230966259504</v>
      </c>
      <c r="AO48" s="28">
        <f t="shared" si="31"/>
        <v>5.2805230966259504</v>
      </c>
      <c r="AP48" s="28">
        <f t="shared" si="31"/>
        <v>5.280523096626049</v>
      </c>
      <c r="AQ48" s="28">
        <f t="shared" si="31"/>
        <v>5.2805230966416525</v>
      </c>
      <c r="AR48" s="28">
        <f t="shared" si="31"/>
        <v>5.2805230991173069</v>
      </c>
      <c r="AS48" s="28">
        <f t="shared" si="31"/>
        <v>5.2805234919051607</v>
      </c>
      <c r="AT48" s="28">
        <f t="shared" si="31"/>
        <v>5.2805858086564772</v>
      </c>
      <c r="AU48" s="28">
        <f t="shared" si="27"/>
        <v>5.2903968038230129</v>
      </c>
      <c r="AW48" s="26">
        <v>13000</v>
      </c>
      <c r="AX48" s="27">
        <f t="shared" si="0"/>
        <v>8.449463218336185E-3</v>
      </c>
      <c r="AY48">
        <f t="shared" si="1"/>
        <v>7.1280437167645259E-3</v>
      </c>
      <c r="AZ48">
        <f t="shared" si="2"/>
        <v>1.3214195015716591E-3</v>
      </c>
      <c r="BA48">
        <f t="shared" si="3"/>
        <v>0.98873216327777524</v>
      </c>
      <c r="BB48">
        <f t="shared" si="4"/>
        <v>0.34675939012624851</v>
      </c>
      <c r="BC48">
        <f t="shared" si="5"/>
        <v>-2.8647439563665631</v>
      </c>
      <c r="BD48">
        <f t="shared" si="6"/>
        <v>-7.17796208501046</v>
      </c>
      <c r="BE48">
        <f t="shared" si="32"/>
        <v>9.7048466120521031</v>
      </c>
      <c r="BF48">
        <f t="shared" si="32"/>
        <v>9.7048466120521102</v>
      </c>
      <c r="BG48">
        <f t="shared" si="32"/>
        <v>9.7048466120515187</v>
      </c>
      <c r="BH48">
        <f t="shared" si="32"/>
        <v>9.7048466121040828</v>
      </c>
      <c r="BI48">
        <f t="shared" si="32"/>
        <v>9.704846607434737</v>
      </c>
      <c r="BJ48">
        <f t="shared" si="32"/>
        <v>9.704847022212439</v>
      </c>
      <c r="BK48">
        <f t="shared" si="32"/>
        <v>9.7048101777356521</v>
      </c>
      <c r="BL48">
        <f t="shared" si="8"/>
        <v>9.7080845827153688</v>
      </c>
    </row>
    <row r="49" spans="1:64" x14ac:dyDescent="0.2">
      <c r="A49" s="22" t="s">
        <v>123</v>
      </c>
      <c r="B49" s="23" t="s">
        <v>112</v>
      </c>
      <c r="C49" s="25">
        <v>41281.870999999999</v>
      </c>
      <c r="E49">
        <f t="shared" si="11"/>
        <v>-8309.0000382015514</v>
      </c>
      <c r="F49">
        <f t="shared" si="12"/>
        <v>-8309</v>
      </c>
      <c r="G49">
        <f t="shared" si="13"/>
        <v>-1.9910003175027668E-5</v>
      </c>
      <c r="J49">
        <f t="shared" si="14"/>
        <v>-1.9910003175027668E-5</v>
      </c>
      <c r="Q49" s="1">
        <f t="shared" si="15"/>
        <v>26263.370999999999</v>
      </c>
      <c r="S49" s="32">
        <v>1</v>
      </c>
      <c r="Z49">
        <f t="shared" si="16"/>
        <v>-8309</v>
      </c>
      <c r="AA49" s="28">
        <f t="shared" si="17"/>
        <v>-3.9568965563402132E-4</v>
      </c>
      <c r="AB49" s="28">
        <f t="shared" si="18"/>
        <v>-3.032158134628561E-3</v>
      </c>
      <c r="AC49" s="28">
        <f t="shared" si="28"/>
        <v>3.7577965245899365E-4</v>
      </c>
      <c r="AD49" s="28"/>
      <c r="AE49" s="28">
        <f t="shared" si="19"/>
        <v>1.4121034720220206E-7</v>
      </c>
      <c r="AF49">
        <f t="shared" si="29"/>
        <v>-1.9910003175027668E-5</v>
      </c>
      <c r="AG49" s="29"/>
      <c r="AH49">
        <f t="shared" si="20"/>
        <v>3.0122481314535333E-3</v>
      </c>
      <c r="AI49">
        <f t="shared" si="21"/>
        <v>1.0062296636448926</v>
      </c>
      <c r="AJ49">
        <f t="shared" si="22"/>
        <v>0.80328135741903328</v>
      </c>
      <c r="AK49">
        <f t="shared" si="23"/>
        <v>-9.9199976201837115E-3</v>
      </c>
      <c r="AL49">
        <f t="shared" si="24"/>
        <v>-1.0100494741610526</v>
      </c>
      <c r="AM49">
        <f t="shared" si="25"/>
        <v>-0.55284485569669772</v>
      </c>
      <c r="AN49" s="28">
        <f t="shared" si="31"/>
        <v>5.2830252850666977</v>
      </c>
      <c r="AO49" s="28">
        <f t="shared" si="31"/>
        <v>5.2830252850666986</v>
      </c>
      <c r="AP49" s="28">
        <f t="shared" si="31"/>
        <v>5.2830252850667989</v>
      </c>
      <c r="AQ49" s="28">
        <f t="shared" si="31"/>
        <v>5.2830252850826209</v>
      </c>
      <c r="AR49" s="28">
        <f t="shared" si="31"/>
        <v>5.2830252875832713</v>
      </c>
      <c r="AS49" s="28">
        <f t="shared" si="31"/>
        <v>5.2830256827891215</v>
      </c>
      <c r="AT49" s="28">
        <f t="shared" si="31"/>
        <v>5.2830881385504744</v>
      </c>
      <c r="AU49" s="28">
        <f t="shared" si="27"/>
        <v>5.2928831906410183</v>
      </c>
      <c r="AW49" s="26">
        <v>13500</v>
      </c>
      <c r="AX49" s="27">
        <f t="shared" si="0"/>
        <v>8.8354225234702627E-3</v>
      </c>
      <c r="AY49">
        <f t="shared" si="1"/>
        <v>7.1589253389030176E-3</v>
      </c>
      <c r="AZ49">
        <f t="shared" si="2"/>
        <v>1.6764971845672448E-3</v>
      </c>
      <c r="BA49">
        <f t="shared" si="3"/>
        <v>0.98911386112246713</v>
      </c>
      <c r="BB49">
        <f t="shared" si="4"/>
        <v>0.43986634445476525</v>
      </c>
      <c r="BC49">
        <f t="shared" si="5"/>
        <v>-2.7634080252664672</v>
      </c>
      <c r="BD49">
        <f t="shared" si="6"/>
        <v>-5.2252407089687063</v>
      </c>
      <c r="BE49">
        <f t="shared" si="32"/>
        <v>9.8073115670974325</v>
      </c>
      <c r="BF49">
        <f t="shared" si="32"/>
        <v>9.8073115670974396</v>
      </c>
      <c r="BG49">
        <f t="shared" si="32"/>
        <v>9.8073115670967717</v>
      </c>
      <c r="BH49">
        <f t="shared" si="32"/>
        <v>9.8073115671583615</v>
      </c>
      <c r="BI49">
        <f t="shared" si="32"/>
        <v>9.8073115614907884</v>
      </c>
      <c r="BJ49">
        <f t="shared" si="32"/>
        <v>9.8073120830199052</v>
      </c>
      <c r="BK49">
        <f t="shared" si="32"/>
        <v>9.8072640924662231</v>
      </c>
      <c r="BL49">
        <f t="shared" si="8"/>
        <v>9.8116840334656228</v>
      </c>
    </row>
    <row r="50" spans="1:64" x14ac:dyDescent="0.2">
      <c r="A50" s="22" t="s">
        <v>123</v>
      </c>
      <c r="B50" s="23" t="s">
        <v>112</v>
      </c>
      <c r="C50" s="25">
        <v>41282.9133</v>
      </c>
      <c r="E50">
        <f t="shared" si="11"/>
        <v>-8307.0001648749039</v>
      </c>
      <c r="F50">
        <f t="shared" si="12"/>
        <v>-8307</v>
      </c>
      <c r="G50">
        <f t="shared" si="13"/>
        <v>-8.592999802203849E-5</v>
      </c>
      <c r="J50">
        <f t="shared" si="14"/>
        <v>-8.592999802203849E-5</v>
      </c>
      <c r="Q50" s="1">
        <f t="shared" si="15"/>
        <v>26264.4133</v>
      </c>
      <c r="S50" s="32">
        <v>1</v>
      </c>
      <c r="Z50">
        <f t="shared" si="16"/>
        <v>-8307</v>
      </c>
      <c r="AA50" s="28">
        <f t="shared" si="17"/>
        <v>-3.9480645188484133E-4</v>
      </c>
      <c r="AB50" s="28">
        <f t="shared" si="18"/>
        <v>-3.0972270259445995E-3</v>
      </c>
      <c r="AC50" s="28">
        <f t="shared" si="28"/>
        <v>3.0887645386280284E-4</v>
      </c>
      <c r="AD50" s="28"/>
      <c r="AE50" s="28">
        <f t="shared" si="19"/>
        <v>9.5404663750860173E-8</v>
      </c>
      <c r="AF50">
        <f t="shared" si="29"/>
        <v>-8.592999802203849E-5</v>
      </c>
      <c r="AG50" s="29"/>
      <c r="AH50">
        <f t="shared" si="20"/>
        <v>3.011297027922561E-3</v>
      </c>
      <c r="AI50">
        <f t="shared" si="21"/>
        <v>1.006233826173107</v>
      </c>
      <c r="AJ50">
        <f t="shared" si="22"/>
        <v>0.80303133425431195</v>
      </c>
      <c r="AK50">
        <f t="shared" si="23"/>
        <v>-9.9173823742172464E-3</v>
      </c>
      <c r="AL50">
        <f t="shared" si="24"/>
        <v>-1.0096298090485887</v>
      </c>
      <c r="AM50">
        <f t="shared" si="25"/>
        <v>-0.55257092222990079</v>
      </c>
      <c r="AN50" s="28">
        <f t="shared" si="31"/>
        <v>5.2834423225149543</v>
      </c>
      <c r="AO50" s="28">
        <f t="shared" si="31"/>
        <v>5.2834423225149552</v>
      </c>
      <c r="AP50" s="28">
        <f t="shared" si="31"/>
        <v>5.2834423225150555</v>
      </c>
      <c r="AQ50" s="28">
        <f t="shared" si="31"/>
        <v>5.2834423225309148</v>
      </c>
      <c r="AR50" s="28">
        <f t="shared" si="31"/>
        <v>5.2834423250357379</v>
      </c>
      <c r="AS50" s="28">
        <f t="shared" si="31"/>
        <v>5.2834427206440608</v>
      </c>
      <c r="AT50" s="28">
        <f t="shared" si="31"/>
        <v>5.2835051994226836</v>
      </c>
      <c r="AU50" s="28">
        <f t="shared" si="27"/>
        <v>5.2932975884440197</v>
      </c>
      <c r="AW50" s="26">
        <v>14000</v>
      </c>
      <c r="AX50" s="27">
        <f t="shared" si="0"/>
        <v>9.1940210214646722E-3</v>
      </c>
      <c r="AY50">
        <f t="shared" si="1"/>
        <v>7.1798873210494069E-3</v>
      </c>
      <c r="AZ50">
        <f t="shared" si="2"/>
        <v>2.0141337004152657E-3</v>
      </c>
      <c r="BA50">
        <f t="shared" si="3"/>
        <v>0.98960773819232151</v>
      </c>
      <c r="BB50">
        <f t="shared" si="4"/>
        <v>0.52853643331002842</v>
      </c>
      <c r="BC50">
        <f t="shared" si="5"/>
        <v>-2.6619822813741432</v>
      </c>
      <c r="BD50">
        <f t="shared" si="6"/>
        <v>-4.0898083972793886</v>
      </c>
      <c r="BE50">
        <f t="shared" si="32"/>
        <v>9.9098219183743996</v>
      </c>
      <c r="BF50">
        <f t="shared" si="32"/>
        <v>9.9098219183744067</v>
      </c>
      <c r="BG50">
        <f t="shared" si="32"/>
        <v>9.9098219183737495</v>
      </c>
      <c r="BH50">
        <f t="shared" si="32"/>
        <v>9.9098219184372915</v>
      </c>
      <c r="BI50">
        <f t="shared" si="32"/>
        <v>9.9098219123053664</v>
      </c>
      <c r="BJ50">
        <f t="shared" si="32"/>
        <v>9.909822504033782</v>
      </c>
      <c r="BK50">
        <f t="shared" si="32"/>
        <v>9.9097654033296934</v>
      </c>
      <c r="BL50">
        <f t="shared" si="8"/>
        <v>9.9152834842158768</v>
      </c>
    </row>
    <row r="51" spans="1:64" x14ac:dyDescent="0.2">
      <c r="A51" s="22" t="s">
        <v>135</v>
      </c>
      <c r="B51" s="23" t="s">
        <v>112</v>
      </c>
      <c r="C51" s="25">
        <v>41288.645799999998</v>
      </c>
      <c r="E51">
        <f t="shared" si="11"/>
        <v>-8296.0011493851289</v>
      </c>
      <c r="F51">
        <f t="shared" si="12"/>
        <v>-8296</v>
      </c>
      <c r="G51">
        <f t="shared" si="13"/>
        <v>-5.9904000227106735E-4</v>
      </c>
      <c r="J51">
        <f t="shared" si="14"/>
        <v>-5.9904000227106735E-4</v>
      </c>
      <c r="Q51" s="1">
        <f t="shared" si="15"/>
        <v>26270.145799999998</v>
      </c>
      <c r="S51" s="32">
        <v>1</v>
      </c>
      <c r="Z51">
        <f t="shared" si="16"/>
        <v>-8296</v>
      </c>
      <c r="AA51" s="28">
        <f t="shared" si="17"/>
        <v>-3.8996109595929333E-4</v>
      </c>
      <c r="AB51" s="28">
        <f t="shared" si="18"/>
        <v>-3.6050965330953781E-3</v>
      </c>
      <c r="AC51" s="28">
        <f t="shared" si="28"/>
        <v>-2.0907890631177402E-4</v>
      </c>
      <c r="AD51" s="28"/>
      <c r="AE51" s="28">
        <f t="shared" si="19"/>
        <v>4.3713989064527582E-8</v>
      </c>
      <c r="AF51">
        <f t="shared" si="29"/>
        <v>-5.9904000227106735E-4</v>
      </c>
      <c r="AG51" s="29"/>
      <c r="AH51">
        <f t="shared" si="20"/>
        <v>3.0060565308243107E-3</v>
      </c>
      <c r="AI51">
        <f t="shared" si="21"/>
        <v>1.0062567010480896</v>
      </c>
      <c r="AJ51">
        <f t="shared" si="22"/>
        <v>0.80165364290598717</v>
      </c>
      <c r="AK51">
        <f t="shared" si="23"/>
        <v>-9.9029669245020904E-3</v>
      </c>
      <c r="AL51">
        <f t="shared" si="24"/>
        <v>-1.0073215888975005</v>
      </c>
      <c r="AM51">
        <f t="shared" si="25"/>
        <v>-0.55106538184459253</v>
      </c>
      <c r="AN51" s="28">
        <f t="shared" si="31"/>
        <v>5.2857360593021738</v>
      </c>
      <c r="AO51" s="28">
        <f t="shared" si="31"/>
        <v>5.2857360593021747</v>
      </c>
      <c r="AP51" s="28">
        <f t="shared" si="31"/>
        <v>5.285736059302276</v>
      </c>
      <c r="AQ51" s="28">
        <f t="shared" si="31"/>
        <v>5.2857360593183387</v>
      </c>
      <c r="AR51" s="28">
        <f t="shared" si="31"/>
        <v>5.285736061846146</v>
      </c>
      <c r="AS51" s="28">
        <f t="shared" si="31"/>
        <v>5.2857364596653298</v>
      </c>
      <c r="AT51" s="28">
        <f t="shared" si="31"/>
        <v>5.2857990642662163</v>
      </c>
      <c r="AU51" s="28">
        <f t="shared" si="27"/>
        <v>5.2955767763605248</v>
      </c>
      <c r="AW51" s="26">
        <v>14500</v>
      </c>
      <c r="AX51" s="27">
        <f t="shared" si="0"/>
        <v>9.5217219827022481E-3</v>
      </c>
      <c r="AY51">
        <f t="shared" si="1"/>
        <v>7.1909296632036929E-3</v>
      </c>
      <c r="AZ51">
        <f t="shared" si="2"/>
        <v>2.3307923194985547E-3</v>
      </c>
      <c r="BA51">
        <f t="shared" si="3"/>
        <v>0.99020915352769123</v>
      </c>
      <c r="BB51">
        <f t="shared" si="4"/>
        <v>0.6118629451573947</v>
      </c>
      <c r="BC51">
        <f t="shared" si="5"/>
        <v>-2.5604441304705237</v>
      </c>
      <c r="BD51">
        <f t="shared" si="6"/>
        <v>-3.3440533261702696</v>
      </c>
      <c r="BE51">
        <f t="shared" si="32"/>
        <v>10.012389057932845</v>
      </c>
      <c r="BF51">
        <f t="shared" si="32"/>
        <v>10.01238905793285</v>
      </c>
      <c r="BG51">
        <f t="shared" si="32"/>
        <v>10.012389057932275</v>
      </c>
      <c r="BH51">
        <f t="shared" si="32"/>
        <v>10.012389057991381</v>
      </c>
      <c r="BI51">
        <f t="shared" si="32"/>
        <v>10.012389051928563</v>
      </c>
      <c r="BJ51">
        <f t="shared" si="32"/>
        <v>10.012389673814672</v>
      </c>
      <c r="BK51">
        <f t="shared" si="32"/>
        <v>10.012325885954745</v>
      </c>
      <c r="BL51">
        <f t="shared" si="8"/>
        <v>10.018882934966131</v>
      </c>
    </row>
    <row r="52" spans="1:64" x14ac:dyDescent="0.2">
      <c r="A52" s="22" t="s">
        <v>135</v>
      </c>
      <c r="B52" s="23" t="s">
        <v>112</v>
      </c>
      <c r="C52" s="25">
        <v>41297.505799999999</v>
      </c>
      <c r="E52">
        <f t="shared" si="11"/>
        <v>-8279.0013626883192</v>
      </c>
      <c r="F52">
        <f t="shared" si="12"/>
        <v>-8279</v>
      </c>
      <c r="G52">
        <f t="shared" si="13"/>
        <v>-7.1020999894244596E-4</v>
      </c>
      <c r="J52">
        <f t="shared" si="14"/>
        <v>-7.1020999894244596E-4</v>
      </c>
      <c r="Q52" s="1">
        <f t="shared" si="15"/>
        <v>26279.005799999999</v>
      </c>
      <c r="S52" s="32">
        <v>1</v>
      </c>
      <c r="Z52">
        <f t="shared" si="16"/>
        <v>-8279</v>
      </c>
      <c r="AA52" s="28">
        <f t="shared" si="17"/>
        <v>-3.8251359603245052E-4</v>
      </c>
      <c r="AB52" s="28">
        <f t="shared" si="18"/>
        <v>-3.708136245790456E-3</v>
      </c>
      <c r="AC52" s="28">
        <f t="shared" si="28"/>
        <v>-3.2769640290999545E-4</v>
      </c>
      <c r="AD52" s="28"/>
      <c r="AE52" s="28">
        <f t="shared" si="19"/>
        <v>1.0738493248015007E-7</v>
      </c>
      <c r="AF52">
        <f t="shared" si="29"/>
        <v>-7.1020999894244596E-4</v>
      </c>
      <c r="AG52" s="29"/>
      <c r="AH52">
        <f t="shared" si="20"/>
        <v>2.9979262468480101E-3</v>
      </c>
      <c r="AI52">
        <f t="shared" si="21"/>
        <v>1.0062919895538094</v>
      </c>
      <c r="AJ52">
        <f t="shared" si="22"/>
        <v>0.79951596128188229</v>
      </c>
      <c r="AK52">
        <f t="shared" si="23"/>
        <v>-9.880583452797749E-3</v>
      </c>
      <c r="AL52">
        <f t="shared" si="24"/>
        <v>-1.0037541333476923</v>
      </c>
      <c r="AM52">
        <f t="shared" si="25"/>
        <v>-0.54874226505217416</v>
      </c>
      <c r="AN52" s="28">
        <f t="shared" si="31"/>
        <v>5.2892810277101718</v>
      </c>
      <c r="AO52" s="28">
        <f t="shared" si="31"/>
        <v>5.2892810277101727</v>
      </c>
      <c r="AP52" s="28">
        <f t="shared" si="31"/>
        <v>5.2892810277102775</v>
      </c>
      <c r="AQ52" s="28">
        <f t="shared" si="31"/>
        <v>5.2892810277266555</v>
      </c>
      <c r="AR52" s="28">
        <f t="shared" si="31"/>
        <v>5.2892810302900948</v>
      </c>
      <c r="AS52" s="28">
        <f t="shared" si="31"/>
        <v>5.2892814315167094</v>
      </c>
      <c r="AT52" s="28">
        <f t="shared" si="31"/>
        <v>5.2893442279933502</v>
      </c>
      <c r="AU52" s="28">
        <f t="shared" si="27"/>
        <v>5.2990991576860331</v>
      </c>
      <c r="AW52" s="26">
        <v>15000</v>
      </c>
      <c r="AX52" s="27">
        <f t="shared" si="0"/>
        <v>9.8151887246426105E-3</v>
      </c>
      <c r="AY52">
        <f t="shared" si="1"/>
        <v>7.1920523653658756E-3</v>
      </c>
      <c r="AZ52">
        <f t="shared" si="2"/>
        <v>2.623136359276735E-3</v>
      </c>
      <c r="BA52">
        <f t="shared" si="3"/>
        <v>0.99091241593802204</v>
      </c>
      <c r="BB52">
        <f t="shared" si="4"/>
        <v>0.68898368055518411</v>
      </c>
      <c r="BC52">
        <f t="shared" si="5"/>
        <v>-2.4587720018916728</v>
      </c>
      <c r="BD52">
        <f t="shared" si="6"/>
        <v>-2.8143291058811419</v>
      </c>
      <c r="BE52">
        <f t="shared" si="32"/>
        <v>10.115023842310467</v>
      </c>
      <c r="BF52">
        <f t="shared" si="32"/>
        <v>10.115023842310473</v>
      </c>
      <c r="BG52">
        <f t="shared" si="32"/>
        <v>10.115023842310022</v>
      </c>
      <c r="BH52">
        <f t="shared" si="32"/>
        <v>10.11502384235996</v>
      </c>
      <c r="BI52">
        <f t="shared" si="32"/>
        <v>10.115023836830986</v>
      </c>
      <c r="BJ52">
        <f t="shared" si="32"/>
        <v>10.11502444895449</v>
      </c>
      <c r="BK52">
        <f t="shared" si="32"/>
        <v>10.114956681456464</v>
      </c>
      <c r="BL52">
        <f t="shared" si="8"/>
        <v>10.122482385716385</v>
      </c>
    </row>
    <row r="53" spans="1:64" x14ac:dyDescent="0.2">
      <c r="A53" s="22" t="s">
        <v>135</v>
      </c>
      <c r="B53" s="23" t="s">
        <v>112</v>
      </c>
      <c r="C53" s="25">
        <v>41299.590799999998</v>
      </c>
      <c r="E53">
        <f t="shared" si="11"/>
        <v>-8275.0008485503022</v>
      </c>
      <c r="F53">
        <f t="shared" si="12"/>
        <v>-8275</v>
      </c>
      <c r="G53">
        <f t="shared" ref="G53:G70" si="33">+C53-(C$7+F53*C$8)</f>
        <v>-4.4224999874131754E-4</v>
      </c>
      <c r="J53">
        <f t="shared" ref="J53:J70" si="34">G53</f>
        <v>-4.4224999874131754E-4</v>
      </c>
      <c r="Q53" s="1">
        <f t="shared" si="15"/>
        <v>26281.090799999998</v>
      </c>
      <c r="S53" s="32">
        <v>1</v>
      </c>
      <c r="Z53">
        <f t="shared" si="16"/>
        <v>-8275</v>
      </c>
      <c r="AA53" s="28">
        <f t="shared" si="17"/>
        <v>-3.8076843011549538E-4</v>
      </c>
      <c r="AB53" s="28">
        <f t="shared" si="18"/>
        <v>-3.4382577170874147E-3</v>
      </c>
      <c r="AC53" s="28">
        <f t="shared" si="28"/>
        <v>-6.1481568625822158E-5</v>
      </c>
      <c r="AD53" s="28"/>
      <c r="AE53" s="28">
        <f t="shared" si="19"/>
        <v>3.7799832806916799E-9</v>
      </c>
      <c r="AF53">
        <f t="shared" si="29"/>
        <v>-4.4224999874131754E-4</v>
      </c>
      <c r="AG53" s="29"/>
      <c r="AH53">
        <f t="shared" si="20"/>
        <v>2.9960077183460972E-3</v>
      </c>
      <c r="AI53">
        <f t="shared" si="21"/>
        <v>1.0063002814697406</v>
      </c>
      <c r="AJ53">
        <f t="shared" si="22"/>
        <v>0.79901147575415687</v>
      </c>
      <c r="AK53">
        <f t="shared" si="23"/>
        <v>-9.8752982392933415E-3</v>
      </c>
      <c r="AL53">
        <f t="shared" si="24"/>
        <v>-1.002914695698333</v>
      </c>
      <c r="AM53">
        <f t="shared" si="25"/>
        <v>-0.54819628701982659</v>
      </c>
      <c r="AN53" s="28">
        <f t="shared" ref="AN53:AT68" si="35">$AU53+$AB$7*SIN(AO53)</f>
        <v>5.2901151559808808</v>
      </c>
      <c r="AO53" s="28">
        <f t="shared" si="35"/>
        <v>5.2901151559808817</v>
      </c>
      <c r="AP53" s="28">
        <f t="shared" si="35"/>
        <v>5.2901151559809865</v>
      </c>
      <c r="AQ53" s="28">
        <f t="shared" si="35"/>
        <v>5.2901151559974391</v>
      </c>
      <c r="AR53" s="28">
        <f t="shared" si="35"/>
        <v>5.2901151585692823</v>
      </c>
      <c r="AS53" s="28">
        <f t="shared" si="35"/>
        <v>5.290115560595952</v>
      </c>
      <c r="AT53" s="28">
        <f t="shared" si="35"/>
        <v>5.2901784017642157</v>
      </c>
      <c r="AU53" s="28">
        <f t="shared" si="27"/>
        <v>5.2999279532920358</v>
      </c>
      <c r="AW53" s="26">
        <v>15500</v>
      </c>
      <c r="AX53" s="27">
        <f t="shared" si="0"/>
        <v>1.0071317844854533E-2</v>
      </c>
      <c r="AY53">
        <f t="shared" si="1"/>
        <v>7.1832554275359558E-3</v>
      </c>
      <c r="AZ53">
        <f t="shared" si="2"/>
        <v>2.8880624173185775E-3</v>
      </c>
      <c r="BA53">
        <f t="shared" si="3"/>
        <v>0.99171081496204605</v>
      </c>
      <c r="BB53">
        <f t="shared" si="4"/>
        <v>0.75908883903066671</v>
      </c>
      <c r="BC53">
        <f t="shared" si="5"/>
        <v>-2.3569455569796647</v>
      </c>
      <c r="BD53">
        <f t="shared" si="6"/>
        <v>-2.4167801918572711</v>
      </c>
      <c r="BE53">
        <f t="shared" si="32"/>
        <v>10.217736485255294</v>
      </c>
      <c r="BF53">
        <f t="shared" si="32"/>
        <v>10.217736485255296</v>
      </c>
      <c r="BG53">
        <f t="shared" si="32"/>
        <v>10.217736485254981</v>
      </c>
      <c r="BH53">
        <f t="shared" si="32"/>
        <v>10.217736485293235</v>
      </c>
      <c r="BI53">
        <f t="shared" si="32"/>
        <v>10.217736480639532</v>
      </c>
      <c r="BJ53">
        <f t="shared" si="32"/>
        <v>10.217737046776264</v>
      </c>
      <c r="BK53">
        <f t="shared" si="32"/>
        <v>10.217668176967372</v>
      </c>
      <c r="BL53">
        <f t="shared" si="8"/>
        <v>10.226081836466641</v>
      </c>
    </row>
    <row r="54" spans="1:64" x14ac:dyDescent="0.2">
      <c r="A54" s="22" t="s">
        <v>128</v>
      </c>
      <c r="B54" s="23" t="s">
        <v>112</v>
      </c>
      <c r="C54" s="25">
        <v>41304.802600000003</v>
      </c>
      <c r="E54">
        <f t="shared" si="11"/>
        <v>-8265.0009063035195</v>
      </c>
      <c r="F54">
        <f t="shared" si="12"/>
        <v>-8265</v>
      </c>
      <c r="G54">
        <f t="shared" si="33"/>
        <v>-4.7234999510692433E-4</v>
      </c>
      <c r="J54">
        <f t="shared" si="34"/>
        <v>-4.7234999510692433E-4</v>
      </c>
      <c r="Q54" s="1">
        <f t="shared" si="15"/>
        <v>26286.302600000003</v>
      </c>
      <c r="S54" s="32">
        <v>1</v>
      </c>
      <c r="Z54">
        <f t="shared" si="16"/>
        <v>-8265</v>
      </c>
      <c r="AA54" s="28">
        <f t="shared" si="17"/>
        <v>-3.76417479079147E-4</v>
      </c>
      <c r="AB54" s="28">
        <f t="shared" si="18"/>
        <v>-3.4635522059413971E-3</v>
      </c>
      <c r="AC54" s="28">
        <f t="shared" si="28"/>
        <v>-9.5932516027777328E-5</v>
      </c>
      <c r="AD54" s="28"/>
      <c r="AE54" s="28">
        <f t="shared" si="19"/>
        <v>9.2030476314197542E-9</v>
      </c>
      <c r="AF54">
        <f t="shared" si="29"/>
        <v>-4.7234999510692433E-4</v>
      </c>
      <c r="AG54" s="29"/>
      <c r="AH54">
        <f t="shared" si="20"/>
        <v>2.9912022108344728E-3</v>
      </c>
      <c r="AI54">
        <f t="shared" si="21"/>
        <v>1.0063209924204426</v>
      </c>
      <c r="AJ54">
        <f t="shared" si="22"/>
        <v>0.79774776298997274</v>
      </c>
      <c r="AK54">
        <f t="shared" si="23"/>
        <v>-9.8620543870765326E-3</v>
      </c>
      <c r="AL54">
        <f t="shared" si="24"/>
        <v>-1.000816041082141</v>
      </c>
      <c r="AM54">
        <f t="shared" si="25"/>
        <v>-0.54683240079867301</v>
      </c>
      <c r="AN54" s="28">
        <f t="shared" si="35"/>
        <v>5.2922005067124953</v>
      </c>
      <c r="AO54" s="28">
        <f t="shared" si="35"/>
        <v>5.2922005067124962</v>
      </c>
      <c r="AP54" s="28">
        <f t="shared" si="35"/>
        <v>5.2922005067126028</v>
      </c>
      <c r="AQ54" s="28">
        <f t="shared" si="35"/>
        <v>5.2922005067292428</v>
      </c>
      <c r="AR54" s="28">
        <f t="shared" si="35"/>
        <v>5.2922005093221243</v>
      </c>
      <c r="AS54" s="28">
        <f t="shared" si="35"/>
        <v>5.2922009133460444</v>
      </c>
      <c r="AT54" s="28">
        <f t="shared" si="35"/>
        <v>5.2922638654826075</v>
      </c>
      <c r="AU54" s="28">
        <f t="shared" si="27"/>
        <v>5.3019999423070407</v>
      </c>
      <c r="AW54" s="26">
        <v>16000</v>
      </c>
      <c r="AX54" s="27">
        <f t="shared" si="0"/>
        <v>1.0287271050572738E-2</v>
      </c>
      <c r="AY54">
        <f t="shared" si="1"/>
        <v>7.1645388497139327E-3</v>
      </c>
      <c r="AZ54">
        <f t="shared" si="2"/>
        <v>3.1227322008588044E-3</v>
      </c>
      <c r="BA54">
        <f t="shared" si="3"/>
        <v>0.99259665953341203</v>
      </c>
      <c r="BB54">
        <f t="shared" si="4"/>
        <v>0.8214288898348886</v>
      </c>
      <c r="BC54">
        <f t="shared" si="5"/>
        <v>-2.2549458923883012</v>
      </c>
      <c r="BD54">
        <f t="shared" si="6"/>
        <v>-2.1059421131309395</v>
      </c>
      <c r="BE54">
        <f t="shared" ref="BE54:BK62" si="36">$BL54+$AB$7*SIN(BF54)</f>
        <v>10.320536454048504</v>
      </c>
      <c r="BF54">
        <f t="shared" si="36"/>
        <v>10.320536454048506</v>
      </c>
      <c r="BG54">
        <f t="shared" si="36"/>
        <v>10.320536454048314</v>
      </c>
      <c r="BH54">
        <f t="shared" si="36"/>
        <v>10.320536454074615</v>
      </c>
      <c r="BI54">
        <f t="shared" si="36"/>
        <v>10.320536450481612</v>
      </c>
      <c r="BJ54">
        <f t="shared" si="36"/>
        <v>10.320536941307774</v>
      </c>
      <c r="BK54">
        <f t="shared" si="36"/>
        <v>10.320469894253602</v>
      </c>
      <c r="BL54">
        <f t="shared" si="8"/>
        <v>10.329681287216895</v>
      </c>
    </row>
    <row r="55" spans="1:64" x14ac:dyDescent="0.2">
      <c r="A55" s="22" t="s">
        <v>135</v>
      </c>
      <c r="B55" s="23" t="s">
        <v>112</v>
      </c>
      <c r="C55" s="25">
        <v>41322.522799999999</v>
      </c>
      <c r="E55">
        <f t="shared" si="11"/>
        <v>-8231.0009491675501</v>
      </c>
      <c r="F55">
        <f t="shared" si="12"/>
        <v>-8231</v>
      </c>
      <c r="G55">
        <f t="shared" si="33"/>
        <v>-4.9469000077806413E-4</v>
      </c>
      <c r="J55">
        <f t="shared" si="34"/>
        <v>-4.9469000077806413E-4</v>
      </c>
      <c r="Q55" s="1">
        <f t="shared" si="15"/>
        <v>26304.022799999999</v>
      </c>
      <c r="S55" s="32">
        <v>1</v>
      </c>
      <c r="Z55">
        <f t="shared" si="16"/>
        <v>-8231</v>
      </c>
      <c r="AA55" s="28">
        <f t="shared" si="17"/>
        <v>-3.6175184426406491E-4</v>
      </c>
      <c r="AB55" s="28">
        <f t="shared" si="18"/>
        <v>-3.4694555669273703E-3</v>
      </c>
      <c r="AC55" s="28">
        <f t="shared" si="28"/>
        <v>-1.3293815651399922E-4</v>
      </c>
      <c r="AD55" s="28"/>
      <c r="AE55" s="28">
        <f t="shared" si="19"/>
        <v>1.7672553457340553E-8</v>
      </c>
      <c r="AF55">
        <f t="shared" si="29"/>
        <v>-4.9469000077806413E-4</v>
      </c>
      <c r="AG55" s="29"/>
      <c r="AH55">
        <f t="shared" si="20"/>
        <v>2.9747655661493061E-3</v>
      </c>
      <c r="AI55">
        <f t="shared" si="21"/>
        <v>1.0063912071983856</v>
      </c>
      <c r="AJ55">
        <f t="shared" si="22"/>
        <v>0.79342449895292932</v>
      </c>
      <c r="AK55">
        <f t="shared" si="23"/>
        <v>-9.8166966164923465E-3</v>
      </c>
      <c r="AL55">
        <f t="shared" si="24"/>
        <v>-0.99367997030561683</v>
      </c>
      <c r="AM55">
        <f t="shared" si="25"/>
        <v>-0.54220643738820262</v>
      </c>
      <c r="AN55" s="28">
        <f t="shared" si="35"/>
        <v>5.2992910196874998</v>
      </c>
      <c r="AO55" s="28">
        <f t="shared" si="35"/>
        <v>5.2992910196875007</v>
      </c>
      <c r="AP55" s="28">
        <f t="shared" si="35"/>
        <v>5.2992910196876126</v>
      </c>
      <c r="AQ55" s="28">
        <f t="shared" si="35"/>
        <v>5.2992910197048992</v>
      </c>
      <c r="AR55" s="28">
        <f t="shared" si="35"/>
        <v>5.2992910223696308</v>
      </c>
      <c r="AS55" s="28">
        <f t="shared" si="35"/>
        <v>5.2992914331522023</v>
      </c>
      <c r="AT55" s="28">
        <f t="shared" si="35"/>
        <v>5.299354754428891</v>
      </c>
      <c r="AU55" s="28">
        <f t="shared" si="27"/>
        <v>5.3090447049580582</v>
      </c>
      <c r="AW55" s="26">
        <v>16500</v>
      </c>
      <c r="AX55" s="27">
        <f t="shared" si="0"/>
        <v>1.0460505314288739E-2</v>
      </c>
      <c r="AY55">
        <f t="shared" si="1"/>
        <v>7.1359026318998063E-3</v>
      </c>
      <c r="AZ55">
        <f t="shared" si="2"/>
        <v>3.3246026823889321E-3</v>
      </c>
      <c r="BA55">
        <f t="shared" si="3"/>
        <v>0.99356132515409035</v>
      </c>
      <c r="BB55">
        <f t="shared" si="4"/>
        <v>0.87532238339349289</v>
      </c>
      <c r="BC55">
        <f t="shared" si="5"/>
        <v>-2.1527557367577339</v>
      </c>
      <c r="BD55">
        <f t="shared" si="6"/>
        <v>-1.8550221745230995</v>
      </c>
      <c r="BE55">
        <f t="shared" si="36"/>
        <v>10.423432370267252</v>
      </c>
      <c r="BF55">
        <f t="shared" si="36"/>
        <v>10.423432370267253</v>
      </c>
      <c r="BG55">
        <f t="shared" si="36"/>
        <v>10.423432370267152</v>
      </c>
      <c r="BH55">
        <f t="shared" si="36"/>
        <v>10.423432370283065</v>
      </c>
      <c r="BI55">
        <f t="shared" si="36"/>
        <v>10.423432367773898</v>
      </c>
      <c r="BJ55">
        <f t="shared" si="36"/>
        <v>10.423432763398511</v>
      </c>
      <c r="BK55">
        <f t="shared" si="36"/>
        <v>10.423370387610627</v>
      </c>
      <c r="BL55">
        <f t="shared" si="8"/>
        <v>10.433280737967149</v>
      </c>
    </row>
    <row r="56" spans="1:64" x14ac:dyDescent="0.2">
      <c r="A56" s="22" t="s">
        <v>135</v>
      </c>
      <c r="B56" s="23" t="s">
        <v>112</v>
      </c>
      <c r="C56" s="25">
        <v>41325.649899999997</v>
      </c>
      <c r="E56">
        <f t="shared" si="11"/>
        <v>-8225.000945445252</v>
      </c>
      <c r="F56">
        <f t="shared" si="12"/>
        <v>-8225</v>
      </c>
      <c r="G56">
        <f t="shared" si="33"/>
        <v>-4.9275000492343679E-4</v>
      </c>
      <c r="J56">
        <f t="shared" si="34"/>
        <v>-4.9275000492343679E-4</v>
      </c>
      <c r="Q56" s="1">
        <f t="shared" si="15"/>
        <v>26307.149899999997</v>
      </c>
      <c r="S56" s="32">
        <v>1</v>
      </c>
      <c r="Z56">
        <f t="shared" si="16"/>
        <v>-8225</v>
      </c>
      <c r="AA56" s="28">
        <f t="shared" si="17"/>
        <v>-3.5918422074150691E-4</v>
      </c>
      <c r="AB56" s="28">
        <f t="shared" si="18"/>
        <v>-3.4645993184636292E-3</v>
      </c>
      <c r="AC56" s="28">
        <f t="shared" si="28"/>
        <v>-1.3356578418192988E-4</v>
      </c>
      <c r="AD56" s="28"/>
      <c r="AE56" s="28">
        <f t="shared" si="19"/>
        <v>1.7839818704133871E-8</v>
      </c>
      <c r="AF56">
        <f t="shared" si="29"/>
        <v>-4.9275000492343679E-4</v>
      </c>
      <c r="AG56" s="29"/>
      <c r="AH56">
        <f t="shared" si="20"/>
        <v>2.9718493135401924E-3</v>
      </c>
      <c r="AI56">
        <f t="shared" si="21"/>
        <v>1.0064035653711751</v>
      </c>
      <c r="AJ56">
        <f t="shared" si="22"/>
        <v>0.7926573065771515</v>
      </c>
      <c r="AK56">
        <f t="shared" si="23"/>
        <v>-9.8086396839742827E-3</v>
      </c>
      <c r="AL56">
        <f t="shared" si="24"/>
        <v>-0.99242056043188498</v>
      </c>
      <c r="AM56">
        <f t="shared" si="25"/>
        <v>-0.54139188487429279</v>
      </c>
      <c r="AN56" s="28">
        <f t="shared" si="35"/>
        <v>5.3005423379857044</v>
      </c>
      <c r="AO56" s="28">
        <f t="shared" si="35"/>
        <v>5.3005423379857053</v>
      </c>
      <c r="AP56" s="28">
        <f t="shared" si="35"/>
        <v>5.300542337985819</v>
      </c>
      <c r="AQ56" s="28">
        <f t="shared" si="35"/>
        <v>5.3005423380032202</v>
      </c>
      <c r="AR56" s="28">
        <f t="shared" si="35"/>
        <v>5.3005423406806802</v>
      </c>
      <c r="AS56" s="28">
        <f t="shared" si="35"/>
        <v>5.3005427526506343</v>
      </c>
      <c r="AT56" s="28">
        <f t="shared" si="35"/>
        <v>5.3006061377581082</v>
      </c>
      <c r="AU56" s="28">
        <f t="shared" si="27"/>
        <v>5.3102878983670614</v>
      </c>
      <c r="AW56" s="26">
        <v>17000</v>
      </c>
      <c r="AX56" s="27">
        <f t="shared" si="0"/>
        <v>1.0588801059137528E-2</v>
      </c>
      <c r="AY56">
        <f t="shared" si="1"/>
        <v>7.0973467740935766E-3</v>
      </c>
      <c r="AZ56">
        <f t="shared" si="2"/>
        <v>3.4914542850439513E-3</v>
      </c>
      <c r="BA56">
        <f t="shared" si="3"/>
        <v>0.9945953103976003</v>
      </c>
      <c r="BB56">
        <f t="shared" si="4"/>
        <v>0.92016364070293621</v>
      </c>
      <c r="BC56">
        <f t="shared" si="5"/>
        <v>-2.0503596390267962</v>
      </c>
      <c r="BD56">
        <f t="shared" si="6"/>
        <v>-1.6472019509363538</v>
      </c>
      <c r="BE56">
        <f t="shared" si="36"/>
        <v>10.526431915911552</v>
      </c>
      <c r="BF56">
        <f t="shared" si="36"/>
        <v>10.526431915911552</v>
      </c>
      <c r="BG56">
        <f t="shared" si="36"/>
        <v>10.526431915911509</v>
      </c>
      <c r="BH56">
        <f t="shared" si="36"/>
        <v>10.526431915919687</v>
      </c>
      <c r="BI56">
        <f t="shared" si="36"/>
        <v>10.526431914375419</v>
      </c>
      <c r="BJ56">
        <f t="shared" si="36"/>
        <v>10.526432205961571</v>
      </c>
      <c r="BK56">
        <f t="shared" si="36"/>
        <v>10.526377152133406</v>
      </c>
      <c r="BL56">
        <f t="shared" si="8"/>
        <v>10.536880188717404</v>
      </c>
    </row>
    <row r="57" spans="1:64" x14ac:dyDescent="0.2">
      <c r="A57" s="22" t="s">
        <v>123</v>
      </c>
      <c r="B57" s="23" t="s">
        <v>112</v>
      </c>
      <c r="C57" s="25">
        <v>41326.692799999997</v>
      </c>
      <c r="E57">
        <f t="shared" si="11"/>
        <v>-8222.999920891516</v>
      </c>
      <c r="F57">
        <f t="shared" si="12"/>
        <v>-8223</v>
      </c>
      <c r="G57">
        <f t="shared" si="33"/>
        <v>4.1229999624192715E-5</v>
      </c>
      <c r="J57">
        <f t="shared" si="34"/>
        <v>4.1229999624192715E-5</v>
      </c>
      <c r="Q57" s="1">
        <f t="shared" si="15"/>
        <v>26308.192799999997</v>
      </c>
      <c r="S57" s="32">
        <v>1</v>
      </c>
      <c r="Z57">
        <f t="shared" si="16"/>
        <v>-8223</v>
      </c>
      <c r="AA57" s="28">
        <f t="shared" si="17"/>
        <v>-3.5832970592455373E-4</v>
      </c>
      <c r="AB57" s="28">
        <f t="shared" si="18"/>
        <v>-2.9296461874508766E-3</v>
      </c>
      <c r="AC57" s="28">
        <f t="shared" si="28"/>
        <v>3.9955970554874645E-4</v>
      </c>
      <c r="AD57" s="28"/>
      <c r="AE57" s="28">
        <f t="shared" si="19"/>
        <v>1.5964795829820097E-7</v>
      </c>
      <c r="AF57">
        <f t="shared" si="29"/>
        <v>4.1229999624192715E-5</v>
      </c>
      <c r="AG57" s="29"/>
      <c r="AH57">
        <f t="shared" si="20"/>
        <v>2.9708761870750693E-3</v>
      </c>
      <c r="AI57">
        <f t="shared" si="21"/>
        <v>1.0064076825733956</v>
      </c>
      <c r="AJ57">
        <f t="shared" si="22"/>
        <v>0.79240129214566501</v>
      </c>
      <c r="AK57">
        <f t="shared" si="23"/>
        <v>-9.8059505378901655E-3</v>
      </c>
      <c r="AL57">
        <f t="shared" si="24"/>
        <v>-0.99200075026877532</v>
      </c>
      <c r="AM57">
        <f t="shared" si="25"/>
        <v>-0.5411204863654806</v>
      </c>
      <c r="AN57" s="28">
        <f t="shared" si="35"/>
        <v>5.3009594474989514</v>
      </c>
      <c r="AO57" s="28">
        <f t="shared" si="35"/>
        <v>5.3009594474989523</v>
      </c>
      <c r="AP57" s="28">
        <f t="shared" si="35"/>
        <v>5.300959447499066</v>
      </c>
      <c r="AQ57" s="28">
        <f t="shared" si="35"/>
        <v>5.3009594475165054</v>
      </c>
      <c r="AR57" s="28">
        <f t="shared" si="35"/>
        <v>5.3009594501982118</v>
      </c>
      <c r="AS57" s="28">
        <f t="shared" si="35"/>
        <v>5.3009598625635954</v>
      </c>
      <c r="AT57" s="28">
        <f t="shared" si="35"/>
        <v>5.3010232688603498</v>
      </c>
      <c r="AU57" s="28">
        <f t="shared" si="27"/>
        <v>5.3107022961700618</v>
      </c>
      <c r="AW57" s="26">
        <v>17500</v>
      </c>
      <c r="AX57" s="27">
        <f t="shared" si="0"/>
        <v>1.0670288052845062E-2</v>
      </c>
      <c r="AY57">
        <f t="shared" si="1"/>
        <v>7.0488712762952445E-3</v>
      </c>
      <c r="AZ57">
        <f t="shared" si="2"/>
        <v>3.6214167765498176E-3</v>
      </c>
      <c r="BA57">
        <f t="shared" si="3"/>
        <v>0.99568830353508042</v>
      </c>
      <c r="BB57">
        <f t="shared" si="4"/>
        <v>0.95543023723113263</v>
      </c>
      <c r="BC57">
        <f t="shared" si="5"/>
        <v>-1.9477441463991008</v>
      </c>
      <c r="BD57">
        <f t="shared" si="6"/>
        <v>-1.4713867936967058</v>
      </c>
      <c r="BE57">
        <f t="shared" si="36"/>
        <v>10.629541745903547</v>
      </c>
      <c r="BF57">
        <f t="shared" si="36"/>
        <v>10.629541745903547</v>
      </c>
      <c r="BG57">
        <f t="shared" si="36"/>
        <v>10.629541745903532</v>
      </c>
      <c r="BH57">
        <f t="shared" si="36"/>
        <v>10.629541745906879</v>
      </c>
      <c r="BI57">
        <f t="shared" si="36"/>
        <v>10.62954174510895</v>
      </c>
      <c r="BJ57">
        <f t="shared" si="36"/>
        <v>10.629541935429092</v>
      </c>
      <c r="BK57">
        <f t="shared" si="36"/>
        <v>10.629496543344604</v>
      </c>
      <c r="BL57">
        <f t="shared" si="8"/>
        <v>10.640479639467658</v>
      </c>
    </row>
    <row r="58" spans="1:64" x14ac:dyDescent="0.2">
      <c r="A58" s="22" t="s">
        <v>135</v>
      </c>
      <c r="B58" s="23" t="s">
        <v>112</v>
      </c>
      <c r="C58" s="25">
        <v>41335.552300000003</v>
      </c>
      <c r="E58">
        <f t="shared" si="11"/>
        <v>-8206.0010935506052</v>
      </c>
      <c r="F58">
        <f t="shared" si="12"/>
        <v>-8206</v>
      </c>
      <c r="G58">
        <f t="shared" si="33"/>
        <v>-5.6993999896803871E-4</v>
      </c>
      <c r="J58">
        <f t="shared" si="34"/>
        <v>-5.6993999896803871E-4</v>
      </c>
      <c r="Q58" s="1">
        <f t="shared" si="15"/>
        <v>26317.052300000003</v>
      </c>
      <c r="S58" s="32">
        <v>1</v>
      </c>
      <c r="Z58">
        <f t="shared" si="16"/>
        <v>-8206</v>
      </c>
      <c r="AA58" s="28">
        <f t="shared" si="17"/>
        <v>-3.5109375111847885E-4</v>
      </c>
      <c r="AB58" s="28">
        <f t="shared" si="18"/>
        <v>-3.5325235980389605E-3</v>
      </c>
      <c r="AC58" s="28">
        <f t="shared" si="28"/>
        <v>-2.1884624784955986E-4</v>
      </c>
      <c r="AD58" s="28"/>
      <c r="AE58" s="28">
        <f t="shared" si="19"/>
        <v>4.7893680197830979E-8</v>
      </c>
      <c r="AF58">
        <f t="shared" si="29"/>
        <v>-5.6993999896803871E-4</v>
      </c>
      <c r="AG58" s="29"/>
      <c r="AH58">
        <f t="shared" si="20"/>
        <v>2.9625835990709217E-3</v>
      </c>
      <c r="AI58">
        <f t="shared" si="21"/>
        <v>1.006442634479527</v>
      </c>
      <c r="AJ58">
        <f t="shared" si="22"/>
        <v>0.79021945061701704</v>
      </c>
      <c r="AK58">
        <f t="shared" si="23"/>
        <v>-9.7830221749802982E-3</v>
      </c>
      <c r="AL58">
        <f t="shared" si="24"/>
        <v>-0.9884322253080432</v>
      </c>
      <c r="AM58">
        <f t="shared" si="25"/>
        <v>-0.53881599406864411</v>
      </c>
      <c r="AN58" s="28">
        <f t="shared" si="35"/>
        <v>5.3045049472021333</v>
      </c>
      <c r="AO58" s="28">
        <f t="shared" si="35"/>
        <v>5.3045049472021342</v>
      </c>
      <c r="AP58" s="28">
        <f t="shared" si="35"/>
        <v>5.3045049472022505</v>
      </c>
      <c r="AQ58" s="28">
        <f t="shared" si="35"/>
        <v>5.3045049472200194</v>
      </c>
      <c r="AR58" s="28">
        <f t="shared" si="35"/>
        <v>5.3045049499378782</v>
      </c>
      <c r="AS58" s="28">
        <f t="shared" si="35"/>
        <v>5.3045053656569117</v>
      </c>
      <c r="AT58" s="28">
        <f t="shared" si="35"/>
        <v>5.3045689502907036</v>
      </c>
      <c r="AU58" s="28">
        <f t="shared" si="27"/>
        <v>5.314224677495571</v>
      </c>
      <c r="AW58" s="26">
        <v>18000</v>
      </c>
      <c r="AX58" s="27">
        <f t="shared" si="0"/>
        <v>1.0703468666511619E-2</v>
      </c>
      <c r="AY58">
        <f t="shared" si="1"/>
        <v>6.990476138504809E-3</v>
      </c>
      <c r="AZ58">
        <f t="shared" si="2"/>
        <v>3.7129925280068106E-3</v>
      </c>
      <c r="BA58">
        <f t="shared" si="3"/>
        <v>0.99682925999359406</v>
      </c>
      <c r="BB58">
        <f t="shared" si="4"/>
        <v>0.98069017684806425</v>
      </c>
      <c r="BC58">
        <f t="shared" si="5"/>
        <v>-1.8448979697318542</v>
      </c>
      <c r="BD58">
        <f t="shared" si="6"/>
        <v>-1.3199578972201387</v>
      </c>
      <c r="BE58">
        <f t="shared" si="36"/>
        <v>10.732767408045738</v>
      </c>
      <c r="BF58">
        <f t="shared" si="36"/>
        <v>10.732767408045738</v>
      </c>
      <c r="BG58">
        <f t="shared" si="36"/>
        <v>10.732767408045735</v>
      </c>
      <c r="BH58">
        <f t="shared" si="36"/>
        <v>10.732767408046687</v>
      </c>
      <c r="BI58">
        <f t="shared" si="36"/>
        <v>10.732767407733634</v>
      </c>
      <c r="BJ58">
        <f t="shared" si="36"/>
        <v>10.732767510604093</v>
      </c>
      <c r="BK58">
        <f t="shared" si="36"/>
        <v>10.732733709042737</v>
      </c>
      <c r="BL58">
        <f t="shared" si="8"/>
        <v>10.744079090217912</v>
      </c>
    </row>
    <row r="59" spans="1:64" x14ac:dyDescent="0.2">
      <c r="A59" s="22" t="s">
        <v>135</v>
      </c>
      <c r="B59" s="23" t="s">
        <v>112</v>
      </c>
      <c r="C59" s="25">
        <v>41359.526899999997</v>
      </c>
      <c r="E59">
        <f t="shared" si="11"/>
        <v>-8160.0007452276732</v>
      </c>
      <c r="F59">
        <f t="shared" si="12"/>
        <v>-8160</v>
      </c>
      <c r="G59">
        <f t="shared" si="33"/>
        <v>-3.8840000343043357E-4</v>
      </c>
      <c r="J59">
        <f t="shared" si="34"/>
        <v>-3.8840000343043357E-4</v>
      </c>
      <c r="Q59" s="1">
        <f t="shared" si="15"/>
        <v>26341.026899999997</v>
      </c>
      <c r="S59" s="32">
        <v>1</v>
      </c>
      <c r="Z59">
        <f t="shared" si="16"/>
        <v>-8160</v>
      </c>
      <c r="AA59" s="28">
        <f t="shared" si="17"/>
        <v>-3.3175948731761599E-4</v>
      </c>
      <c r="AB59" s="28">
        <f t="shared" si="18"/>
        <v>-3.3283569505785397E-3</v>
      </c>
      <c r="AC59" s="28">
        <f t="shared" si="28"/>
        <v>-5.6640516112817577E-5</v>
      </c>
      <c r="AD59" s="28"/>
      <c r="AE59" s="28">
        <f t="shared" si="19"/>
        <v>3.2081480655263473E-9</v>
      </c>
      <c r="AF59">
        <f t="shared" si="29"/>
        <v>-3.8840000343043357E-4</v>
      </c>
      <c r="AG59" s="29"/>
      <c r="AH59">
        <f t="shared" si="20"/>
        <v>2.9399569471481061E-3</v>
      </c>
      <c r="AI59">
        <f t="shared" si="21"/>
        <v>1.0065368096613223</v>
      </c>
      <c r="AJ59">
        <f t="shared" si="22"/>
        <v>0.78426450063509789</v>
      </c>
      <c r="AK59">
        <f t="shared" si="23"/>
        <v>-9.7203488293677899E-3</v>
      </c>
      <c r="AL59">
        <f t="shared" si="24"/>
        <v>-0.97877497684000281</v>
      </c>
      <c r="AM59">
        <f t="shared" si="25"/>
        <v>-0.53260163058872056</v>
      </c>
      <c r="AN59" s="28">
        <f t="shared" si="35"/>
        <v>5.3140992681342958</v>
      </c>
      <c r="AO59" s="28">
        <f t="shared" si="35"/>
        <v>5.3140992681342967</v>
      </c>
      <c r="AP59" s="28">
        <f t="shared" si="35"/>
        <v>5.3140992681344201</v>
      </c>
      <c r="AQ59" s="28">
        <f t="shared" si="35"/>
        <v>5.3140992681530941</v>
      </c>
      <c r="AR59" s="28">
        <f t="shared" si="35"/>
        <v>5.3140992709693</v>
      </c>
      <c r="AS59" s="28">
        <f t="shared" si="35"/>
        <v>5.3140996956927209</v>
      </c>
      <c r="AT59" s="28">
        <f t="shared" si="35"/>
        <v>5.3141637469318388</v>
      </c>
      <c r="AU59" s="28">
        <f t="shared" si="27"/>
        <v>5.3237558269645948</v>
      </c>
      <c r="AW59" s="26">
        <v>18500</v>
      </c>
      <c r="AX59" s="27">
        <f t="shared" si="0"/>
        <v>1.0687238136431612E-2</v>
      </c>
      <c r="AY59">
        <f t="shared" si="1"/>
        <v>6.9221613607222702E-3</v>
      </c>
      <c r="AZ59">
        <f t="shared" si="2"/>
        <v>3.7650767757093427E-3</v>
      </c>
      <c r="BA59">
        <f t="shared" si="3"/>
        <v>0.99800649121323737</v>
      </c>
      <c r="BB59">
        <f t="shared" si="4"/>
        <v>0.9956086308635882</v>
      </c>
      <c r="BC59">
        <f t="shared" si="5"/>
        <v>-1.7418121338891439</v>
      </c>
      <c r="BD59">
        <f t="shared" si="6"/>
        <v>-1.1875062902113815</v>
      </c>
      <c r="BE59">
        <f t="shared" si="36"/>
        <v>10.836113271591355</v>
      </c>
      <c r="BF59">
        <f t="shared" si="36"/>
        <v>10.836113271591355</v>
      </c>
      <c r="BG59">
        <f t="shared" si="36"/>
        <v>10.836113271591355</v>
      </c>
      <c r="BH59">
        <f t="shared" si="36"/>
        <v>10.83611327159149</v>
      </c>
      <c r="BI59">
        <f t="shared" si="36"/>
        <v>10.836113271519608</v>
      </c>
      <c r="BJ59">
        <f t="shared" si="36"/>
        <v>10.836113310165608</v>
      </c>
      <c r="BK59">
        <f t="shared" si="36"/>
        <v>10.83609253410104</v>
      </c>
      <c r="BL59">
        <f t="shared" si="8"/>
        <v>10.847678540968168</v>
      </c>
    </row>
    <row r="60" spans="1:64" x14ac:dyDescent="0.2">
      <c r="A60" s="22" t="s">
        <v>128</v>
      </c>
      <c r="B60" s="23" t="s">
        <v>112</v>
      </c>
      <c r="C60" s="25">
        <v>41362.653899999998</v>
      </c>
      <c r="E60">
        <f t="shared" si="11"/>
        <v>-8154.0009333765538</v>
      </c>
      <c r="F60">
        <f t="shared" si="12"/>
        <v>-8154</v>
      </c>
      <c r="G60">
        <f t="shared" si="33"/>
        <v>-4.8645999777363613E-4</v>
      </c>
      <c r="J60">
        <f t="shared" si="34"/>
        <v>-4.8645999777363613E-4</v>
      </c>
      <c r="Q60" s="1">
        <f t="shared" si="15"/>
        <v>26344.153899999998</v>
      </c>
      <c r="S60" s="32">
        <v>1</v>
      </c>
      <c r="Z60">
        <f t="shared" si="16"/>
        <v>-8154</v>
      </c>
      <c r="AA60" s="28">
        <f t="shared" si="17"/>
        <v>-3.2926397000258237E-4</v>
      </c>
      <c r="AB60" s="28">
        <f t="shared" si="18"/>
        <v>-3.4234454891716509E-3</v>
      </c>
      <c r="AC60" s="28">
        <f t="shared" si="28"/>
        <v>-1.5719602777105376E-4</v>
      </c>
      <c r="AD60" s="28"/>
      <c r="AE60" s="28">
        <f t="shared" si="19"/>
        <v>2.4710591146997903E-8</v>
      </c>
      <c r="AF60">
        <f t="shared" si="29"/>
        <v>-4.8645999777363613E-4</v>
      </c>
      <c r="AG60" s="29"/>
      <c r="AH60">
        <f t="shared" si="20"/>
        <v>2.9369854913980148E-3</v>
      </c>
      <c r="AI60">
        <f t="shared" si="21"/>
        <v>1.0065490499153797</v>
      </c>
      <c r="AJ60">
        <f t="shared" si="22"/>
        <v>0.78348228108484952</v>
      </c>
      <c r="AK60">
        <f t="shared" si="23"/>
        <v>-9.7121062143498155E-3</v>
      </c>
      <c r="AL60">
        <f t="shared" si="24"/>
        <v>-0.97751520267239034</v>
      </c>
      <c r="AM60">
        <f t="shared" si="25"/>
        <v>-0.5317933379603923</v>
      </c>
      <c r="AN60" s="28">
        <f t="shared" si="35"/>
        <v>5.3153507673960805</v>
      </c>
      <c r="AO60" s="28">
        <f t="shared" si="35"/>
        <v>5.3153507673960814</v>
      </c>
      <c r="AP60" s="28">
        <f t="shared" si="35"/>
        <v>5.3153507673962066</v>
      </c>
      <c r="AQ60" s="28">
        <f t="shared" si="35"/>
        <v>5.3153507674149996</v>
      </c>
      <c r="AR60" s="28">
        <f t="shared" si="35"/>
        <v>5.3153507702440859</v>
      </c>
      <c r="AS60" s="28">
        <f t="shared" si="35"/>
        <v>5.3153511961341025</v>
      </c>
      <c r="AT60" s="28">
        <f t="shared" si="35"/>
        <v>5.3154153065108707</v>
      </c>
      <c r="AU60" s="28">
        <f t="shared" si="27"/>
        <v>5.324999020373598</v>
      </c>
      <c r="AW60" s="26">
        <v>19000</v>
      </c>
      <c r="AX60" s="27">
        <f t="shared" si="0"/>
        <v>1.0620901455495588E-2</v>
      </c>
      <c r="AY60">
        <f t="shared" si="1"/>
        <v>6.8439269429476281E-3</v>
      </c>
      <c r="AZ60">
        <f t="shared" si="2"/>
        <v>3.7769745125479596E-3</v>
      </c>
      <c r="BA60">
        <f t="shared" si="3"/>
        <v>0.99920776526473465</v>
      </c>
      <c r="BB60">
        <f t="shared" si="4"/>
        <v>0.99995409845452976</v>
      </c>
      <c r="BC60">
        <f t="shared" si="5"/>
        <v>-1.638480110409867</v>
      </c>
      <c r="BD60">
        <f t="shared" si="6"/>
        <v>-1.0700822562450012</v>
      </c>
      <c r="BE60">
        <f t="shared" si="36"/>
        <v>10.939582465628764</v>
      </c>
      <c r="BF60">
        <f t="shared" si="36"/>
        <v>10.939582465628764</v>
      </c>
      <c r="BG60">
        <f t="shared" si="36"/>
        <v>10.939582465628764</v>
      </c>
      <c r="BH60">
        <f t="shared" si="36"/>
        <v>10.939582465628765</v>
      </c>
      <c r="BI60">
        <f t="shared" si="36"/>
        <v>10.939582465625811</v>
      </c>
      <c r="BJ60">
        <f t="shared" si="36"/>
        <v>10.939582470130507</v>
      </c>
      <c r="BK60">
        <f t="shared" si="36"/>
        <v>10.939575598808988</v>
      </c>
      <c r="BL60">
        <f t="shared" si="8"/>
        <v>10.951277991718422</v>
      </c>
    </row>
    <row r="61" spans="1:64" x14ac:dyDescent="0.2">
      <c r="A61" s="22" t="s">
        <v>128</v>
      </c>
      <c r="B61" s="23" t="s">
        <v>112</v>
      </c>
      <c r="C61" s="25">
        <v>41374.641100000001</v>
      </c>
      <c r="E61">
        <f t="shared" si="11"/>
        <v>-8131.0009510862574</v>
      </c>
      <c r="F61">
        <f t="shared" si="12"/>
        <v>-8131</v>
      </c>
      <c r="G61">
        <f t="shared" si="33"/>
        <v>-4.9569000111659989E-4</v>
      </c>
      <c r="J61">
        <f t="shared" si="34"/>
        <v>-4.9569000111659989E-4</v>
      </c>
      <c r="Q61" s="1">
        <f t="shared" si="15"/>
        <v>26356.141100000001</v>
      </c>
      <c r="S61" s="32">
        <v>1</v>
      </c>
      <c r="Z61">
        <f t="shared" si="16"/>
        <v>-8131</v>
      </c>
      <c r="AA61" s="28">
        <f t="shared" si="17"/>
        <v>-3.197539632636753E-4</v>
      </c>
      <c r="AB61" s="28">
        <f t="shared" si="18"/>
        <v>-3.4212420019702925E-3</v>
      </c>
      <c r="AC61" s="28">
        <f t="shared" si="28"/>
        <v>-1.7593603785292459E-4</v>
      </c>
      <c r="AD61" s="28"/>
      <c r="AE61" s="28">
        <f t="shared" si="19"/>
        <v>3.0953489415385711E-8</v>
      </c>
      <c r="AF61">
        <f t="shared" si="29"/>
        <v>-4.9569000111659989E-4</v>
      </c>
      <c r="AG61" s="29"/>
      <c r="AH61">
        <f t="shared" si="20"/>
        <v>2.9255520008536927E-3</v>
      </c>
      <c r="AI61">
        <f t="shared" si="21"/>
        <v>1.0065958771793344</v>
      </c>
      <c r="AJ61">
        <f t="shared" si="22"/>
        <v>0.7804720876332597</v>
      </c>
      <c r="AK61">
        <f t="shared" si="23"/>
        <v>-9.6803649801070184E-3</v>
      </c>
      <c r="AL61">
        <f t="shared" si="24"/>
        <v>-0.97268578485643731</v>
      </c>
      <c r="AM61">
        <f t="shared" si="25"/>
        <v>-0.52869970594266169</v>
      </c>
      <c r="AN61" s="28">
        <f t="shared" si="35"/>
        <v>5.3201483220527228</v>
      </c>
      <c r="AO61" s="28">
        <f t="shared" si="35"/>
        <v>5.3201483220527237</v>
      </c>
      <c r="AP61" s="28">
        <f t="shared" si="35"/>
        <v>5.3201483220528525</v>
      </c>
      <c r="AQ61" s="28">
        <f t="shared" si="35"/>
        <v>5.3201483220721073</v>
      </c>
      <c r="AR61" s="28">
        <f t="shared" si="35"/>
        <v>5.3201483249506696</v>
      </c>
      <c r="AS61" s="28">
        <f t="shared" si="35"/>
        <v>5.3201487552949951</v>
      </c>
      <c r="AT61" s="28">
        <f t="shared" si="35"/>
        <v>5.3202130886663275</v>
      </c>
      <c r="AU61" s="28">
        <f t="shared" si="27"/>
        <v>5.3297645951081094</v>
      </c>
      <c r="AW61" s="26">
        <v>19500</v>
      </c>
      <c r="AX61" s="27">
        <f t="shared" si="0"/>
        <v>1.050418651751151E-2</v>
      </c>
      <c r="AY61">
        <f t="shared" si="1"/>
        <v>6.7557728851808836E-3</v>
      </c>
      <c r="AZ61">
        <f t="shared" si="2"/>
        <v>3.7484136323306266E-3</v>
      </c>
      <c r="BA61">
        <f t="shared" si="3"/>
        <v>1.000420419321842</v>
      </c>
      <c r="BB61">
        <f t="shared" si="4"/>
        <v>0.99360382880538645</v>
      </c>
      <c r="BC61">
        <f t="shared" si="5"/>
        <v>-1.5348979297015608</v>
      </c>
      <c r="BD61">
        <f t="shared" si="6"/>
        <v>-0.96473086788429308</v>
      </c>
      <c r="BE61">
        <f t="shared" si="36"/>
        <v>11.04317682850589</v>
      </c>
      <c r="BF61">
        <f t="shared" si="36"/>
        <v>11.04317682850589</v>
      </c>
      <c r="BG61">
        <f t="shared" si="36"/>
        <v>11.04317682850589</v>
      </c>
      <c r="BH61">
        <f t="shared" si="36"/>
        <v>11.043176828505892</v>
      </c>
      <c r="BI61">
        <f t="shared" si="36"/>
        <v>11.043176828508166</v>
      </c>
      <c r="BJ61">
        <f t="shared" si="36"/>
        <v>11.043176832587877</v>
      </c>
      <c r="BK61">
        <f t="shared" si="36"/>
        <v>11.043184151203231</v>
      </c>
      <c r="BL61">
        <f t="shared" si="8"/>
        <v>11.054877442468676</v>
      </c>
    </row>
    <row r="62" spans="1:64" x14ac:dyDescent="0.2">
      <c r="A62" s="22" t="s">
        <v>130</v>
      </c>
      <c r="B62" s="23" t="s">
        <v>112</v>
      </c>
      <c r="C62" s="25">
        <v>41663.376799999998</v>
      </c>
      <c r="E62">
        <f t="shared" si="11"/>
        <v>-7577.0003515655681</v>
      </c>
      <c r="F62">
        <f t="shared" si="12"/>
        <v>-7577</v>
      </c>
      <c r="G62">
        <f t="shared" si="33"/>
        <v>-1.8323000404052436E-4</v>
      </c>
      <c r="J62">
        <f t="shared" si="34"/>
        <v>-1.8323000404052436E-4</v>
      </c>
      <c r="Q62" s="1">
        <f t="shared" si="15"/>
        <v>26644.876799999998</v>
      </c>
      <c r="S62" s="32">
        <v>1</v>
      </c>
      <c r="Z62">
        <f t="shared" si="16"/>
        <v>-7577</v>
      </c>
      <c r="AA62" s="28">
        <f t="shared" si="17"/>
        <v>-1.1691602425629392E-4</v>
      </c>
      <c r="AB62" s="28">
        <f t="shared" si="18"/>
        <v>-2.813496619988501E-3</v>
      </c>
      <c r="AC62" s="28">
        <f t="shared" si="28"/>
        <v>-6.6313979784230447E-5</v>
      </c>
      <c r="AD62" s="28"/>
      <c r="AE62" s="28">
        <f t="shared" si="19"/>
        <v>4.397543914823324E-9</v>
      </c>
      <c r="AF62">
        <f t="shared" si="29"/>
        <v>-1.8323000404052436E-4</v>
      </c>
      <c r="AG62" s="29"/>
      <c r="AH62">
        <f t="shared" si="20"/>
        <v>2.6302666159479767E-3</v>
      </c>
      <c r="AI62">
        <f t="shared" si="21"/>
        <v>1.0076760096519382</v>
      </c>
      <c r="AJ62">
        <f t="shared" si="22"/>
        <v>0.70254145965374537</v>
      </c>
      <c r="AK62">
        <f t="shared" si="23"/>
        <v>-8.8483861656406138E-3</v>
      </c>
      <c r="AL62">
        <f t="shared" si="24"/>
        <v>-0.85622770144932825</v>
      </c>
      <c r="AM62">
        <f t="shared" si="25"/>
        <v>-0.45634012465189666</v>
      </c>
      <c r="AN62" s="28">
        <f t="shared" si="35"/>
        <v>5.4357724057482057</v>
      </c>
      <c r="AO62" s="28">
        <f t="shared" si="35"/>
        <v>5.4357724057482075</v>
      </c>
      <c r="AP62" s="28">
        <f t="shared" si="35"/>
        <v>5.4357724057484527</v>
      </c>
      <c r="AQ62" s="28">
        <f t="shared" si="35"/>
        <v>5.4357724057801002</v>
      </c>
      <c r="AR62" s="28">
        <f t="shared" si="35"/>
        <v>5.4357724098616602</v>
      </c>
      <c r="AS62" s="28">
        <f t="shared" si="35"/>
        <v>5.4357729362625671</v>
      </c>
      <c r="AT62" s="28">
        <f t="shared" si="35"/>
        <v>5.4358408238349734</v>
      </c>
      <c r="AU62" s="28">
        <f t="shared" si="27"/>
        <v>5.4445527865393917</v>
      </c>
      <c r="AW62" s="26">
        <v>20000</v>
      </c>
      <c r="AX62" s="27">
        <f t="shared" si="0"/>
        <v>1.0337253144975312E-2</v>
      </c>
      <c r="AY62">
        <f t="shared" si="1"/>
        <v>6.6576991874220358E-3</v>
      </c>
      <c r="AZ62">
        <f t="shared" si="2"/>
        <v>3.679553957553277E-3</v>
      </c>
      <c r="BA62">
        <f t="shared" si="3"/>
        <v>1.0016314837556257</v>
      </c>
      <c r="BB62">
        <f t="shared" si="4"/>
        <v>0.97654833342631997</v>
      </c>
      <c r="BC62">
        <f t="shared" si="5"/>
        <v>-1.4310642699018463</v>
      </c>
      <c r="BD62">
        <f t="shared" si="6"/>
        <v>-0.86919394078990109</v>
      </c>
      <c r="BE62">
        <f t="shared" si="36"/>
        <v>11.146896869514013</v>
      </c>
      <c r="BF62">
        <f t="shared" si="36"/>
        <v>11.146896869514013</v>
      </c>
      <c r="BG62">
        <f t="shared" si="36"/>
        <v>11.146896869514013</v>
      </c>
      <c r="BH62">
        <f t="shared" si="36"/>
        <v>11.14689686951413</v>
      </c>
      <c r="BI62">
        <f t="shared" si="36"/>
        <v>11.146896869580196</v>
      </c>
      <c r="BJ62">
        <f t="shared" si="36"/>
        <v>11.146896906994641</v>
      </c>
      <c r="BK62">
        <f t="shared" si="36"/>
        <v>11.146918093684562</v>
      </c>
      <c r="BL62">
        <f t="shared" si="8"/>
        <v>11.158476893218932</v>
      </c>
    </row>
    <row r="63" spans="1:64" x14ac:dyDescent="0.2">
      <c r="A63" s="22" t="s">
        <v>130</v>
      </c>
      <c r="B63" s="23" t="s">
        <v>112</v>
      </c>
      <c r="C63" s="25">
        <v>41665.461499999998</v>
      </c>
      <c r="E63">
        <f t="shared" si="11"/>
        <v>-7573.0004130410953</v>
      </c>
      <c r="F63">
        <f t="shared" si="12"/>
        <v>-7573</v>
      </c>
      <c r="G63">
        <f t="shared" si="33"/>
        <v>-2.152700035367161E-4</v>
      </c>
      <c r="J63">
        <f t="shared" si="34"/>
        <v>-2.152700035367161E-4</v>
      </c>
      <c r="Q63" s="1">
        <f t="shared" si="15"/>
        <v>26646.961499999998</v>
      </c>
      <c r="S63" s="32">
        <v>1</v>
      </c>
      <c r="Z63">
        <f t="shared" si="16"/>
        <v>-7573</v>
      </c>
      <c r="AA63" s="28">
        <f t="shared" si="17"/>
        <v>-1.1562973838732688E-4</v>
      </c>
      <c r="AB63" s="28">
        <f t="shared" si="18"/>
        <v>-2.8432706283311833E-3</v>
      </c>
      <c r="AC63" s="28">
        <f t="shared" si="28"/>
        <v>-9.9640265149389222E-5</v>
      </c>
      <c r="AD63" s="28"/>
      <c r="AE63" s="28">
        <f t="shared" si="19"/>
        <v>9.9281824390405888E-9</v>
      </c>
      <c r="AF63">
        <f t="shared" si="29"/>
        <v>-2.152700035367161E-4</v>
      </c>
      <c r="AG63" s="29"/>
      <c r="AH63">
        <f t="shared" si="20"/>
        <v>2.6280006247944672E-3</v>
      </c>
      <c r="AI63">
        <f t="shared" si="21"/>
        <v>1.0076834550394065</v>
      </c>
      <c r="AJ63">
        <f t="shared" si="22"/>
        <v>0.70194218721075485</v>
      </c>
      <c r="AK63">
        <f t="shared" si="23"/>
        <v>-8.8419217690707316E-3</v>
      </c>
      <c r="AL63">
        <f t="shared" si="24"/>
        <v>-0.85538595386006022</v>
      </c>
      <c r="AM63">
        <f t="shared" si="25"/>
        <v>-0.45583170306106513</v>
      </c>
      <c r="AN63" s="28">
        <f t="shared" si="35"/>
        <v>5.436607680895329</v>
      </c>
      <c r="AO63" s="28">
        <f t="shared" si="35"/>
        <v>5.4366076808953308</v>
      </c>
      <c r="AP63" s="28">
        <f t="shared" si="35"/>
        <v>5.4366076808955777</v>
      </c>
      <c r="AQ63" s="28">
        <f t="shared" si="35"/>
        <v>5.4366076809273203</v>
      </c>
      <c r="AR63" s="28">
        <f t="shared" si="35"/>
        <v>5.4366076850173686</v>
      </c>
      <c r="AS63" s="28">
        <f t="shared" si="35"/>
        <v>5.4366082120147814</v>
      </c>
      <c r="AT63" s="28">
        <f t="shared" si="35"/>
        <v>5.4366761123183407</v>
      </c>
      <c r="AU63" s="28">
        <f t="shared" si="27"/>
        <v>5.4453815821453926</v>
      </c>
      <c r="AW63" s="26"/>
      <c r="AX63" s="27"/>
    </row>
    <row r="64" spans="1:64" x14ac:dyDescent="0.2">
      <c r="A64" s="22" t="s">
        <v>123</v>
      </c>
      <c r="B64" s="23" t="s">
        <v>112</v>
      </c>
      <c r="C64" s="25">
        <v>41709.762600000002</v>
      </c>
      <c r="E64">
        <f t="shared" si="11"/>
        <v>-7487.9993689740522</v>
      </c>
      <c r="F64">
        <f t="shared" si="12"/>
        <v>-7488</v>
      </c>
      <c r="G64">
        <f t="shared" si="33"/>
        <v>3.2887999986996874E-4</v>
      </c>
      <c r="J64">
        <f t="shared" si="34"/>
        <v>3.2887999986996874E-4</v>
      </c>
      <c r="Q64" s="1">
        <f t="shared" si="15"/>
        <v>26691.262600000002</v>
      </c>
      <c r="S64" s="32">
        <v>1</v>
      </c>
      <c r="Z64">
        <f t="shared" si="16"/>
        <v>-7488</v>
      </c>
      <c r="AA64" s="28">
        <f t="shared" si="17"/>
        <v>-8.8881173775685104E-5</v>
      </c>
      <c r="AB64" s="28">
        <f t="shared" si="18"/>
        <v>-2.250533386961592E-3</v>
      </c>
      <c r="AC64" s="28">
        <f t="shared" si="28"/>
        <v>4.1776117364565385E-4</v>
      </c>
      <c r="AD64" s="28"/>
      <c r="AE64" s="28">
        <f t="shared" si="19"/>
        <v>1.7452439820579414E-7</v>
      </c>
      <c r="AF64">
        <f t="shared" si="29"/>
        <v>3.2887999986996874E-4</v>
      </c>
      <c r="AG64" s="29"/>
      <c r="AH64">
        <f t="shared" si="20"/>
        <v>2.5794133868315607E-3</v>
      </c>
      <c r="AI64">
        <f t="shared" si="21"/>
        <v>1.0078403995988165</v>
      </c>
      <c r="AJ64">
        <f t="shared" si="22"/>
        <v>0.68908863120231101</v>
      </c>
      <c r="AK64">
        <f t="shared" si="23"/>
        <v>-8.7030567069176258E-3</v>
      </c>
      <c r="AL64">
        <f t="shared" si="24"/>
        <v>-0.83749589218753229</v>
      </c>
      <c r="AM64">
        <f t="shared" si="25"/>
        <v>-0.4450716373982988</v>
      </c>
      <c r="AN64" s="28">
        <f t="shared" si="35"/>
        <v>5.4543587291476365</v>
      </c>
      <c r="AO64" s="28">
        <f t="shared" si="35"/>
        <v>5.4543587291476392</v>
      </c>
      <c r="AP64" s="28">
        <f t="shared" si="35"/>
        <v>5.4543587291479065</v>
      </c>
      <c r="AQ64" s="28">
        <f t="shared" si="35"/>
        <v>5.4543587291816955</v>
      </c>
      <c r="AR64" s="28">
        <f t="shared" si="35"/>
        <v>5.4543587334503831</v>
      </c>
      <c r="AS64" s="28">
        <f t="shared" si="35"/>
        <v>5.4543592727286683</v>
      </c>
      <c r="AT64" s="28">
        <f t="shared" si="35"/>
        <v>5.4544273990984138</v>
      </c>
      <c r="AU64" s="28">
        <f t="shared" si="27"/>
        <v>5.4629934887729359</v>
      </c>
      <c r="AW64" s="26"/>
      <c r="AX64" s="27"/>
    </row>
    <row r="65" spans="1:50" x14ac:dyDescent="0.2">
      <c r="A65" s="22" t="s">
        <v>130</v>
      </c>
      <c r="B65" s="23" t="s">
        <v>112</v>
      </c>
      <c r="C65" s="25">
        <v>41712.368000000002</v>
      </c>
      <c r="E65">
        <f t="shared" si="11"/>
        <v>-7483.0003572065734</v>
      </c>
      <c r="F65">
        <f t="shared" si="12"/>
        <v>-7483</v>
      </c>
      <c r="G65">
        <f t="shared" si="33"/>
        <v>-1.8617000023368746E-4</v>
      </c>
      <c r="J65">
        <f t="shared" si="34"/>
        <v>-1.8617000023368746E-4</v>
      </c>
      <c r="Q65" s="1">
        <f t="shared" si="15"/>
        <v>26693.868000000002</v>
      </c>
      <c r="S65" s="32">
        <v>1</v>
      </c>
      <c r="Z65">
        <f t="shared" si="16"/>
        <v>-7483</v>
      </c>
      <c r="AA65" s="28">
        <f t="shared" si="17"/>
        <v>-8.7342355102537888E-5</v>
      </c>
      <c r="AB65" s="28">
        <f t="shared" si="18"/>
        <v>-2.7626996156158846E-3</v>
      </c>
      <c r="AC65" s="28">
        <f t="shared" si="28"/>
        <v>-9.8827645131149573E-5</v>
      </c>
      <c r="AD65" s="28"/>
      <c r="AE65" s="28">
        <f t="shared" si="19"/>
        <v>9.7669034421684315E-9</v>
      </c>
      <c r="AF65">
        <f t="shared" si="29"/>
        <v>-1.8617000023368746E-4</v>
      </c>
      <c r="AG65" s="29"/>
      <c r="AH65">
        <f t="shared" si="20"/>
        <v>2.5765296153821972E-3</v>
      </c>
      <c r="AI65">
        <f t="shared" si="21"/>
        <v>1.0078495554790685</v>
      </c>
      <c r="AJ65">
        <f t="shared" si="22"/>
        <v>0.68832550558056949</v>
      </c>
      <c r="AK65">
        <f t="shared" si="23"/>
        <v>-8.694799635067604E-3</v>
      </c>
      <c r="AL65">
        <f t="shared" si="24"/>
        <v>-0.8364433625854073</v>
      </c>
      <c r="AM65">
        <f t="shared" si="25"/>
        <v>-0.44444127304332576</v>
      </c>
      <c r="AN65" s="28">
        <f t="shared" si="35"/>
        <v>5.4554029942984252</v>
      </c>
      <c r="AO65" s="28">
        <f t="shared" si="35"/>
        <v>5.455402994298427</v>
      </c>
      <c r="AP65" s="28">
        <f t="shared" si="35"/>
        <v>5.4554029942986952</v>
      </c>
      <c r="AQ65" s="28">
        <f t="shared" si="35"/>
        <v>5.4554029943326059</v>
      </c>
      <c r="AR65" s="28">
        <f t="shared" si="35"/>
        <v>5.4554029986116879</v>
      </c>
      <c r="AS65" s="28">
        <f t="shared" si="35"/>
        <v>5.4554035385883521</v>
      </c>
      <c r="AT65" s="28">
        <f t="shared" si="35"/>
        <v>5.4554716756074955</v>
      </c>
      <c r="AU65" s="28">
        <f t="shared" si="27"/>
        <v>5.4640294832804388</v>
      </c>
      <c r="AW65" s="26"/>
      <c r="AX65" s="27"/>
    </row>
    <row r="66" spans="1:50" x14ac:dyDescent="0.2">
      <c r="A66" s="22" t="s">
        <v>138</v>
      </c>
      <c r="B66" s="23" t="s">
        <v>112</v>
      </c>
      <c r="C66" s="25">
        <v>41913.023699999998</v>
      </c>
      <c r="E66">
        <f t="shared" si="11"/>
        <v>-7097.9998945092266</v>
      </c>
      <c r="F66">
        <f t="shared" si="12"/>
        <v>-7098</v>
      </c>
      <c r="G66">
        <f t="shared" si="33"/>
        <v>5.497999518411234E-5</v>
      </c>
      <c r="J66">
        <f t="shared" si="34"/>
        <v>5.497999518411234E-5</v>
      </c>
      <c r="Q66" s="1">
        <f t="shared" si="15"/>
        <v>26894.523699999998</v>
      </c>
      <c r="S66" s="32">
        <v>1</v>
      </c>
      <c r="Z66">
        <f t="shared" si="16"/>
        <v>-7098</v>
      </c>
      <c r="AA66" s="28">
        <f t="shared" si="17"/>
        <v>1.9891837410910326E-5</v>
      </c>
      <c r="AB66" s="28">
        <f t="shared" si="18"/>
        <v>-2.2912232411678932E-3</v>
      </c>
      <c r="AC66" s="28">
        <f t="shared" si="28"/>
        <v>3.5088157773202015E-5</v>
      </c>
      <c r="AD66" s="28"/>
      <c r="AE66" s="28">
        <f t="shared" si="19"/>
        <v>1.2311788159171169E-9</v>
      </c>
      <c r="AF66">
        <f t="shared" si="29"/>
        <v>5.497999518411234E-5</v>
      </c>
      <c r="AG66" s="29"/>
      <c r="AH66">
        <f t="shared" si="20"/>
        <v>2.3462032363520055E-3</v>
      </c>
      <c r="AI66">
        <f t="shared" si="21"/>
        <v>1.0085281375279307</v>
      </c>
      <c r="AJ66">
        <f t="shared" si="22"/>
        <v>0.62729685755572107</v>
      </c>
      <c r="AK66">
        <f t="shared" si="23"/>
        <v>-8.0303133324700678E-3</v>
      </c>
      <c r="AL66">
        <f t="shared" si="24"/>
        <v>-0.75534255679450002</v>
      </c>
      <c r="AM66">
        <f t="shared" si="25"/>
        <v>-0.39671500200652932</v>
      </c>
      <c r="AN66" s="28">
        <f t="shared" si="35"/>
        <v>5.5358391978430426</v>
      </c>
      <c r="AO66" s="28">
        <f t="shared" si="35"/>
        <v>5.5358391978430461</v>
      </c>
      <c r="AP66" s="28">
        <f t="shared" si="35"/>
        <v>5.5358391978434174</v>
      </c>
      <c r="AQ66" s="28">
        <f t="shared" si="35"/>
        <v>5.5358391978865962</v>
      </c>
      <c r="AR66" s="28">
        <f t="shared" si="35"/>
        <v>5.5358392029119905</v>
      </c>
      <c r="AS66" s="28">
        <f t="shared" si="35"/>
        <v>5.5358397877988557</v>
      </c>
      <c r="AT66" s="28">
        <f t="shared" si="35"/>
        <v>5.5359078584202583</v>
      </c>
      <c r="AU66" s="28">
        <f t="shared" si="27"/>
        <v>5.5438010603581347</v>
      </c>
      <c r="AW66" s="26"/>
      <c r="AX66" s="27"/>
    </row>
    <row r="67" spans="1:50" x14ac:dyDescent="0.2">
      <c r="A67" s="22" t="s">
        <v>123</v>
      </c>
      <c r="B67" s="23" t="s">
        <v>112</v>
      </c>
      <c r="C67" s="25">
        <v>41981.820200000002</v>
      </c>
      <c r="E67">
        <f t="shared" si="11"/>
        <v>-6965.9992370050531</v>
      </c>
      <c r="F67">
        <f t="shared" si="12"/>
        <v>-6966</v>
      </c>
      <c r="G67">
        <f t="shared" si="33"/>
        <v>3.976600055466406E-4</v>
      </c>
      <c r="J67">
        <f t="shared" si="34"/>
        <v>3.976600055466406E-4</v>
      </c>
      <c r="Q67" s="1">
        <f t="shared" si="15"/>
        <v>26963.320200000002</v>
      </c>
      <c r="S67" s="32">
        <v>1</v>
      </c>
      <c r="Z67">
        <f t="shared" si="16"/>
        <v>-6966</v>
      </c>
      <c r="AA67" s="28">
        <f t="shared" si="17"/>
        <v>5.1696386612119002E-5</v>
      </c>
      <c r="AB67" s="28">
        <f t="shared" si="18"/>
        <v>-1.8659666387291396E-3</v>
      </c>
      <c r="AC67" s="28">
        <f t="shared" si="28"/>
        <v>3.459636189345216E-4</v>
      </c>
      <c r="AD67" s="28"/>
      <c r="AE67" s="28">
        <f t="shared" si="19"/>
        <v>1.1969082562627087E-7</v>
      </c>
      <c r="AF67">
        <f t="shared" si="29"/>
        <v>3.976600055466406E-4</v>
      </c>
      <c r="AG67" s="29"/>
      <c r="AH67">
        <f t="shared" si="20"/>
        <v>2.2636266442757802E-3</v>
      </c>
      <c r="AI67">
        <f t="shared" si="21"/>
        <v>1.0087482943875699</v>
      </c>
      <c r="AJ67">
        <f t="shared" si="22"/>
        <v>0.60538284050391866</v>
      </c>
      <c r="AK67">
        <f t="shared" si="23"/>
        <v>-7.7898913484951348E-3</v>
      </c>
      <c r="AL67">
        <f t="shared" si="24"/>
        <v>-0.72751198773927106</v>
      </c>
      <c r="AM67">
        <f t="shared" si="25"/>
        <v>-0.38069708260277785</v>
      </c>
      <c r="AN67" s="28">
        <f t="shared" si="35"/>
        <v>5.5634295110881933</v>
      </c>
      <c r="AO67" s="28">
        <f t="shared" si="35"/>
        <v>5.5634295110881968</v>
      </c>
      <c r="AP67" s="28">
        <f t="shared" si="35"/>
        <v>5.5634295110886036</v>
      </c>
      <c r="AQ67" s="28">
        <f t="shared" si="35"/>
        <v>5.5634295111348369</v>
      </c>
      <c r="AR67" s="28">
        <f t="shared" si="35"/>
        <v>5.5634295163835299</v>
      </c>
      <c r="AS67" s="28">
        <f t="shared" si="35"/>
        <v>5.5634301122535481</v>
      </c>
      <c r="AT67" s="28">
        <f t="shared" si="35"/>
        <v>5.5634977577531819</v>
      </c>
      <c r="AU67" s="28">
        <f t="shared" si="27"/>
        <v>5.571151315356202</v>
      </c>
      <c r="AW67" s="26"/>
      <c r="AX67" s="27"/>
    </row>
    <row r="68" spans="1:50" x14ac:dyDescent="0.2">
      <c r="A68" s="22" t="s">
        <v>123</v>
      </c>
      <c r="B68" s="23" t="s">
        <v>112</v>
      </c>
      <c r="C68" s="25">
        <v>41982.862699999998</v>
      </c>
      <c r="E68">
        <f t="shared" si="11"/>
        <v>-6963.9989799360519</v>
      </c>
      <c r="F68">
        <f t="shared" si="12"/>
        <v>-6964</v>
      </c>
      <c r="G68">
        <f t="shared" si="33"/>
        <v>5.316399983712472E-4</v>
      </c>
      <c r="J68">
        <f t="shared" si="34"/>
        <v>5.316399983712472E-4</v>
      </c>
      <c r="Q68" s="1">
        <f t="shared" si="15"/>
        <v>26964.362699999998</v>
      </c>
      <c r="S68" s="32">
        <v>1</v>
      </c>
      <c r="Z68">
        <f t="shared" si="16"/>
        <v>-6964</v>
      </c>
      <c r="AA68" s="28">
        <f t="shared" si="17"/>
        <v>5.2159406047293851E-5</v>
      </c>
      <c r="AB68" s="28">
        <f t="shared" si="18"/>
        <v>-1.7307219346716311E-3</v>
      </c>
      <c r="AC68" s="28">
        <f t="shared" si="28"/>
        <v>4.7948059232395335E-4</v>
      </c>
      <c r="AD68" s="28"/>
      <c r="AE68" s="28">
        <f t="shared" si="19"/>
        <v>2.2990163841532916E-7</v>
      </c>
      <c r="AF68">
        <f t="shared" si="29"/>
        <v>5.316399983712472E-4</v>
      </c>
      <c r="AG68" s="29"/>
      <c r="AH68">
        <f t="shared" si="20"/>
        <v>2.2623619330428783E-3</v>
      </c>
      <c r="AI68">
        <f t="shared" si="21"/>
        <v>1.0087515791381696</v>
      </c>
      <c r="AJ68">
        <f t="shared" si="22"/>
        <v>0.60504708680054198</v>
      </c>
      <c r="AK68">
        <f t="shared" si="23"/>
        <v>-7.7862009029630213E-3</v>
      </c>
      <c r="AL68">
        <f t="shared" si="24"/>
        <v>-0.72709021949369157</v>
      </c>
      <c r="AM68">
        <f t="shared" si="25"/>
        <v>-0.38045565436640411</v>
      </c>
      <c r="AN68" s="28">
        <f t="shared" si="35"/>
        <v>5.5638475922128459</v>
      </c>
      <c r="AO68" s="28">
        <f t="shared" si="35"/>
        <v>5.5638475922128494</v>
      </c>
      <c r="AP68" s="28">
        <f t="shared" si="35"/>
        <v>5.5638475922132571</v>
      </c>
      <c r="AQ68" s="28">
        <f t="shared" si="35"/>
        <v>5.5638475922595356</v>
      </c>
      <c r="AR68" s="28">
        <f t="shared" si="35"/>
        <v>5.5638475975114536</v>
      </c>
      <c r="AS68" s="28">
        <f t="shared" si="35"/>
        <v>5.5638481935291804</v>
      </c>
      <c r="AT68" s="28">
        <f t="shared" si="35"/>
        <v>5.563915831015704</v>
      </c>
      <c r="AU68" s="28">
        <f t="shared" si="27"/>
        <v>5.5715657131592033</v>
      </c>
      <c r="AW68" s="26"/>
      <c r="AX68" s="27"/>
    </row>
    <row r="69" spans="1:50" x14ac:dyDescent="0.2">
      <c r="A69" s="22" t="s">
        <v>123</v>
      </c>
      <c r="B69" s="23" t="s">
        <v>112</v>
      </c>
      <c r="C69" s="25">
        <v>41984.947399999997</v>
      </c>
      <c r="E69">
        <f t="shared" si="11"/>
        <v>-6959.99904141158</v>
      </c>
      <c r="F69">
        <f t="shared" si="12"/>
        <v>-6960</v>
      </c>
      <c r="G69">
        <f t="shared" si="33"/>
        <v>4.9959999887505546E-4</v>
      </c>
      <c r="J69">
        <f t="shared" si="34"/>
        <v>4.9959999887505546E-4</v>
      </c>
      <c r="Q69" s="1">
        <f t="shared" si="15"/>
        <v>26966.447399999997</v>
      </c>
      <c r="S69" s="32">
        <v>1</v>
      </c>
      <c r="Z69">
        <f t="shared" si="16"/>
        <v>-6960</v>
      </c>
      <c r="AA69" s="28">
        <f t="shared" si="17"/>
        <v>5.30837703094293E-5</v>
      </c>
      <c r="AB69" s="28">
        <f t="shared" si="18"/>
        <v>-1.7602313132365241E-3</v>
      </c>
      <c r="AC69" s="28">
        <f t="shared" si="28"/>
        <v>4.4651622856562616E-4</v>
      </c>
      <c r="AD69" s="28"/>
      <c r="AE69" s="28">
        <f t="shared" si="19"/>
        <v>1.993767423724705E-7</v>
      </c>
      <c r="AF69">
        <f t="shared" si="29"/>
        <v>4.9959999887505546E-4</v>
      </c>
      <c r="AG69" s="29"/>
      <c r="AH69">
        <f t="shared" si="20"/>
        <v>2.2598313121115795E-3</v>
      </c>
      <c r="AI69">
        <f t="shared" si="21"/>
        <v>1.0087581440324453</v>
      </c>
      <c r="AJ69">
        <f t="shared" si="22"/>
        <v>0.6043752499983478</v>
      </c>
      <c r="AK69">
        <f t="shared" si="23"/>
        <v>-7.77881578518791E-3</v>
      </c>
      <c r="AL69">
        <f t="shared" si="24"/>
        <v>-0.72624667476540172</v>
      </c>
      <c r="AM69">
        <f t="shared" si="25"/>
        <v>-0.37997290936204953</v>
      </c>
      <c r="AN69" s="28">
        <f t="shared" ref="AN69:AT84" si="37">$AU69+$AB$7*SIN(AO69)</f>
        <v>5.5646837585447004</v>
      </c>
      <c r="AO69" s="28">
        <f t="shared" si="37"/>
        <v>5.564683758544704</v>
      </c>
      <c r="AP69" s="28">
        <f t="shared" si="37"/>
        <v>5.5646837585451125</v>
      </c>
      <c r="AQ69" s="28">
        <f t="shared" si="37"/>
        <v>5.5646837585914817</v>
      </c>
      <c r="AR69" s="28">
        <f t="shared" si="37"/>
        <v>5.5646837638498337</v>
      </c>
      <c r="AS69" s="28">
        <f t="shared" si="37"/>
        <v>5.5646843601612748</v>
      </c>
      <c r="AT69" s="28">
        <f t="shared" si="37"/>
        <v>5.564751981481157</v>
      </c>
      <c r="AU69" s="28">
        <f t="shared" si="27"/>
        <v>5.5723945087652051</v>
      </c>
      <c r="AW69" s="26"/>
      <c r="AX69" s="27"/>
    </row>
    <row r="70" spans="1:50" x14ac:dyDescent="0.2">
      <c r="A70" s="22" t="s">
        <v>123</v>
      </c>
      <c r="B70" s="23" t="s">
        <v>112</v>
      </c>
      <c r="C70" s="25">
        <v>41985.989800000003</v>
      </c>
      <c r="E70">
        <f t="shared" si="11"/>
        <v>-6957.9989762137411</v>
      </c>
      <c r="F70">
        <f t="shared" si="12"/>
        <v>-6958</v>
      </c>
      <c r="G70">
        <f t="shared" si="33"/>
        <v>5.3358000150183216E-4</v>
      </c>
      <c r="J70">
        <f t="shared" si="34"/>
        <v>5.3358000150183216E-4</v>
      </c>
      <c r="Q70" s="1">
        <f t="shared" si="15"/>
        <v>26967.489800000003</v>
      </c>
      <c r="S70" s="32">
        <v>1</v>
      </c>
      <c r="Z70">
        <f t="shared" si="16"/>
        <v>-6958</v>
      </c>
      <c r="AA70" s="28">
        <f t="shared" si="17"/>
        <v>5.3545115574862943E-5</v>
      </c>
      <c r="AB70" s="28">
        <f t="shared" si="18"/>
        <v>-1.7249854013498237E-3</v>
      </c>
      <c r="AC70" s="28">
        <f t="shared" si="28"/>
        <v>4.8003488592696921E-4</v>
      </c>
      <c r="AD70" s="28"/>
      <c r="AE70" s="28">
        <f t="shared" si="19"/>
        <v>2.3043349170691834E-7</v>
      </c>
      <c r="AF70">
        <f t="shared" si="29"/>
        <v>5.3358000150183216E-4</v>
      </c>
      <c r="AG70" s="29"/>
      <c r="AH70">
        <f t="shared" si="20"/>
        <v>2.2585654028516558E-3</v>
      </c>
      <c r="AI70">
        <f t="shared" si="21"/>
        <v>1.008761424174873</v>
      </c>
      <c r="AJ70">
        <f t="shared" si="22"/>
        <v>0.6040391670168761</v>
      </c>
      <c r="AK70">
        <f t="shared" si="23"/>
        <v>-7.7751211142269381E-3</v>
      </c>
      <c r="AL70">
        <f t="shared" si="24"/>
        <v>-0.7258248982852421</v>
      </c>
      <c r="AM70">
        <f t="shared" si="25"/>
        <v>-0.37973159253547972</v>
      </c>
      <c r="AN70" s="28">
        <f t="shared" si="37"/>
        <v>5.5651018437506297</v>
      </c>
      <c r="AO70" s="28">
        <f t="shared" si="37"/>
        <v>5.5651018437506332</v>
      </c>
      <c r="AP70" s="28">
        <f t="shared" si="37"/>
        <v>5.5651018437510427</v>
      </c>
      <c r="AQ70" s="28">
        <f t="shared" si="37"/>
        <v>5.5651018437974562</v>
      </c>
      <c r="AR70" s="28">
        <f t="shared" si="37"/>
        <v>5.5651018490590189</v>
      </c>
      <c r="AS70" s="28">
        <f t="shared" si="37"/>
        <v>5.5651024455164642</v>
      </c>
      <c r="AT70" s="28">
        <f t="shared" si="37"/>
        <v>5.565170058682825</v>
      </c>
      <c r="AU70" s="28">
        <f t="shared" si="27"/>
        <v>5.5728089065682065</v>
      </c>
      <c r="AW70" s="26"/>
      <c r="AX70" s="27"/>
    </row>
    <row r="71" spans="1:50" x14ac:dyDescent="0.2">
      <c r="A71" t="s">
        <v>96</v>
      </c>
      <c r="C71" s="4">
        <v>42006.313999999998</v>
      </c>
      <c r="D71" s="4"/>
      <c r="E71">
        <f t="shared" si="11"/>
        <v>-6919.0026935068372</v>
      </c>
      <c r="F71">
        <f t="shared" si="12"/>
        <v>-6919</v>
      </c>
      <c r="Q71" s="1">
        <f t="shared" si="15"/>
        <v>26987.813999999998</v>
      </c>
      <c r="S71" s="32">
        <v>1</v>
      </c>
      <c r="Z71">
        <f t="shared" si="16"/>
        <v>-6919</v>
      </c>
      <c r="AA71" s="28">
        <f t="shared" si="17"/>
        <v>6.2430165227520505E-5</v>
      </c>
      <c r="AB71" s="28">
        <f t="shared" si="18"/>
        <v>-2.2338007122685421E-3</v>
      </c>
      <c r="AC71" s="28">
        <f t="shared" si="28"/>
        <v>-6.2430165227520505E-5</v>
      </c>
      <c r="AD71" s="28"/>
      <c r="AE71" s="28">
        <f t="shared" si="19"/>
        <v>3.8975255303355103E-9</v>
      </c>
      <c r="AF71">
        <f t="shared" si="29"/>
        <v>0</v>
      </c>
      <c r="AG71" s="29"/>
      <c r="AH71">
        <f t="shared" si="20"/>
        <v>2.2338007122685421E-3</v>
      </c>
      <c r="AI71">
        <f t="shared" si="21"/>
        <v>1.0088250789161481</v>
      </c>
      <c r="AJ71">
        <f t="shared" si="22"/>
        <v>0.59746370670129656</v>
      </c>
      <c r="AK71">
        <f t="shared" si="23"/>
        <v>-7.7027945602037374E-3</v>
      </c>
      <c r="AL71">
        <f t="shared" si="24"/>
        <v>-0.71759971038005577</v>
      </c>
      <c r="AM71">
        <f t="shared" si="25"/>
        <v>-0.37503328941309438</v>
      </c>
      <c r="AN71" s="28">
        <f t="shared" si="37"/>
        <v>5.5732547761398381</v>
      </c>
      <c r="AO71" s="28">
        <f t="shared" si="37"/>
        <v>5.5732547761398425</v>
      </c>
      <c r="AP71" s="28">
        <f t="shared" si="37"/>
        <v>5.5732547761402627</v>
      </c>
      <c r="AQ71" s="28">
        <f t="shared" si="37"/>
        <v>5.5732547761875528</v>
      </c>
      <c r="AR71" s="28">
        <f t="shared" si="37"/>
        <v>5.5732547815106965</v>
      </c>
      <c r="AS71" s="28">
        <f t="shared" si="37"/>
        <v>5.5732553807009948</v>
      </c>
      <c r="AT71" s="28">
        <f t="shared" si="37"/>
        <v>5.5733228255281482</v>
      </c>
      <c r="AU71" s="28">
        <f t="shared" si="27"/>
        <v>5.580889663726726</v>
      </c>
      <c r="AW71" s="26"/>
      <c r="AX71" s="27"/>
    </row>
    <row r="72" spans="1:50" x14ac:dyDescent="0.2">
      <c r="A72" s="22" t="s">
        <v>130</v>
      </c>
      <c r="B72" s="23" t="s">
        <v>112</v>
      </c>
      <c r="C72" s="25">
        <v>42007.357799999998</v>
      </c>
      <c r="E72">
        <f t="shared" si="11"/>
        <v>-6916.9999421124667</v>
      </c>
      <c r="F72">
        <f t="shared" si="12"/>
        <v>-6917</v>
      </c>
      <c r="G72">
        <f t="shared" ref="G72:G89" si="38">+C72-(C$7+F72*C$8)</f>
        <v>3.0169998353812844E-5</v>
      </c>
      <c r="J72">
        <f t="shared" ref="J72:J89" si="39">G72</f>
        <v>3.0169998353812844E-5</v>
      </c>
      <c r="Q72" s="1">
        <f t="shared" si="15"/>
        <v>26988.857799999998</v>
      </c>
      <c r="S72" s="32">
        <v>1</v>
      </c>
      <c r="Z72">
        <f t="shared" si="16"/>
        <v>-6917</v>
      </c>
      <c r="AA72" s="28">
        <f t="shared" si="17"/>
        <v>6.2880123276577715E-5</v>
      </c>
      <c r="AB72" s="28">
        <f t="shared" si="18"/>
        <v>-2.2023566710803462E-3</v>
      </c>
      <c r="AC72" s="28">
        <f t="shared" si="28"/>
        <v>-3.2710124922764872E-5</v>
      </c>
      <c r="AD72" s="28"/>
      <c r="AE72" s="28">
        <f t="shared" si="19"/>
        <v>1.0699522724628835E-9</v>
      </c>
      <c r="AF72">
        <f t="shared" si="29"/>
        <v>3.0169998353812844E-5</v>
      </c>
      <c r="AG72" s="29"/>
      <c r="AH72">
        <f t="shared" si="20"/>
        <v>2.232526669434159E-3</v>
      </c>
      <c r="AI72">
        <f t="shared" si="21"/>
        <v>1.0088283274195096</v>
      </c>
      <c r="AJ72">
        <f t="shared" si="22"/>
        <v>0.59712538782651192</v>
      </c>
      <c r="AK72">
        <f t="shared" si="23"/>
        <v>-7.6990711703999841E-3</v>
      </c>
      <c r="AL72">
        <f t="shared" si="24"/>
        <v>-0.71717787793845833</v>
      </c>
      <c r="AM72">
        <f t="shared" si="25"/>
        <v>-0.37479272685763049</v>
      </c>
      <c r="AN72" s="28">
        <f t="shared" si="37"/>
        <v>5.5736728890806866</v>
      </c>
      <c r="AO72" s="28">
        <f t="shared" si="37"/>
        <v>5.573672889080691</v>
      </c>
      <c r="AP72" s="28">
        <f t="shared" si="37"/>
        <v>5.5736728890811111</v>
      </c>
      <c r="AQ72" s="28">
        <f t="shared" si="37"/>
        <v>5.5736728891284457</v>
      </c>
      <c r="AR72" s="28">
        <f t="shared" si="37"/>
        <v>5.5736728944546954</v>
      </c>
      <c r="AS72" s="28">
        <f t="shared" si="37"/>
        <v>5.5736734937792525</v>
      </c>
      <c r="AT72" s="28">
        <f t="shared" si="37"/>
        <v>5.5737409294948019</v>
      </c>
      <c r="AU72" s="28">
        <f t="shared" si="27"/>
        <v>5.5813040615297274</v>
      </c>
      <c r="AW72" s="26"/>
      <c r="AX72" s="27"/>
    </row>
    <row r="73" spans="1:50" x14ac:dyDescent="0.2">
      <c r="A73" s="22" t="s">
        <v>130</v>
      </c>
      <c r="B73" s="23" t="s">
        <v>112</v>
      </c>
      <c r="C73" s="25">
        <v>42008.400199999996</v>
      </c>
      <c r="E73">
        <f t="shared" si="11"/>
        <v>-6914.9998769146423</v>
      </c>
      <c r="F73">
        <f t="shared" si="12"/>
        <v>-6915</v>
      </c>
      <c r="G73">
        <f t="shared" si="38"/>
        <v>6.4150000980589539E-5</v>
      </c>
      <c r="J73">
        <f t="shared" si="39"/>
        <v>6.4150000980589539E-5</v>
      </c>
      <c r="Q73" s="1">
        <f t="shared" si="15"/>
        <v>26989.900199999996</v>
      </c>
      <c r="S73" s="32">
        <v>1</v>
      </c>
      <c r="Z73">
        <f t="shared" si="16"/>
        <v>-6915</v>
      </c>
      <c r="AA73" s="28">
        <f t="shared" si="17"/>
        <v>6.3329528221165582E-5</v>
      </c>
      <c r="AB73" s="28">
        <f t="shared" si="18"/>
        <v>-2.1671022312289576E-3</v>
      </c>
      <c r="AC73" s="28">
        <f t="shared" si="28"/>
        <v>8.2047275942395692E-7</v>
      </c>
      <c r="AD73" s="28"/>
      <c r="AE73" s="28">
        <f t="shared" si="19"/>
        <v>6.731755489567623E-13</v>
      </c>
      <c r="AF73">
        <f t="shared" si="29"/>
        <v>6.4150000980589539E-5</v>
      </c>
      <c r="AG73" s="29"/>
      <c r="AH73">
        <f t="shared" si="20"/>
        <v>2.2312522322095471E-3</v>
      </c>
      <c r="AI73">
        <f t="shared" si="21"/>
        <v>1.008831574372836</v>
      </c>
      <c r="AJ73">
        <f t="shared" si="22"/>
        <v>0.59678696051834212</v>
      </c>
      <c r="AK73">
        <f t="shared" si="23"/>
        <v>-7.6953463866166636E-3</v>
      </c>
      <c r="AL73">
        <f t="shared" si="24"/>
        <v>-0.71675604278083571</v>
      </c>
      <c r="AM73">
        <f t="shared" si="25"/>
        <v>-0.37455220078350887</v>
      </c>
      <c r="AN73" s="28">
        <f t="shared" si="37"/>
        <v>5.5740910033675712</v>
      </c>
      <c r="AO73" s="28">
        <f t="shared" si="37"/>
        <v>5.5740910033675757</v>
      </c>
      <c r="AP73" s="28">
        <f t="shared" si="37"/>
        <v>5.5740910033679967</v>
      </c>
      <c r="AQ73" s="28">
        <f t="shared" si="37"/>
        <v>5.5740910034153757</v>
      </c>
      <c r="AR73" s="28">
        <f t="shared" si="37"/>
        <v>5.5740910087447251</v>
      </c>
      <c r="AS73" s="28">
        <f t="shared" si="37"/>
        <v>5.5740916082029646</v>
      </c>
      <c r="AT73" s="28">
        <f t="shared" si="37"/>
        <v>5.5741590347602381</v>
      </c>
      <c r="AU73" s="28">
        <f t="shared" si="27"/>
        <v>5.5817184593327287</v>
      </c>
      <c r="AW73" s="26"/>
      <c r="AX73" s="27"/>
    </row>
    <row r="74" spans="1:50" x14ac:dyDescent="0.2">
      <c r="A74" s="22" t="s">
        <v>143</v>
      </c>
      <c r="B74" s="23" t="s">
        <v>112</v>
      </c>
      <c r="C74" s="25">
        <v>42015.6967</v>
      </c>
      <c r="E74">
        <f t="shared" si="11"/>
        <v>-6900.9999961433869</v>
      </c>
      <c r="F74">
        <f t="shared" si="12"/>
        <v>-6901</v>
      </c>
      <c r="G74">
        <f t="shared" si="38"/>
        <v>2.0099978428333998E-6</v>
      </c>
      <c r="J74">
        <f t="shared" si="39"/>
        <v>2.0099978428333998E-6</v>
      </c>
      <c r="Q74" s="1">
        <f t="shared" si="15"/>
        <v>26997.1967</v>
      </c>
      <c r="S74" s="32">
        <v>1</v>
      </c>
      <c r="Z74">
        <f t="shared" si="16"/>
        <v>-6901</v>
      </c>
      <c r="AA74" s="28">
        <f t="shared" si="17"/>
        <v>6.6459894480588606E-5</v>
      </c>
      <c r="AB74" s="28">
        <f t="shared" si="18"/>
        <v>-2.2203101494404527E-3</v>
      </c>
      <c r="AC74" s="28">
        <f t="shared" si="28"/>
        <v>-6.4449896637755206E-5</v>
      </c>
      <c r="AD74" s="28"/>
      <c r="AE74" s="28">
        <f t="shared" si="19"/>
        <v>4.1537891766173297E-9</v>
      </c>
      <c r="AF74">
        <f t="shared" si="29"/>
        <v>2.0099978428333998E-6</v>
      </c>
      <c r="AG74" s="29"/>
      <c r="AH74">
        <f t="shared" si="20"/>
        <v>2.2223201472832861E-3</v>
      </c>
      <c r="AI74">
        <f t="shared" si="21"/>
        <v>1.0088542595932655</v>
      </c>
      <c r="AJ74">
        <f t="shared" si="22"/>
        <v>0.59441493820231506</v>
      </c>
      <c r="AK74">
        <f t="shared" si="23"/>
        <v>-7.6692339231512049E-3</v>
      </c>
      <c r="AL74">
        <f t="shared" si="24"/>
        <v>-0.71380312073701291</v>
      </c>
      <c r="AM74">
        <f t="shared" si="25"/>
        <v>-0.37286953731282008</v>
      </c>
      <c r="AN74" s="28">
        <f t="shared" si="37"/>
        <v>5.5770178410107691</v>
      </c>
      <c r="AO74" s="28">
        <f t="shared" si="37"/>
        <v>5.5770178410107727</v>
      </c>
      <c r="AP74" s="28">
        <f t="shared" si="37"/>
        <v>5.5770178410111972</v>
      </c>
      <c r="AQ74" s="28">
        <f t="shared" si="37"/>
        <v>5.577017841058888</v>
      </c>
      <c r="AR74" s="28">
        <f t="shared" si="37"/>
        <v>5.5770178464097926</v>
      </c>
      <c r="AS74" s="28">
        <f t="shared" si="37"/>
        <v>5.5770184467876138</v>
      </c>
      <c r="AT74" s="28">
        <f t="shared" si="37"/>
        <v>5.5770858079307057</v>
      </c>
      <c r="AU74" s="28">
        <f t="shared" si="27"/>
        <v>5.5846192439537354</v>
      </c>
      <c r="AW74" s="26"/>
      <c r="AX74" s="27"/>
    </row>
    <row r="75" spans="1:50" x14ac:dyDescent="0.2">
      <c r="A75" t="s">
        <v>93</v>
      </c>
      <c r="C75" s="4">
        <v>42016.739079999999</v>
      </c>
      <c r="D75" s="4"/>
      <c r="E75">
        <f t="shared" si="11"/>
        <v>-6898.9999693197979</v>
      </c>
      <c r="F75">
        <f t="shared" si="12"/>
        <v>-6899</v>
      </c>
      <c r="G75">
        <f t="shared" si="38"/>
        <v>1.5990000974852592E-5</v>
      </c>
      <c r="J75">
        <f t="shared" si="39"/>
        <v>1.5990000974852592E-5</v>
      </c>
      <c r="Q75" s="1">
        <f t="shared" si="15"/>
        <v>26998.239079999999</v>
      </c>
      <c r="S75" s="32">
        <v>1</v>
      </c>
      <c r="Z75">
        <f t="shared" si="16"/>
        <v>-6899</v>
      </c>
      <c r="AA75" s="28">
        <f t="shared" si="17"/>
        <v>6.6904882551318493E-5</v>
      </c>
      <c r="AB75" s="28">
        <f t="shared" si="18"/>
        <v>-2.2050525619238827E-3</v>
      </c>
      <c r="AC75" s="28">
        <f t="shared" si="28"/>
        <v>-5.0914881576465901E-5</v>
      </c>
      <c r="AD75" s="28"/>
      <c r="AE75" s="28">
        <f t="shared" si="19"/>
        <v>2.592325165945547E-9</v>
      </c>
      <c r="AF75">
        <f t="shared" si="29"/>
        <v>1.5990000974852592E-5</v>
      </c>
      <c r="AG75" s="29"/>
      <c r="AH75">
        <f t="shared" si="20"/>
        <v>2.2210425628987353E-3</v>
      </c>
      <c r="AI75">
        <f t="shared" si="21"/>
        <v>1.0088574941240869</v>
      </c>
      <c r="AJ75">
        <f t="shared" si="22"/>
        <v>0.59407564556030212</v>
      </c>
      <c r="AK75">
        <f t="shared" si="23"/>
        <v>-7.665498010873917E-3</v>
      </c>
      <c r="AL75">
        <f t="shared" si="24"/>
        <v>-0.71338126389759404</v>
      </c>
      <c r="AM75">
        <f t="shared" si="25"/>
        <v>-0.3726293020487062</v>
      </c>
      <c r="AN75" s="28">
        <f t="shared" si="37"/>
        <v>5.5774359660427892</v>
      </c>
      <c r="AO75" s="28">
        <f t="shared" si="37"/>
        <v>5.5774359660427928</v>
      </c>
      <c r="AP75" s="28">
        <f t="shared" si="37"/>
        <v>5.5774359660432182</v>
      </c>
      <c r="AQ75" s="28">
        <f t="shared" si="37"/>
        <v>5.5774359660909534</v>
      </c>
      <c r="AR75" s="28">
        <f t="shared" si="37"/>
        <v>5.577435971444916</v>
      </c>
      <c r="AS75" s="28">
        <f t="shared" si="37"/>
        <v>5.5774365719517878</v>
      </c>
      <c r="AT75" s="28">
        <f t="shared" si="37"/>
        <v>5.5775039235634658</v>
      </c>
      <c r="AU75" s="28">
        <f t="shared" si="27"/>
        <v>5.5850336417567359</v>
      </c>
      <c r="AW75" s="26"/>
      <c r="AX75" s="27"/>
    </row>
    <row r="76" spans="1:50" x14ac:dyDescent="0.2">
      <c r="A76" s="22" t="s">
        <v>143</v>
      </c>
      <c r="B76" s="23" t="s">
        <v>112</v>
      </c>
      <c r="C76" s="25">
        <v>42017.781499999997</v>
      </c>
      <c r="E76">
        <f t="shared" si="11"/>
        <v>-6896.9998657477372</v>
      </c>
      <c r="F76">
        <f t="shared" si="12"/>
        <v>-6897</v>
      </c>
      <c r="G76">
        <f t="shared" si="38"/>
        <v>6.9969995820429176E-5</v>
      </c>
      <c r="J76">
        <f t="shared" si="39"/>
        <v>6.9969995820429176E-5</v>
      </c>
      <c r="Q76" s="1">
        <f t="shared" si="15"/>
        <v>26999.281499999997</v>
      </c>
      <c r="S76" s="32">
        <v>1</v>
      </c>
      <c r="Z76">
        <f t="shared" si="16"/>
        <v>-6897</v>
      </c>
      <c r="AA76" s="28">
        <f t="shared" si="17"/>
        <v>6.7349319509184269E-5</v>
      </c>
      <c r="AB76" s="28">
        <f t="shared" si="18"/>
        <v>-2.1497945902951305E-3</v>
      </c>
      <c r="AC76" s="28">
        <f t="shared" si="28"/>
        <v>2.6206763112449072E-6</v>
      </c>
      <c r="AD76" s="28"/>
      <c r="AE76" s="28">
        <f t="shared" si="19"/>
        <v>6.8679443283202137E-12</v>
      </c>
      <c r="AF76">
        <f t="shared" si="29"/>
        <v>6.9969995820429176E-5</v>
      </c>
      <c r="AG76" s="29"/>
      <c r="AH76">
        <f t="shared" si="20"/>
        <v>2.2197645861155597E-3</v>
      </c>
      <c r="AI76">
        <f t="shared" si="21"/>
        <v>1.0088607270993211</v>
      </c>
      <c r="AJ76">
        <f t="shared" si="22"/>
        <v>0.59373624501855649</v>
      </c>
      <c r="AK76">
        <f t="shared" si="23"/>
        <v>-7.661760710457044E-3</v>
      </c>
      <c r="AL76">
        <f t="shared" si="24"/>
        <v>-0.71295940435375793</v>
      </c>
      <c r="AM76">
        <f t="shared" si="25"/>
        <v>-0.37238910300597594</v>
      </c>
      <c r="AN76" s="28">
        <f t="shared" si="37"/>
        <v>5.5778540924150546</v>
      </c>
      <c r="AO76" s="28">
        <f t="shared" si="37"/>
        <v>5.5778540924150581</v>
      </c>
      <c r="AP76" s="28">
        <f t="shared" si="37"/>
        <v>5.5778540924154845</v>
      </c>
      <c r="AQ76" s="28">
        <f t="shared" si="37"/>
        <v>5.5778540924632631</v>
      </c>
      <c r="AR76" s="28">
        <f t="shared" si="37"/>
        <v>5.5778540978202793</v>
      </c>
      <c r="AS76" s="28">
        <f t="shared" si="37"/>
        <v>5.5778546984556208</v>
      </c>
      <c r="AT76" s="28">
        <f t="shared" si="37"/>
        <v>5.5779220404892715</v>
      </c>
      <c r="AU76" s="28">
        <f t="shared" si="27"/>
        <v>5.5854480395597372</v>
      </c>
      <c r="AW76" s="26"/>
      <c r="AX76" s="27"/>
    </row>
    <row r="77" spans="1:50" x14ac:dyDescent="0.2">
      <c r="A77" s="22" t="s">
        <v>146</v>
      </c>
      <c r="B77" s="23" t="s">
        <v>112</v>
      </c>
      <c r="C77" s="25">
        <v>42025.599699999999</v>
      </c>
      <c r="E77">
        <f t="shared" si="11"/>
        <v>-6881.9989930216652</v>
      </c>
      <c r="F77">
        <f t="shared" si="12"/>
        <v>-6882</v>
      </c>
      <c r="G77">
        <f t="shared" si="38"/>
        <v>5.2481999591691419E-4</v>
      </c>
      <c r="J77">
        <f t="shared" si="39"/>
        <v>5.2481999591691419E-4</v>
      </c>
      <c r="Q77" s="1">
        <f t="shared" si="15"/>
        <v>27007.099699999999</v>
      </c>
      <c r="S77" s="32">
        <v>1</v>
      </c>
      <c r="Z77">
        <f t="shared" si="16"/>
        <v>-6882</v>
      </c>
      <c r="AA77" s="28">
        <f t="shared" si="17"/>
        <v>7.0665052357606235E-5</v>
      </c>
      <c r="AB77" s="28">
        <f t="shared" si="18"/>
        <v>-1.6853472790056552E-3</v>
      </c>
      <c r="AC77" s="28">
        <f t="shared" si="28"/>
        <v>4.5415494355930796E-4</v>
      </c>
      <c r="AD77" s="28"/>
      <c r="AE77" s="28">
        <f t="shared" si="19"/>
        <v>2.0625671275935819E-7</v>
      </c>
      <c r="AF77">
        <f t="shared" si="29"/>
        <v>5.2481999591691419E-4</v>
      </c>
      <c r="AG77" s="29"/>
      <c r="AH77">
        <f t="shared" si="20"/>
        <v>2.2101672749225694E-3</v>
      </c>
      <c r="AI77">
        <f t="shared" si="21"/>
        <v>1.0088849247671414</v>
      </c>
      <c r="AJ77">
        <f t="shared" si="22"/>
        <v>0.59118730765187466</v>
      </c>
      <c r="AK77">
        <f t="shared" si="23"/>
        <v>-7.6336867760725046E-3</v>
      </c>
      <c r="AL77">
        <f t="shared" si="24"/>
        <v>-0.70979537170228102</v>
      </c>
      <c r="AM77">
        <f t="shared" si="25"/>
        <v>-0.37058876183661454</v>
      </c>
      <c r="AN77" s="28">
        <f t="shared" si="37"/>
        <v>5.580990082862189</v>
      </c>
      <c r="AO77" s="28">
        <f t="shared" si="37"/>
        <v>5.5809900828621934</v>
      </c>
      <c r="AP77" s="28">
        <f t="shared" si="37"/>
        <v>5.5809900828626233</v>
      </c>
      <c r="AQ77" s="28">
        <f t="shared" si="37"/>
        <v>5.5809900829107324</v>
      </c>
      <c r="AR77" s="28">
        <f t="shared" si="37"/>
        <v>5.580990088290477</v>
      </c>
      <c r="AS77" s="28">
        <f t="shared" si="37"/>
        <v>5.5809906898708004</v>
      </c>
      <c r="AT77" s="28">
        <f t="shared" si="37"/>
        <v>5.5810579585841191</v>
      </c>
      <c r="AU77" s="28">
        <f t="shared" si="27"/>
        <v>5.5885560230822451</v>
      </c>
      <c r="AW77" s="26"/>
      <c r="AX77" s="27"/>
    </row>
    <row r="78" spans="1:50" x14ac:dyDescent="0.2">
      <c r="A78" s="22" t="s">
        <v>130</v>
      </c>
      <c r="B78" s="23" t="s">
        <v>112</v>
      </c>
      <c r="C78" s="25">
        <v>42032.374600000003</v>
      </c>
      <c r="E78">
        <f t="shared" si="11"/>
        <v>-6868.9999123340504</v>
      </c>
      <c r="F78">
        <f t="shared" si="12"/>
        <v>-6869</v>
      </c>
      <c r="G78">
        <f t="shared" si="38"/>
        <v>4.5690001570619643E-5</v>
      </c>
      <c r="J78">
        <f t="shared" si="39"/>
        <v>4.5690001570619643E-5</v>
      </c>
      <c r="Q78" s="1">
        <f t="shared" si="15"/>
        <v>27013.874600000003</v>
      </c>
      <c r="S78" s="32">
        <v>1</v>
      </c>
      <c r="Z78">
        <f t="shared" si="16"/>
        <v>-6869</v>
      </c>
      <c r="AA78" s="28">
        <f t="shared" si="17"/>
        <v>7.3513694339391415E-5</v>
      </c>
      <c r="AB78" s="28">
        <f t="shared" si="18"/>
        <v>-2.1561418319957586E-3</v>
      </c>
      <c r="AC78" s="28">
        <f t="shared" si="28"/>
        <v>-2.7823692768771772E-5</v>
      </c>
      <c r="AD78" s="28"/>
      <c r="AE78" s="28">
        <f t="shared" si="19"/>
        <v>7.7415787929100262E-10</v>
      </c>
      <c r="AF78">
        <f t="shared" si="29"/>
        <v>4.5690001570619643E-5</v>
      </c>
      <c r="AG78" s="29"/>
      <c r="AH78">
        <f t="shared" si="20"/>
        <v>2.2018318335663783E-3</v>
      </c>
      <c r="AI78">
        <f t="shared" si="21"/>
        <v>1.0089058250717053</v>
      </c>
      <c r="AJ78">
        <f t="shared" si="22"/>
        <v>0.58897334127295098</v>
      </c>
      <c r="AK78">
        <f t="shared" si="23"/>
        <v>-7.6092931146809215E-3</v>
      </c>
      <c r="AL78">
        <f t="shared" si="24"/>
        <v>-0.70705308750115392</v>
      </c>
      <c r="AM78">
        <f t="shared" si="25"/>
        <v>-0.36903010354687876</v>
      </c>
      <c r="AN78" s="28">
        <f t="shared" si="37"/>
        <v>5.5837080019908107</v>
      </c>
      <c r="AO78" s="28">
        <f t="shared" si="37"/>
        <v>5.5837080019908152</v>
      </c>
      <c r="AP78" s="28">
        <f t="shared" si="37"/>
        <v>5.5837080019912486</v>
      </c>
      <c r="AQ78" s="28">
        <f t="shared" si="37"/>
        <v>5.5837080020396428</v>
      </c>
      <c r="AR78" s="28">
        <f t="shared" si="37"/>
        <v>5.5837080074388412</v>
      </c>
      <c r="AS78" s="28">
        <f t="shared" si="37"/>
        <v>5.5837086098115902</v>
      </c>
      <c r="AT78" s="28">
        <f t="shared" si="37"/>
        <v>5.5837758128622088</v>
      </c>
      <c r="AU78" s="28">
        <f t="shared" si="27"/>
        <v>5.5912496088017516</v>
      </c>
      <c r="AW78" s="26"/>
      <c r="AX78" s="27"/>
    </row>
    <row r="79" spans="1:50" x14ac:dyDescent="0.2">
      <c r="A79" s="22" t="s">
        <v>130</v>
      </c>
      <c r="B79" s="23" t="s">
        <v>112</v>
      </c>
      <c r="C79" s="25">
        <v>42046.446400000001</v>
      </c>
      <c r="E79">
        <f t="shared" si="11"/>
        <v>-6842.0001833904726</v>
      </c>
      <c r="F79">
        <f t="shared" si="12"/>
        <v>-6842</v>
      </c>
      <c r="G79">
        <f t="shared" si="38"/>
        <v>-9.5579998742323369E-5</v>
      </c>
      <c r="J79">
        <f t="shared" si="39"/>
        <v>-9.5579998742323369E-5</v>
      </c>
      <c r="Q79" s="1">
        <f t="shared" si="15"/>
        <v>27027.946400000001</v>
      </c>
      <c r="S79" s="32">
        <v>1</v>
      </c>
      <c r="Z79">
        <f t="shared" si="16"/>
        <v>-6842</v>
      </c>
      <c r="AA79" s="28">
        <f t="shared" si="17"/>
        <v>7.9356224596013273E-5</v>
      </c>
      <c r="AB79" s="28">
        <f t="shared" si="18"/>
        <v>-2.2800473082088325E-3</v>
      </c>
      <c r="AC79" s="28">
        <f t="shared" si="28"/>
        <v>-1.7493622333833664E-4</v>
      </c>
      <c r="AD79" s="28"/>
      <c r="AE79" s="28">
        <f t="shared" si="19"/>
        <v>3.0602682235880396E-8</v>
      </c>
      <c r="AF79">
        <f t="shared" si="29"/>
        <v>-9.5579998742323369E-5</v>
      </c>
      <c r="AG79" s="29"/>
      <c r="AH79">
        <f t="shared" si="20"/>
        <v>2.1844673094665091E-3</v>
      </c>
      <c r="AI79">
        <f t="shared" si="21"/>
        <v>1.0089490219573918</v>
      </c>
      <c r="AJ79">
        <f t="shared" si="22"/>
        <v>0.58436067642438083</v>
      </c>
      <c r="AK79">
        <f t="shared" si="23"/>
        <v>-7.5584434852070496E-3</v>
      </c>
      <c r="AL79">
        <f t="shared" si="24"/>
        <v>-0.70135721209939494</v>
      </c>
      <c r="AM79">
        <f t="shared" si="25"/>
        <v>-0.36579771294899777</v>
      </c>
      <c r="AN79" s="28">
        <f t="shared" si="37"/>
        <v>5.5893530903691051</v>
      </c>
      <c r="AO79" s="28">
        <f t="shared" si="37"/>
        <v>5.5893530903691095</v>
      </c>
      <c r="AP79" s="28">
        <f t="shared" si="37"/>
        <v>5.589353090369551</v>
      </c>
      <c r="AQ79" s="28">
        <f t="shared" si="37"/>
        <v>5.5893530904185313</v>
      </c>
      <c r="AR79" s="28">
        <f t="shared" si="37"/>
        <v>5.5893530958573958</v>
      </c>
      <c r="AS79" s="28">
        <f t="shared" si="37"/>
        <v>5.5893536997966988</v>
      </c>
      <c r="AT79" s="28">
        <f t="shared" si="37"/>
        <v>5.5894207601941801</v>
      </c>
      <c r="AU79" s="28">
        <f t="shared" si="27"/>
        <v>5.5968439791422657</v>
      </c>
      <c r="AW79" s="26"/>
      <c r="AX79" s="27"/>
    </row>
    <row r="80" spans="1:50" x14ac:dyDescent="0.2">
      <c r="A80" s="22" t="s">
        <v>143</v>
      </c>
      <c r="B80" s="23" t="s">
        <v>112</v>
      </c>
      <c r="C80" s="25">
        <v>42062.603199999998</v>
      </c>
      <c r="E80">
        <f t="shared" si="11"/>
        <v>-6810.9999403088777</v>
      </c>
      <c r="F80">
        <f t="shared" si="12"/>
        <v>-6811</v>
      </c>
      <c r="G80">
        <f t="shared" si="38"/>
        <v>3.1110001145862043E-5</v>
      </c>
      <c r="J80">
        <f t="shared" si="39"/>
        <v>3.1110001145862043E-5</v>
      </c>
      <c r="Q80" s="1">
        <f t="shared" si="15"/>
        <v>27044.103199999998</v>
      </c>
      <c r="S80" s="32">
        <v>1</v>
      </c>
      <c r="Z80">
        <f t="shared" si="16"/>
        <v>-6811</v>
      </c>
      <c r="AA80" s="28">
        <f t="shared" si="17"/>
        <v>8.5941912560047462E-5</v>
      </c>
      <c r="AB80" s="28">
        <f t="shared" si="18"/>
        <v>-2.133333530826714E-3</v>
      </c>
      <c r="AC80" s="28">
        <f t="shared" si="28"/>
        <v>-5.4831911414185419E-5</v>
      </c>
      <c r="AD80" s="28"/>
      <c r="AE80" s="28">
        <f t="shared" si="19"/>
        <v>3.0065385093330774E-9</v>
      </c>
      <c r="AF80">
        <f t="shared" si="29"/>
        <v>3.1110001145862043E-5</v>
      </c>
      <c r="AG80" s="29"/>
      <c r="AH80">
        <f t="shared" si="20"/>
        <v>2.1644435319725761E-3</v>
      </c>
      <c r="AI80">
        <f t="shared" si="21"/>
        <v>1.0089982647546811</v>
      </c>
      <c r="AJ80">
        <f t="shared" si="22"/>
        <v>0.57904079498289229</v>
      </c>
      <c r="AK80">
        <f t="shared" si="23"/>
        <v>-7.4997528837697199E-3</v>
      </c>
      <c r="AL80">
        <f t="shared" si="24"/>
        <v>-0.69481690401069862</v>
      </c>
      <c r="AM80">
        <f t="shared" si="25"/>
        <v>-0.3620944029943336</v>
      </c>
      <c r="AN80" s="28">
        <f t="shared" si="37"/>
        <v>5.5958347851050769</v>
      </c>
      <c r="AO80" s="28">
        <f t="shared" si="37"/>
        <v>5.5958347851050805</v>
      </c>
      <c r="AP80" s="28">
        <f t="shared" si="37"/>
        <v>5.5958347851055299</v>
      </c>
      <c r="AQ80" s="28">
        <f t="shared" si="37"/>
        <v>5.5958347851551746</v>
      </c>
      <c r="AR80" s="28">
        <f t="shared" si="37"/>
        <v>5.5958347906383299</v>
      </c>
      <c r="AS80" s="28">
        <f t="shared" si="37"/>
        <v>5.5958353962433671</v>
      </c>
      <c r="AT80" s="28">
        <f t="shared" si="37"/>
        <v>5.5959022824237552</v>
      </c>
      <c r="AU80" s="28">
        <f t="shared" si="27"/>
        <v>5.6032671450887808</v>
      </c>
      <c r="AW80" s="26"/>
      <c r="AX80" s="27"/>
    </row>
    <row r="81" spans="1:50" x14ac:dyDescent="0.2">
      <c r="A81" s="22" t="s">
        <v>130</v>
      </c>
      <c r="B81" s="23" t="s">
        <v>112</v>
      </c>
      <c r="C81" s="25">
        <v>42069.378499999999</v>
      </c>
      <c r="E81">
        <f t="shared" si="11"/>
        <v>-6798.0000921365418</v>
      </c>
      <c r="F81">
        <f t="shared" si="12"/>
        <v>-6798</v>
      </c>
      <c r="G81">
        <f t="shared" si="38"/>
        <v>-4.8020003305282444E-5</v>
      </c>
      <c r="J81">
        <f t="shared" si="39"/>
        <v>-4.8020003305282444E-5</v>
      </c>
      <c r="Q81" s="1">
        <f t="shared" si="15"/>
        <v>27050.878499999999</v>
      </c>
      <c r="S81" s="32">
        <v>1</v>
      </c>
      <c r="Z81">
        <f t="shared" si="16"/>
        <v>-6798</v>
      </c>
      <c r="AA81" s="28">
        <f t="shared" si="17"/>
        <v>8.8664902362485965E-5</v>
      </c>
      <c r="AB81" s="28">
        <f t="shared" si="18"/>
        <v>-2.2040390650531713E-3</v>
      </c>
      <c r="AC81" s="28">
        <f t="shared" si="28"/>
        <v>-1.3668490566776841E-4</v>
      </c>
      <c r="AD81" s="28"/>
      <c r="AE81" s="28">
        <f t="shared" si="19"/>
        <v>1.8682763437406748E-8</v>
      </c>
      <c r="AF81">
        <f t="shared" si="29"/>
        <v>-4.8020003305282444E-5</v>
      </c>
      <c r="AG81" s="29"/>
      <c r="AH81">
        <f t="shared" si="20"/>
        <v>2.1560190617478888E-3</v>
      </c>
      <c r="AI81">
        <f t="shared" si="21"/>
        <v>1.0090188019473025</v>
      </c>
      <c r="AJ81">
        <f t="shared" si="22"/>
        <v>0.57680233763370059</v>
      </c>
      <c r="AK81">
        <f t="shared" si="23"/>
        <v>-7.4750433676521143E-3</v>
      </c>
      <c r="AL81">
        <f t="shared" si="24"/>
        <v>-0.69207400462152646</v>
      </c>
      <c r="AM81">
        <f t="shared" si="25"/>
        <v>-0.36054390829289357</v>
      </c>
      <c r="AN81" s="28">
        <f t="shared" si="37"/>
        <v>5.5985530090776683</v>
      </c>
      <c r="AO81" s="28">
        <f t="shared" si="37"/>
        <v>5.5985530090776727</v>
      </c>
      <c r="AP81" s="28">
        <f t="shared" si="37"/>
        <v>5.5985530090781257</v>
      </c>
      <c r="AQ81" s="28">
        <f t="shared" si="37"/>
        <v>5.5985530091280449</v>
      </c>
      <c r="AR81" s="28">
        <f t="shared" si="37"/>
        <v>5.5985530146293669</v>
      </c>
      <c r="AS81" s="28">
        <f t="shared" si="37"/>
        <v>5.5985536208903621</v>
      </c>
      <c r="AT81" s="28">
        <f t="shared" si="37"/>
        <v>5.5986204307002936</v>
      </c>
      <c r="AU81" s="28">
        <f t="shared" si="27"/>
        <v>5.6059607308082882</v>
      </c>
      <c r="AW81" s="26"/>
      <c r="AX81" s="27"/>
    </row>
    <row r="82" spans="1:50" x14ac:dyDescent="0.2">
      <c r="A82" s="22" t="s">
        <v>147</v>
      </c>
      <c r="B82" s="23" t="s">
        <v>112</v>
      </c>
      <c r="C82" s="25">
        <v>42091.268900000003</v>
      </c>
      <c r="E82">
        <f t="shared" si="11"/>
        <v>-6755.9987229821563</v>
      </c>
      <c r="F82">
        <f t="shared" si="12"/>
        <v>-6756</v>
      </c>
      <c r="G82">
        <f t="shared" si="38"/>
        <v>6.6556000092532486E-4</v>
      </c>
      <c r="J82">
        <f t="shared" si="39"/>
        <v>6.6556000092532486E-4</v>
      </c>
      <c r="Q82" s="1">
        <f t="shared" si="15"/>
        <v>27072.768900000003</v>
      </c>
      <c r="S82" s="32">
        <v>1</v>
      </c>
      <c r="Z82">
        <f t="shared" si="16"/>
        <v>-6756</v>
      </c>
      <c r="AA82" s="28">
        <f t="shared" si="17"/>
        <v>9.7306694623202836E-5</v>
      </c>
      <c r="AB82" s="28">
        <f t="shared" si="18"/>
        <v>-1.4631318109631767E-3</v>
      </c>
      <c r="AC82" s="28">
        <f t="shared" si="28"/>
        <v>5.6825330630212202E-4</v>
      </c>
      <c r="AD82" s="28"/>
      <c r="AE82" s="28">
        <f t="shared" si="19"/>
        <v>3.2291182012329333E-7</v>
      </c>
      <c r="AF82">
        <f t="shared" si="29"/>
        <v>6.6556000092532486E-4</v>
      </c>
      <c r="AG82" s="29"/>
      <c r="AH82">
        <f t="shared" si="20"/>
        <v>2.1286918118885016E-3</v>
      </c>
      <c r="AI82">
        <f t="shared" si="21"/>
        <v>1.0090846939873825</v>
      </c>
      <c r="AJ82">
        <f t="shared" si="22"/>
        <v>0.56954020160545737</v>
      </c>
      <c r="AK82">
        <f t="shared" si="23"/>
        <v>-7.3948223148742704E-3</v>
      </c>
      <c r="AL82">
        <f t="shared" si="24"/>
        <v>-0.68321156965301177</v>
      </c>
      <c r="AM82">
        <f t="shared" si="25"/>
        <v>-0.35554462276445015</v>
      </c>
      <c r="AN82" s="28">
        <f t="shared" si="37"/>
        <v>5.607335340032007</v>
      </c>
      <c r="AO82" s="28">
        <f t="shared" si="37"/>
        <v>5.6073353400320105</v>
      </c>
      <c r="AP82" s="28">
        <f t="shared" si="37"/>
        <v>5.607335340032475</v>
      </c>
      <c r="AQ82" s="28">
        <f t="shared" si="37"/>
        <v>5.6073353400832717</v>
      </c>
      <c r="AR82" s="28">
        <f t="shared" si="37"/>
        <v>5.607335345641606</v>
      </c>
      <c r="AS82" s="28">
        <f t="shared" si="37"/>
        <v>5.6073359538485041</v>
      </c>
      <c r="AT82" s="28">
        <f t="shared" si="37"/>
        <v>5.6074025035826409</v>
      </c>
      <c r="AU82" s="28">
        <f t="shared" si="27"/>
        <v>5.6146630846713093</v>
      </c>
      <c r="AW82" s="26"/>
      <c r="AX82" s="27"/>
    </row>
    <row r="83" spans="1:50" x14ac:dyDescent="0.2">
      <c r="A83" s="22" t="s">
        <v>123</v>
      </c>
      <c r="B83" s="23" t="s">
        <v>112</v>
      </c>
      <c r="C83" s="25">
        <v>42341.957900000001</v>
      </c>
      <c r="E83">
        <f t="shared" si="11"/>
        <v>-6274.9987763415347</v>
      </c>
      <c r="F83">
        <f t="shared" si="12"/>
        <v>-6275</v>
      </c>
      <c r="G83">
        <f t="shared" si="38"/>
        <v>6.3775000307941809E-4</v>
      </c>
      <c r="J83">
        <f t="shared" si="39"/>
        <v>6.3775000307941809E-4</v>
      </c>
      <c r="Q83" s="1">
        <f t="shared" si="15"/>
        <v>27323.457900000001</v>
      </c>
      <c r="S83" s="32">
        <v>1</v>
      </c>
      <c r="Z83">
        <f t="shared" si="16"/>
        <v>-6275</v>
      </c>
      <c r="AA83" s="28">
        <f t="shared" si="17"/>
        <v>1.7998202738986964E-4</v>
      </c>
      <c r="AB83" s="28">
        <f t="shared" si="18"/>
        <v>-1.1666767975147525E-3</v>
      </c>
      <c r="AC83" s="28">
        <f t="shared" si="28"/>
        <v>4.5776797568954845E-4</v>
      </c>
      <c r="AD83" s="28"/>
      <c r="AE83" s="28">
        <f t="shared" si="19"/>
        <v>2.0955151956690703E-7</v>
      </c>
      <c r="AF83">
        <f t="shared" si="29"/>
        <v>6.3775000307941809E-4</v>
      </c>
      <c r="AG83" s="29"/>
      <c r="AH83">
        <f t="shared" si="20"/>
        <v>1.8044268005941706E-3</v>
      </c>
      <c r="AI83">
        <f t="shared" si="21"/>
        <v>1.0097877064667733</v>
      </c>
      <c r="AJ83">
        <f t="shared" si="22"/>
        <v>0.48325721826379409</v>
      </c>
      <c r="AK83">
        <f t="shared" si="23"/>
        <v>-6.4355158327233427E-3</v>
      </c>
      <c r="AL83">
        <f t="shared" si="24"/>
        <v>-0.58163662254418391</v>
      </c>
      <c r="AM83">
        <f t="shared" si="25"/>
        <v>-0.29930418649072515</v>
      </c>
      <c r="AN83" s="28">
        <f t="shared" si="37"/>
        <v>5.7079530561190328</v>
      </c>
      <c r="AO83" s="28">
        <f t="shared" si="37"/>
        <v>5.707953056119039</v>
      </c>
      <c r="AP83" s="28">
        <f t="shared" si="37"/>
        <v>5.707953056119619</v>
      </c>
      <c r="AQ83" s="28">
        <f t="shared" si="37"/>
        <v>5.7079530561786287</v>
      </c>
      <c r="AR83" s="28">
        <f t="shared" si="37"/>
        <v>5.7079530621824413</v>
      </c>
      <c r="AS83" s="28">
        <f t="shared" si="37"/>
        <v>5.7079536730260312</v>
      </c>
      <c r="AT83" s="28">
        <f t="shared" si="37"/>
        <v>5.7080158205878373</v>
      </c>
      <c r="AU83" s="28">
        <f t="shared" si="27"/>
        <v>5.7143257562930536</v>
      </c>
      <c r="AW83" s="26"/>
      <c r="AX83" s="27"/>
    </row>
    <row r="84" spans="1:50" x14ac:dyDescent="0.2">
      <c r="A84" s="22" t="s">
        <v>123</v>
      </c>
      <c r="B84" s="23" t="s">
        <v>112</v>
      </c>
      <c r="C84" s="25">
        <v>42343.0003</v>
      </c>
      <c r="E84">
        <f t="shared" si="11"/>
        <v>-6272.9987111437104</v>
      </c>
      <c r="F84">
        <f t="shared" si="12"/>
        <v>-6273</v>
      </c>
      <c r="G84">
        <f t="shared" si="38"/>
        <v>6.7172999843023717E-4</v>
      </c>
      <c r="J84">
        <f t="shared" si="39"/>
        <v>6.7172999843023717E-4</v>
      </c>
      <c r="Q84" s="1">
        <f t="shared" si="15"/>
        <v>27324.5003</v>
      </c>
      <c r="S84" s="32">
        <v>1</v>
      </c>
      <c r="Z84">
        <f t="shared" si="16"/>
        <v>-6273</v>
      </c>
      <c r="AA84" s="28">
        <f t="shared" si="17"/>
        <v>1.8026570596521509E-4</v>
      </c>
      <c r="AB84" s="28">
        <f t="shared" si="18"/>
        <v>-1.1313075858410784E-3</v>
      </c>
      <c r="AC84" s="28">
        <f t="shared" si="28"/>
        <v>4.9146429246502209E-4</v>
      </c>
      <c r="AD84" s="28"/>
      <c r="AE84" s="28">
        <f t="shared" si="19"/>
        <v>2.4153715076814476E-7</v>
      </c>
      <c r="AF84">
        <f t="shared" si="29"/>
        <v>6.7172999843023717E-4</v>
      </c>
      <c r="AG84" s="29"/>
      <c r="AH84">
        <f t="shared" si="20"/>
        <v>1.8030375842713155E-3</v>
      </c>
      <c r="AI84">
        <f t="shared" si="21"/>
        <v>1.0097904254837209</v>
      </c>
      <c r="AJ84">
        <f t="shared" si="22"/>
        <v>0.4828871649876757</v>
      </c>
      <c r="AK84">
        <f t="shared" si="23"/>
        <v>-6.431378604984923E-3</v>
      </c>
      <c r="AL84">
        <f t="shared" si="24"/>
        <v>-0.58121398491079812</v>
      </c>
      <c r="AM84">
        <f t="shared" si="25"/>
        <v>-0.29907395165991613</v>
      </c>
      <c r="AN84" s="28">
        <f t="shared" si="37"/>
        <v>5.7083715679156501</v>
      </c>
      <c r="AO84" s="28">
        <f t="shared" si="37"/>
        <v>5.7083715679156555</v>
      </c>
      <c r="AP84" s="28">
        <f t="shared" si="37"/>
        <v>5.7083715679162363</v>
      </c>
      <c r="AQ84" s="28">
        <f t="shared" si="37"/>
        <v>5.7083715679752718</v>
      </c>
      <c r="AR84" s="28">
        <f t="shared" si="37"/>
        <v>5.708371573980056</v>
      </c>
      <c r="AS84" s="28">
        <f t="shared" si="37"/>
        <v>5.7083721847569171</v>
      </c>
      <c r="AT84" s="28">
        <f t="shared" si="37"/>
        <v>5.7084343086792728</v>
      </c>
      <c r="AU84" s="28">
        <f t="shared" si="27"/>
        <v>5.714740154096055</v>
      </c>
      <c r="AW84" s="26"/>
      <c r="AX84" s="27"/>
    </row>
    <row r="85" spans="1:50" x14ac:dyDescent="0.2">
      <c r="A85" t="s">
        <v>93</v>
      </c>
      <c r="C85" s="4">
        <v>42346.647940000003</v>
      </c>
      <c r="D85" s="4"/>
      <c r="E85">
        <f t="shared" ref="E85:E148" si="40">+(C85-C$7)/C$8</f>
        <v>-6265.9999411722893</v>
      </c>
      <c r="F85">
        <f t="shared" ref="F85:F148" si="41">ROUND(2*E85,0)/2</f>
        <v>-6266</v>
      </c>
      <c r="G85">
        <f t="shared" si="38"/>
        <v>3.0660004995297641E-5</v>
      </c>
      <c r="J85">
        <f t="shared" si="39"/>
        <v>3.0660004995297641E-5</v>
      </c>
      <c r="Q85" s="1">
        <f t="shared" ref="Q85:Q148" si="42">+C85-15018.5</f>
        <v>27328.147940000003</v>
      </c>
      <c r="S85" s="32">
        <v>1</v>
      </c>
      <c r="Z85">
        <f t="shared" ref="Z85:Z148" si="43">F85</f>
        <v>-6266</v>
      </c>
      <c r="AA85" s="28">
        <f t="shared" ref="AA85:AA148" si="44">AB$3+AB$4*Z85+AB$5*Z85^2+AH85</f>
        <v>1.8125481627090617E-4</v>
      </c>
      <c r="AB85" s="28">
        <f t="shared" ref="AB85:AB148" si="45">IF(S85&lt;&gt;0,G85-AH85, -9999)</f>
        <v>-1.7675128073126459E-3</v>
      </c>
      <c r="AC85" s="28">
        <f t="shared" si="28"/>
        <v>-1.5059481127560853E-4</v>
      </c>
      <c r="AD85" s="28"/>
      <c r="AE85" s="28">
        <f t="shared" ref="AE85:AE148" si="46">+(G85-AA85)^2*S85</f>
        <v>2.2678797183136149E-8</v>
      </c>
      <c r="AF85">
        <f t="shared" si="29"/>
        <v>3.0660004995297641E-5</v>
      </c>
      <c r="AG85" s="29"/>
      <c r="AH85">
        <f t="shared" ref="AH85:AH148" si="47">$AB$6*($AB$11/AI85*AJ85+$AB$12)</f>
        <v>1.7981728123079436E-3</v>
      </c>
      <c r="AI85">
        <f t="shared" ref="AI85:AI148" si="48">1+$AB$7*COS(AL85)</f>
        <v>1.0097999283830419</v>
      </c>
      <c r="AJ85">
        <f t="shared" ref="AJ85:AJ148" si="49">SIN(AL85+RADIANS($AB$9))</f>
        <v>0.48159128400560558</v>
      </c>
      <c r="AK85">
        <f t="shared" ref="AK85:AK148" si="50">$AB$7*SIN(AL85)</f>
        <v>-6.4168890905327465E-3</v>
      </c>
      <c r="AL85">
        <f t="shared" ref="AL85:AL148" si="51">2*ATAN(AM85)</f>
        <v>-0.57973473528533614</v>
      </c>
      <c r="AM85">
        <f t="shared" ref="AM85:AM148" si="52">SQRT((1+$AB$7)/(1-$AB$7))*TAN(AN85/2)</f>
        <v>-0.2982683489911972</v>
      </c>
      <c r="AN85" s="28">
        <f t="shared" ref="AN85:AT100" si="53">$AU85+$AB$7*SIN(AO85)</f>
        <v>5.7098363680706701</v>
      </c>
      <c r="AO85" s="28">
        <f t="shared" si="53"/>
        <v>5.7098363680706763</v>
      </c>
      <c r="AP85" s="28">
        <f t="shared" si="53"/>
        <v>5.7098363680712581</v>
      </c>
      <c r="AQ85" s="28">
        <f t="shared" si="53"/>
        <v>5.7098363681303823</v>
      </c>
      <c r="AR85" s="28">
        <f t="shared" si="53"/>
        <v>5.7098363741385096</v>
      </c>
      <c r="AS85" s="28">
        <f t="shared" si="53"/>
        <v>5.7098369846766559</v>
      </c>
      <c r="AT85" s="28">
        <f t="shared" si="53"/>
        <v>5.7098990255223221</v>
      </c>
      <c r="AU85" s="28">
        <f t="shared" ref="AU85:AU148" si="54">RADIANS($AB$9)+$AB$18*(F85-AB$15)</f>
        <v>5.7161905464065583</v>
      </c>
      <c r="AW85" s="26"/>
      <c r="AX85" s="27"/>
    </row>
    <row r="86" spans="1:50" x14ac:dyDescent="0.2">
      <c r="A86" s="22" t="s">
        <v>123</v>
      </c>
      <c r="B86" s="23" t="s">
        <v>112</v>
      </c>
      <c r="C86" s="25">
        <v>42361.762799999997</v>
      </c>
      <c r="E86">
        <f t="shared" si="40"/>
        <v>-6236.9988806810916</v>
      </c>
      <c r="F86">
        <f t="shared" si="41"/>
        <v>-6237</v>
      </c>
      <c r="G86">
        <f t="shared" si="38"/>
        <v>5.8336999791208655E-4</v>
      </c>
      <c r="J86">
        <f t="shared" si="39"/>
        <v>5.8336999791208655E-4</v>
      </c>
      <c r="Q86" s="1">
        <f t="shared" si="42"/>
        <v>27343.262799999997</v>
      </c>
      <c r="S86" s="32">
        <v>1</v>
      </c>
      <c r="Z86">
        <f t="shared" si="43"/>
        <v>-6237</v>
      </c>
      <c r="AA86" s="28">
        <f t="shared" si="44"/>
        <v>1.8529037363359353E-4</v>
      </c>
      <c r="AB86" s="28">
        <f t="shared" si="45"/>
        <v>-1.1946072859950162E-3</v>
      </c>
      <c r="AC86" s="28">
        <f t="shared" ref="AC86:AC149" si="55">+G86-AA86</f>
        <v>3.9807962427849302E-4</v>
      </c>
      <c r="AD86" s="28"/>
      <c r="AE86" s="28">
        <f t="shared" si="46"/>
        <v>1.5846738726570618E-7</v>
      </c>
      <c r="AF86">
        <f t="shared" ref="AF86:AF149" si="56">IF(S86&lt;&gt;0,G86-P86, -9999)</f>
        <v>5.8336999791208655E-4</v>
      </c>
      <c r="AG86" s="29"/>
      <c r="AH86">
        <f t="shared" si="47"/>
        <v>1.7779772839071027E-3</v>
      </c>
      <c r="AI86">
        <f t="shared" si="48"/>
        <v>1.0098390707407667</v>
      </c>
      <c r="AJ86">
        <f t="shared" si="49"/>
        <v>0.47621117972002408</v>
      </c>
      <c r="AK86">
        <f t="shared" si="50"/>
        <v>-6.3567089654268044E-3</v>
      </c>
      <c r="AL86">
        <f t="shared" si="51"/>
        <v>-0.57360611983370247</v>
      </c>
      <c r="AM86">
        <f t="shared" si="52"/>
        <v>-0.29493446485671732</v>
      </c>
      <c r="AN86" s="28">
        <f t="shared" si="53"/>
        <v>5.7159049721973894</v>
      </c>
      <c r="AO86" s="28">
        <f t="shared" si="53"/>
        <v>5.7159049721973956</v>
      </c>
      <c r="AP86" s="28">
        <f t="shared" si="53"/>
        <v>5.7159049721979827</v>
      </c>
      <c r="AQ86" s="28">
        <f t="shared" si="53"/>
        <v>5.715904972257464</v>
      </c>
      <c r="AR86" s="28">
        <f t="shared" si="53"/>
        <v>5.7159049782784077</v>
      </c>
      <c r="AS86" s="28">
        <f t="shared" si="53"/>
        <v>5.7159055877419664</v>
      </c>
      <c r="AT86" s="28">
        <f t="shared" si="53"/>
        <v>5.7159672788151461</v>
      </c>
      <c r="AU86" s="28">
        <f t="shared" si="54"/>
        <v>5.7221993145500729</v>
      </c>
      <c r="AW86" s="26"/>
      <c r="AX86" s="27"/>
    </row>
    <row r="87" spans="1:50" x14ac:dyDescent="0.2">
      <c r="A87" s="22" t="s">
        <v>123</v>
      </c>
      <c r="B87" s="23" t="s">
        <v>112</v>
      </c>
      <c r="C87" s="25">
        <v>42362.805200000003</v>
      </c>
      <c r="E87">
        <f t="shared" si="40"/>
        <v>-6234.9988154832536</v>
      </c>
      <c r="F87">
        <f t="shared" si="41"/>
        <v>-6235</v>
      </c>
      <c r="G87">
        <f t="shared" si="38"/>
        <v>6.1735000053886324E-4</v>
      </c>
      <c r="J87">
        <f t="shared" si="39"/>
        <v>6.1735000053886324E-4</v>
      </c>
      <c r="Q87" s="1">
        <f t="shared" si="42"/>
        <v>27344.305200000003</v>
      </c>
      <c r="S87" s="32">
        <v>1</v>
      </c>
      <c r="Z87">
        <f t="shared" si="43"/>
        <v>-6235</v>
      </c>
      <c r="AA87" s="28">
        <f t="shared" si="44"/>
        <v>1.8556500690305924E-4</v>
      </c>
      <c r="AB87" s="28">
        <f t="shared" si="45"/>
        <v>-1.1592320373100622E-3</v>
      </c>
      <c r="AC87" s="28">
        <f t="shared" si="55"/>
        <v>4.3178499363580401E-4</v>
      </c>
      <c r="AD87" s="28"/>
      <c r="AE87" s="28">
        <f t="shared" si="46"/>
        <v>1.864382807290713E-7</v>
      </c>
      <c r="AF87">
        <f t="shared" si="56"/>
        <v>6.1735000053886324E-4</v>
      </c>
      <c r="AG87" s="29"/>
      <c r="AH87">
        <f t="shared" si="47"/>
        <v>1.7765820378489255E-3</v>
      </c>
      <c r="AI87">
        <f t="shared" si="48"/>
        <v>1.0098417567194335</v>
      </c>
      <c r="AJ87">
        <f t="shared" si="49"/>
        <v>0.47583946104492852</v>
      </c>
      <c r="AK87">
        <f t="shared" si="50"/>
        <v>-6.3525496132207544E-3</v>
      </c>
      <c r="AL87">
        <f t="shared" si="51"/>
        <v>-0.573183439216992</v>
      </c>
      <c r="AM87">
        <f t="shared" si="52"/>
        <v>-0.29470475514348843</v>
      </c>
      <c r="AN87" s="28">
        <f t="shared" si="53"/>
        <v>5.7163235052753238</v>
      </c>
      <c r="AO87" s="28">
        <f t="shared" si="53"/>
        <v>5.7163235052753292</v>
      </c>
      <c r="AP87" s="28">
        <f t="shared" si="53"/>
        <v>5.7163235052759171</v>
      </c>
      <c r="AQ87" s="28">
        <f t="shared" si="53"/>
        <v>5.7163235053354224</v>
      </c>
      <c r="AR87" s="28">
        <f t="shared" si="53"/>
        <v>5.7163235113571886</v>
      </c>
      <c r="AS87" s="28">
        <f t="shared" si="53"/>
        <v>5.7163241207415485</v>
      </c>
      <c r="AT87" s="28">
        <f t="shared" si="53"/>
        <v>5.7163857873608777</v>
      </c>
      <c r="AU87" s="28">
        <f t="shared" si="54"/>
        <v>5.7226137123530743</v>
      </c>
      <c r="AW87" s="26"/>
      <c r="AX87" s="27"/>
    </row>
    <row r="88" spans="1:50" x14ac:dyDescent="0.2">
      <c r="A88" t="s">
        <v>93</v>
      </c>
      <c r="C88" s="4">
        <v>42383.651969999999</v>
      </c>
      <c r="D88" s="4"/>
      <c r="E88">
        <f t="shared" si="40"/>
        <v>-6194.9998715422444</v>
      </c>
      <c r="F88">
        <f t="shared" si="41"/>
        <v>-6195</v>
      </c>
      <c r="G88">
        <f t="shared" si="38"/>
        <v>6.6950000473298132E-5</v>
      </c>
      <c r="J88">
        <f t="shared" si="39"/>
        <v>6.6950000473298132E-5</v>
      </c>
      <c r="Q88" s="1">
        <f t="shared" si="42"/>
        <v>27365.151969999999</v>
      </c>
      <c r="S88" s="32">
        <v>1</v>
      </c>
      <c r="Z88">
        <f t="shared" si="43"/>
        <v>-6195</v>
      </c>
      <c r="AA88" s="28">
        <f t="shared" si="44"/>
        <v>1.909585355838214E-4</v>
      </c>
      <c r="AB88" s="28">
        <f t="shared" si="45"/>
        <v>-1.6816613094939046E-3</v>
      </c>
      <c r="AC88" s="28">
        <f t="shared" si="55"/>
        <v>-1.2400853511052327E-4</v>
      </c>
      <c r="AD88" s="28"/>
      <c r="AE88" s="28">
        <f t="shared" si="46"/>
        <v>1.5378116780257883E-8</v>
      </c>
      <c r="AF88">
        <f t="shared" si="56"/>
        <v>6.6950000473298132E-5</v>
      </c>
      <c r="AG88" s="29"/>
      <c r="AH88">
        <f t="shared" si="47"/>
        <v>1.7486113099672027E-3</v>
      </c>
      <c r="AI88">
        <f t="shared" si="48"/>
        <v>1.0098951093572599</v>
      </c>
      <c r="AJ88">
        <f t="shared" si="49"/>
        <v>0.46838690791997872</v>
      </c>
      <c r="AK88">
        <f t="shared" si="50"/>
        <v>-6.2691205699695754E-3</v>
      </c>
      <c r="AL88">
        <f t="shared" si="51"/>
        <v>-0.56472935678805647</v>
      </c>
      <c r="AM88">
        <f t="shared" si="52"/>
        <v>-0.29011628029410147</v>
      </c>
      <c r="AN88" s="28">
        <f t="shared" si="53"/>
        <v>5.7246943995707689</v>
      </c>
      <c r="AO88" s="28">
        <f t="shared" si="53"/>
        <v>5.7246943995707751</v>
      </c>
      <c r="AP88" s="28">
        <f t="shared" si="53"/>
        <v>5.7246943995713711</v>
      </c>
      <c r="AQ88" s="28">
        <f t="shared" si="53"/>
        <v>5.7246943996313382</v>
      </c>
      <c r="AR88" s="28">
        <f t="shared" si="53"/>
        <v>5.7246944056678721</v>
      </c>
      <c r="AS88" s="28">
        <f t="shared" si="53"/>
        <v>5.7246950133301775</v>
      </c>
      <c r="AT88" s="28">
        <f t="shared" si="53"/>
        <v>5.7247561819289796</v>
      </c>
      <c r="AU88" s="28">
        <f t="shared" si="54"/>
        <v>5.7309016684130949</v>
      </c>
      <c r="AW88" s="26"/>
      <c r="AX88" s="27"/>
    </row>
    <row r="89" spans="1:50" x14ac:dyDescent="0.2">
      <c r="A89" t="s">
        <v>96</v>
      </c>
      <c r="C89" s="4">
        <v>42387.300999999999</v>
      </c>
      <c r="D89" s="4"/>
      <c r="E89">
        <f t="shared" si="40"/>
        <v>-6187.9984345614021</v>
      </c>
      <c r="F89">
        <f t="shared" si="41"/>
        <v>-6188</v>
      </c>
      <c r="G89">
        <f t="shared" si="38"/>
        <v>8.1587999738985673E-4</v>
      </c>
      <c r="J89">
        <f t="shared" si="39"/>
        <v>8.1587999738985673E-4</v>
      </c>
      <c r="Q89" s="1">
        <f t="shared" si="42"/>
        <v>27368.800999999999</v>
      </c>
      <c r="S89" s="32">
        <v>1</v>
      </c>
      <c r="Z89">
        <f t="shared" si="43"/>
        <v>-6188</v>
      </c>
      <c r="AA89" s="28">
        <f t="shared" si="44"/>
        <v>1.9188307111807986E-4</v>
      </c>
      <c r="AB89" s="28">
        <f t="shared" si="45"/>
        <v>-9.2782363033628397E-4</v>
      </c>
      <c r="AC89" s="28">
        <f t="shared" si="55"/>
        <v>6.2399692627177687E-4</v>
      </c>
      <c r="AD89" s="28"/>
      <c r="AE89" s="28">
        <f t="shared" si="46"/>
        <v>3.8937216399662533E-7</v>
      </c>
      <c r="AF89">
        <f t="shared" si="56"/>
        <v>8.1587999738985673E-4</v>
      </c>
      <c r="AG89" s="29"/>
      <c r="AH89">
        <f t="shared" si="47"/>
        <v>1.7437036277261407E-3</v>
      </c>
      <c r="AI89">
        <f t="shared" si="48"/>
        <v>1.0099043740381803</v>
      </c>
      <c r="AJ89">
        <f t="shared" si="49"/>
        <v>0.46707917329501902</v>
      </c>
      <c r="AK89">
        <f t="shared" si="50"/>
        <v>-6.2544733451161049E-3</v>
      </c>
      <c r="AL89">
        <f t="shared" si="51"/>
        <v>-0.56324980079268738</v>
      </c>
      <c r="AM89">
        <f t="shared" si="52"/>
        <v>-0.28931440901692812</v>
      </c>
      <c r="AN89" s="28">
        <f t="shared" si="53"/>
        <v>5.7261593514065625</v>
      </c>
      <c r="AO89" s="28">
        <f t="shared" si="53"/>
        <v>5.7261593514065687</v>
      </c>
      <c r="AP89" s="28">
        <f t="shared" si="53"/>
        <v>5.7261593514071656</v>
      </c>
      <c r="AQ89" s="28">
        <f t="shared" si="53"/>
        <v>5.72615935146721</v>
      </c>
      <c r="AR89" s="28">
        <f t="shared" si="53"/>
        <v>5.7261593575059981</v>
      </c>
      <c r="AS89" s="28">
        <f t="shared" si="53"/>
        <v>5.7261599648398809</v>
      </c>
      <c r="AT89" s="28">
        <f t="shared" si="53"/>
        <v>5.7262210445394341</v>
      </c>
      <c r="AU89" s="28">
        <f t="shared" si="54"/>
        <v>5.7323520607235983</v>
      </c>
      <c r="AW89" s="26"/>
      <c r="AX89" s="27"/>
    </row>
    <row r="90" spans="1:50" x14ac:dyDescent="0.2">
      <c r="A90" t="s">
        <v>95</v>
      </c>
      <c r="C90" s="4">
        <v>42720.334000000003</v>
      </c>
      <c r="D90" s="4"/>
      <c r="E90">
        <f t="shared" si="40"/>
        <v>-5549.0040820785707</v>
      </c>
      <c r="F90">
        <f t="shared" si="41"/>
        <v>-5549</v>
      </c>
      <c r="Q90" s="1">
        <f t="shared" si="42"/>
        <v>27701.834000000003</v>
      </c>
      <c r="S90" s="32">
        <v>1</v>
      </c>
      <c r="Z90">
        <f t="shared" si="43"/>
        <v>-5549</v>
      </c>
      <c r="AA90" s="28">
        <f t="shared" si="44"/>
        <v>2.5349896819699003E-4</v>
      </c>
      <c r="AB90" s="28">
        <f t="shared" si="45"/>
        <v>-1.2811108950569164E-3</v>
      </c>
      <c r="AC90" s="28">
        <f t="shared" si="55"/>
        <v>-2.5349896819699003E-4</v>
      </c>
      <c r="AD90" s="28"/>
      <c r="AE90" s="28">
        <f t="shared" si="46"/>
        <v>6.4261726876938566E-8</v>
      </c>
      <c r="AF90">
        <f t="shared" si="56"/>
        <v>0</v>
      </c>
      <c r="AG90" s="29"/>
      <c r="AH90">
        <f t="shared" si="47"/>
        <v>1.2811108950569164E-3</v>
      </c>
      <c r="AI90">
        <f t="shared" si="48"/>
        <v>1.0106568679592141</v>
      </c>
      <c r="AJ90">
        <f t="shared" si="49"/>
        <v>0.34366439922305975</v>
      </c>
      <c r="AK90">
        <f t="shared" si="50"/>
        <v>-4.8627386535596458E-3</v>
      </c>
      <c r="AL90">
        <f t="shared" si="51"/>
        <v>-0.42808140263560696</v>
      </c>
      <c r="AM90">
        <f t="shared" si="52"/>
        <v>-0.21737037785216021</v>
      </c>
      <c r="AN90" s="28">
        <f t="shared" si="53"/>
        <v>5.8599410253742672</v>
      </c>
      <c r="AO90" s="28">
        <f t="shared" si="53"/>
        <v>5.8599410253742743</v>
      </c>
      <c r="AP90" s="28">
        <f t="shared" si="53"/>
        <v>5.859941025374936</v>
      </c>
      <c r="AQ90" s="28">
        <f t="shared" si="53"/>
        <v>5.8599410254369353</v>
      </c>
      <c r="AR90" s="28">
        <f t="shared" si="53"/>
        <v>5.8599410312419584</v>
      </c>
      <c r="AS90" s="28">
        <f t="shared" si="53"/>
        <v>5.8599415747698496</v>
      </c>
      <c r="AT90" s="28">
        <f t="shared" si="53"/>
        <v>5.8599924650366146</v>
      </c>
      <c r="AU90" s="28">
        <f t="shared" si="54"/>
        <v>5.8647521587824238</v>
      </c>
      <c r="AW90" s="26"/>
      <c r="AX90" s="27"/>
    </row>
    <row r="91" spans="1:50" x14ac:dyDescent="0.2">
      <c r="A91" t="s">
        <v>95</v>
      </c>
      <c r="C91" s="4">
        <v>42723.464</v>
      </c>
      <c r="D91" s="4"/>
      <c r="E91">
        <f t="shared" si="40"/>
        <v>-5542.9985140920062</v>
      </c>
      <c r="F91">
        <f t="shared" si="41"/>
        <v>-5543</v>
      </c>
      <c r="G91">
        <f t="shared" ref="G91:G122" si="57">+C91-(C$7+F91*C$8)</f>
        <v>7.7443000191124156E-4</v>
      </c>
      <c r="J91">
        <f t="shared" ref="J91:J122" si="58">G91</f>
        <v>7.7443000191124156E-4</v>
      </c>
      <c r="Q91" s="1">
        <f t="shared" si="42"/>
        <v>27704.964</v>
      </c>
      <c r="S91" s="32">
        <v>1</v>
      </c>
      <c r="Z91">
        <f t="shared" si="43"/>
        <v>-5543</v>
      </c>
      <c r="AA91" s="28">
        <f t="shared" si="44"/>
        <v>2.5387733438138739E-4</v>
      </c>
      <c r="AB91" s="28">
        <f t="shared" si="45"/>
        <v>-5.0221389058541298E-4</v>
      </c>
      <c r="AC91" s="28">
        <f t="shared" si="55"/>
        <v>5.2055266752985417E-4</v>
      </c>
      <c r="AD91" s="28"/>
      <c r="AE91" s="28">
        <f t="shared" si="46"/>
        <v>2.7097507967244691E-7</v>
      </c>
      <c r="AF91">
        <f t="shared" si="56"/>
        <v>7.7443000191124156E-4</v>
      </c>
      <c r="AG91" s="29"/>
      <c r="AH91">
        <f t="shared" si="47"/>
        <v>1.2766438924966545E-3</v>
      </c>
      <c r="AI91">
        <f t="shared" si="48"/>
        <v>1.0106630355304671</v>
      </c>
      <c r="AJ91">
        <f t="shared" si="49"/>
        <v>0.34247138012829492</v>
      </c>
      <c r="AK91">
        <f t="shared" si="50"/>
        <v>-4.8491994379427214E-3</v>
      </c>
      <c r="AL91">
        <f t="shared" si="51"/>
        <v>-0.42681130178328325</v>
      </c>
      <c r="AM91">
        <f t="shared" si="52"/>
        <v>-0.21670541307193947</v>
      </c>
      <c r="AN91" s="28">
        <f t="shared" si="53"/>
        <v>5.8611976435937398</v>
      </c>
      <c r="AO91" s="28">
        <f t="shared" si="53"/>
        <v>5.861197643593747</v>
      </c>
      <c r="AP91" s="28">
        <f t="shared" si="53"/>
        <v>5.8611976435944095</v>
      </c>
      <c r="AQ91" s="28">
        <f t="shared" si="53"/>
        <v>5.8611976436563751</v>
      </c>
      <c r="AR91" s="28">
        <f t="shared" si="53"/>
        <v>5.8611976494549474</v>
      </c>
      <c r="AS91" s="28">
        <f t="shared" si="53"/>
        <v>5.8611981920722087</v>
      </c>
      <c r="AT91" s="28">
        <f t="shared" si="53"/>
        <v>5.8612489683776046</v>
      </c>
      <c r="AU91" s="28">
        <f t="shared" si="54"/>
        <v>5.865995352191427</v>
      </c>
      <c r="AW91" s="26"/>
      <c r="AX91" s="27"/>
    </row>
    <row r="92" spans="1:50" x14ac:dyDescent="0.2">
      <c r="A92" t="s">
        <v>93</v>
      </c>
      <c r="C92" s="4">
        <v>42768.806210000002</v>
      </c>
      <c r="D92" s="4"/>
      <c r="E92">
        <f t="shared" si="40"/>
        <v>-5455.9998799653822</v>
      </c>
      <c r="F92">
        <f t="shared" si="41"/>
        <v>-5456</v>
      </c>
      <c r="G92">
        <f t="shared" si="57"/>
        <v>6.2560000515077263E-5</v>
      </c>
      <c r="J92">
        <f t="shared" si="58"/>
        <v>6.2560000515077263E-5</v>
      </c>
      <c r="Q92" s="1">
        <f t="shared" si="42"/>
        <v>27750.306210000002</v>
      </c>
      <c r="S92" s="32">
        <v>1</v>
      </c>
      <c r="Z92">
        <f t="shared" si="43"/>
        <v>-5456</v>
      </c>
      <c r="AA92" s="28">
        <f t="shared" si="44"/>
        <v>2.5897711673073486E-4</v>
      </c>
      <c r="AB92" s="28">
        <f t="shared" si="45"/>
        <v>-1.149086347147713E-3</v>
      </c>
      <c r="AC92" s="28">
        <f t="shared" si="55"/>
        <v>-1.9641711621565759E-4</v>
      </c>
      <c r="AD92" s="28"/>
      <c r="AE92" s="28">
        <f t="shared" si="46"/>
        <v>3.8579683542475144E-8</v>
      </c>
      <c r="AF92">
        <f t="shared" si="56"/>
        <v>6.2560000515077263E-5</v>
      </c>
      <c r="AG92" s="29"/>
      <c r="AH92">
        <f t="shared" si="47"/>
        <v>1.2116463476627903E-3</v>
      </c>
      <c r="AI92">
        <f t="shared" si="48"/>
        <v>1.0107505353536246</v>
      </c>
      <c r="AJ92">
        <f t="shared" si="49"/>
        <v>0.32510987114813328</v>
      </c>
      <c r="AK92">
        <f t="shared" si="50"/>
        <v>-4.65199435977901E-3</v>
      </c>
      <c r="AL92">
        <f t="shared" si="51"/>
        <v>-0.40839312161269098</v>
      </c>
      <c r="AM92">
        <f t="shared" si="52"/>
        <v>-0.20708278420094056</v>
      </c>
      <c r="AN92" s="28">
        <f t="shared" si="53"/>
        <v>5.8794194575389351</v>
      </c>
      <c r="AO92" s="28">
        <f t="shared" si="53"/>
        <v>5.8794194575389422</v>
      </c>
      <c r="AP92" s="28">
        <f t="shared" si="53"/>
        <v>5.8794194575396039</v>
      </c>
      <c r="AQ92" s="28">
        <f t="shared" si="53"/>
        <v>5.8794194576009611</v>
      </c>
      <c r="AR92" s="28">
        <f t="shared" si="53"/>
        <v>5.8794194632970171</v>
      </c>
      <c r="AS92" s="28">
        <f t="shared" si="53"/>
        <v>5.8794199920830845</v>
      </c>
      <c r="AT92" s="28">
        <f t="shared" si="53"/>
        <v>5.8794690807427292</v>
      </c>
      <c r="AU92" s="28">
        <f t="shared" si="54"/>
        <v>5.8840216566219716</v>
      </c>
      <c r="AW92" s="26"/>
      <c r="AX92" s="27"/>
    </row>
    <row r="93" spans="1:50" x14ac:dyDescent="0.2">
      <c r="A93" t="s">
        <v>93</v>
      </c>
      <c r="C93" s="4">
        <v>42788.611120000001</v>
      </c>
      <c r="D93" s="4"/>
      <c r="E93">
        <f t="shared" si="40"/>
        <v>-5417.999965117815</v>
      </c>
      <c r="F93">
        <f t="shared" si="41"/>
        <v>-5418</v>
      </c>
      <c r="G93">
        <f t="shared" si="57"/>
        <v>1.8179998733103275E-5</v>
      </c>
      <c r="J93">
        <f t="shared" si="58"/>
        <v>1.8179998733103275E-5</v>
      </c>
      <c r="Q93" s="1">
        <f t="shared" si="42"/>
        <v>27770.111120000001</v>
      </c>
      <c r="S93" s="32">
        <v>1</v>
      </c>
      <c r="Z93">
        <f t="shared" si="43"/>
        <v>-5418</v>
      </c>
      <c r="AA93" s="28">
        <f t="shared" si="44"/>
        <v>2.6098110935508952E-4</v>
      </c>
      <c r="AB93" s="28">
        <f t="shared" si="45"/>
        <v>-1.1649473547665871E-3</v>
      </c>
      <c r="AC93" s="28">
        <f t="shared" si="55"/>
        <v>-2.4280111062198624E-4</v>
      </c>
      <c r="AD93" s="28"/>
      <c r="AE93" s="28">
        <f t="shared" si="46"/>
        <v>5.895237931927E-8</v>
      </c>
      <c r="AF93">
        <f t="shared" si="56"/>
        <v>1.8179998733103275E-5</v>
      </c>
      <c r="AG93" s="29"/>
      <c r="AH93">
        <f t="shared" si="47"/>
        <v>1.1831273534996904E-3</v>
      </c>
      <c r="AI93">
        <f t="shared" si="48"/>
        <v>1.0107876155901472</v>
      </c>
      <c r="AJ93">
        <f t="shared" si="49"/>
        <v>0.31749079357120485</v>
      </c>
      <c r="AK93">
        <f t="shared" si="50"/>
        <v>-4.5653490328955663E-3</v>
      </c>
      <c r="AL93">
        <f t="shared" si="51"/>
        <v>-0.40034741149533848</v>
      </c>
      <c r="AM93">
        <f t="shared" si="52"/>
        <v>-0.20289088543138006</v>
      </c>
      <c r="AN93" s="28">
        <f t="shared" si="53"/>
        <v>5.8873788993499767</v>
      </c>
      <c r="AO93" s="28">
        <f t="shared" si="53"/>
        <v>5.8873788993499838</v>
      </c>
      <c r="AP93" s="28">
        <f t="shared" si="53"/>
        <v>5.8873788993506437</v>
      </c>
      <c r="AQ93" s="28">
        <f t="shared" si="53"/>
        <v>5.8873788994116669</v>
      </c>
      <c r="AR93" s="28">
        <f t="shared" si="53"/>
        <v>5.8873789050576786</v>
      </c>
      <c r="AS93" s="28">
        <f t="shared" si="53"/>
        <v>5.8873794274381472</v>
      </c>
      <c r="AT93" s="28">
        <f t="shared" si="53"/>
        <v>5.8874277586459476</v>
      </c>
      <c r="AU93" s="28">
        <f t="shared" si="54"/>
        <v>5.8918952148789909</v>
      </c>
      <c r="AW93" s="26"/>
      <c r="AX93" s="27"/>
    </row>
    <row r="94" spans="1:50" x14ac:dyDescent="0.2">
      <c r="A94" t="s">
        <v>93</v>
      </c>
      <c r="C94" s="4">
        <v>42825.615089999999</v>
      </c>
      <c r="D94" s="4"/>
      <c r="E94">
        <f t="shared" si="40"/>
        <v>-5347.0000106104762</v>
      </c>
      <c r="F94">
        <f t="shared" si="41"/>
        <v>-5347</v>
      </c>
      <c r="G94">
        <f t="shared" si="57"/>
        <v>-5.5299969972111285E-6</v>
      </c>
      <c r="J94">
        <f t="shared" si="58"/>
        <v>-5.5299969972111285E-6</v>
      </c>
      <c r="Q94" s="1">
        <f t="shared" si="42"/>
        <v>27807.115089999999</v>
      </c>
      <c r="S94" s="32">
        <v>1</v>
      </c>
      <c r="Z94">
        <f t="shared" si="43"/>
        <v>-5347</v>
      </c>
      <c r="AA94" s="28">
        <f t="shared" si="44"/>
        <v>2.6436964654756947E-4</v>
      </c>
      <c r="AB94" s="28">
        <f t="shared" si="45"/>
        <v>-1.1351696327743031E-3</v>
      </c>
      <c r="AC94" s="28">
        <f t="shared" si="55"/>
        <v>-2.698996435447806E-4</v>
      </c>
      <c r="AD94" s="28"/>
      <c r="AE94" s="28">
        <f t="shared" si="46"/>
        <v>7.284581758559963E-8</v>
      </c>
      <c r="AF94">
        <f t="shared" si="56"/>
        <v>-5.5299969972111285E-6</v>
      </c>
      <c r="AG94" s="29"/>
      <c r="AH94">
        <f t="shared" si="47"/>
        <v>1.129639635777092E-3</v>
      </c>
      <c r="AI94">
        <f t="shared" si="48"/>
        <v>1.0108550308348625</v>
      </c>
      <c r="AJ94">
        <f t="shared" si="49"/>
        <v>0.30319897326303252</v>
      </c>
      <c r="AK94">
        <f t="shared" si="50"/>
        <v>-4.4026545954834323E-3</v>
      </c>
      <c r="AL94">
        <f t="shared" si="51"/>
        <v>-0.38531307884444999</v>
      </c>
      <c r="AM94">
        <f t="shared" si="52"/>
        <v>-0.19507604883499916</v>
      </c>
      <c r="AN94" s="28">
        <f t="shared" si="53"/>
        <v>5.9022512588619014</v>
      </c>
      <c r="AO94" s="28">
        <f t="shared" si="53"/>
        <v>5.9022512588619085</v>
      </c>
      <c r="AP94" s="28">
        <f t="shared" si="53"/>
        <v>5.9022512588625649</v>
      </c>
      <c r="AQ94" s="28">
        <f t="shared" si="53"/>
        <v>5.9022512589228509</v>
      </c>
      <c r="AR94" s="28">
        <f t="shared" si="53"/>
        <v>5.9022512644668295</v>
      </c>
      <c r="AS94" s="28">
        <f t="shared" si="53"/>
        <v>5.9022517742950997</v>
      </c>
      <c r="AT94" s="28">
        <f t="shared" si="53"/>
        <v>5.9022986580286849</v>
      </c>
      <c r="AU94" s="28">
        <f t="shared" si="54"/>
        <v>5.9066063368855266</v>
      </c>
      <c r="AW94" s="26"/>
      <c r="AX94" s="27"/>
    </row>
    <row r="95" spans="1:50" x14ac:dyDescent="0.2">
      <c r="A95" t="s">
        <v>93</v>
      </c>
      <c r="C95" s="4">
        <v>42849.589489999998</v>
      </c>
      <c r="D95" s="4"/>
      <c r="E95">
        <f t="shared" si="40"/>
        <v>-5301.0000460298979</v>
      </c>
      <c r="F95">
        <f t="shared" si="41"/>
        <v>-5301</v>
      </c>
      <c r="G95">
        <f t="shared" si="57"/>
        <v>-2.3990003683138639E-5</v>
      </c>
      <c r="J95">
        <f t="shared" si="58"/>
        <v>-2.3990003683138639E-5</v>
      </c>
      <c r="Q95" s="1">
        <f t="shared" si="42"/>
        <v>27831.089489999998</v>
      </c>
      <c r="S95" s="32">
        <v>1</v>
      </c>
      <c r="Z95">
        <f t="shared" si="43"/>
        <v>-5301</v>
      </c>
      <c r="AA95" s="28">
        <f t="shared" si="44"/>
        <v>2.6632225092777307E-4</v>
      </c>
      <c r="AB95" s="28">
        <f t="shared" si="45"/>
        <v>-1.1188396142524416E-3</v>
      </c>
      <c r="AC95" s="28">
        <f t="shared" si="55"/>
        <v>-2.9031225461091171E-4</v>
      </c>
      <c r="AD95" s="28"/>
      <c r="AE95" s="28">
        <f t="shared" si="46"/>
        <v>8.4281205177270828E-8</v>
      </c>
      <c r="AF95">
        <f t="shared" si="56"/>
        <v>-2.3990003683138639E-5</v>
      </c>
      <c r="AG95" s="29"/>
      <c r="AH95">
        <f t="shared" si="47"/>
        <v>1.094849610569303E-3</v>
      </c>
      <c r="AI95">
        <f t="shared" si="48"/>
        <v>1.010897404035862</v>
      </c>
      <c r="AJ95">
        <f t="shared" si="49"/>
        <v>0.29390168844365372</v>
      </c>
      <c r="AK95">
        <f t="shared" si="50"/>
        <v>-4.2967018970512805E-3</v>
      </c>
      <c r="AL95">
        <f t="shared" si="51"/>
        <v>-0.37557146957996934</v>
      </c>
      <c r="AM95">
        <f t="shared" si="52"/>
        <v>-0.19002464714457312</v>
      </c>
      <c r="AN95" s="28">
        <f t="shared" si="53"/>
        <v>5.9118873942248475</v>
      </c>
      <c r="AO95" s="28">
        <f t="shared" si="53"/>
        <v>5.9118873942248547</v>
      </c>
      <c r="AP95" s="28">
        <f t="shared" si="53"/>
        <v>5.9118873942255066</v>
      </c>
      <c r="AQ95" s="28">
        <f t="shared" si="53"/>
        <v>5.9118873942852366</v>
      </c>
      <c r="AR95" s="28">
        <f t="shared" si="53"/>
        <v>5.911887399757215</v>
      </c>
      <c r="AS95" s="28">
        <f t="shared" si="53"/>
        <v>5.9118879010529417</v>
      </c>
      <c r="AT95" s="28">
        <f t="shared" si="53"/>
        <v>5.9119338250594264</v>
      </c>
      <c r="AU95" s="28">
        <f t="shared" si="54"/>
        <v>5.9161374863545504</v>
      </c>
      <c r="AW95" s="26"/>
      <c r="AX95" s="27"/>
    </row>
    <row r="96" spans="1:50" x14ac:dyDescent="0.2">
      <c r="A96" s="22" t="s">
        <v>149</v>
      </c>
      <c r="B96" s="23" t="s">
        <v>112</v>
      </c>
      <c r="C96" s="25">
        <v>43053.892899999999</v>
      </c>
      <c r="E96">
        <f t="shared" si="40"/>
        <v>-4909.0006790512998</v>
      </c>
      <c r="F96">
        <f t="shared" si="41"/>
        <v>-4909</v>
      </c>
      <c r="G96">
        <f t="shared" si="57"/>
        <v>-3.539099998306483E-4</v>
      </c>
      <c r="J96">
        <f t="shared" si="58"/>
        <v>-3.539099998306483E-4</v>
      </c>
      <c r="Q96" s="1">
        <f t="shared" si="42"/>
        <v>28035.392899999999</v>
      </c>
      <c r="S96" s="32">
        <v>1</v>
      </c>
      <c r="Z96">
        <f t="shared" si="43"/>
        <v>-4909</v>
      </c>
      <c r="AA96" s="28">
        <f t="shared" si="44"/>
        <v>2.7570596597188506E-4</v>
      </c>
      <c r="AB96" s="28">
        <f t="shared" si="45"/>
        <v>-1.1484385461451646E-3</v>
      </c>
      <c r="AC96" s="28">
        <f t="shared" si="55"/>
        <v>-6.2961596580253336E-4</v>
      </c>
      <c r="AD96" s="28"/>
      <c r="AE96" s="28">
        <f t="shared" si="46"/>
        <v>3.9641626439345686E-7</v>
      </c>
      <c r="AF96">
        <f t="shared" si="56"/>
        <v>-3.539099998306483E-4</v>
      </c>
      <c r="AG96" s="29"/>
      <c r="AH96">
        <f t="shared" si="47"/>
        <v>7.9452854631451638E-4</v>
      </c>
      <c r="AI96">
        <f t="shared" si="48"/>
        <v>1.0112162623048497</v>
      </c>
      <c r="AJ96">
        <f t="shared" si="49"/>
        <v>0.21360153971645357</v>
      </c>
      <c r="AK96">
        <f t="shared" si="50"/>
        <v>-3.377946391190133E-3</v>
      </c>
      <c r="AL96">
        <f t="shared" si="51"/>
        <v>-0.29252532046172969</v>
      </c>
      <c r="AM96">
        <f t="shared" si="52"/>
        <v>-0.14731465075430714</v>
      </c>
      <c r="AN96" s="28">
        <f t="shared" si="53"/>
        <v>5.9940192062268061</v>
      </c>
      <c r="AO96" s="28">
        <f t="shared" si="53"/>
        <v>5.9940192062268132</v>
      </c>
      <c r="AP96" s="28">
        <f t="shared" si="53"/>
        <v>5.994019206227402</v>
      </c>
      <c r="AQ96" s="28">
        <f t="shared" si="53"/>
        <v>5.9940192062799111</v>
      </c>
      <c r="AR96" s="28">
        <f t="shared" si="53"/>
        <v>5.9940192109566937</v>
      </c>
      <c r="AS96" s="28">
        <f t="shared" si="53"/>
        <v>5.9940196275020776</v>
      </c>
      <c r="AT96" s="28">
        <f t="shared" si="53"/>
        <v>5.994056727597048</v>
      </c>
      <c r="AU96" s="28">
        <f t="shared" si="54"/>
        <v>5.9973594557427496</v>
      </c>
      <c r="AW96" s="26"/>
      <c r="AX96" s="27"/>
    </row>
    <row r="97" spans="1:50" x14ac:dyDescent="0.2">
      <c r="A97" t="s">
        <v>93</v>
      </c>
      <c r="C97" s="4">
        <v>43077.8678</v>
      </c>
      <c r="D97" s="4"/>
      <c r="E97">
        <f t="shared" si="40"/>
        <v>-4862.999755114809</v>
      </c>
      <c r="F97">
        <f t="shared" si="41"/>
        <v>-4863</v>
      </c>
      <c r="G97">
        <f t="shared" si="57"/>
        <v>1.2763000268023461E-4</v>
      </c>
      <c r="J97">
        <f t="shared" si="58"/>
        <v>1.2763000268023461E-4</v>
      </c>
      <c r="Q97" s="1">
        <f t="shared" si="42"/>
        <v>28059.3678</v>
      </c>
      <c r="S97" s="32">
        <v>1</v>
      </c>
      <c r="Z97">
        <f t="shared" si="43"/>
        <v>-4863</v>
      </c>
      <c r="AA97" s="28">
        <f t="shared" si="44"/>
        <v>2.760107732332445E-4</v>
      </c>
      <c r="AB97" s="28">
        <f t="shared" si="45"/>
        <v>-6.312601649338922E-4</v>
      </c>
      <c r="AC97" s="28">
        <f t="shared" si="55"/>
        <v>-1.4838077055300989E-4</v>
      </c>
      <c r="AD97" s="28"/>
      <c r="AE97" s="28">
        <f t="shared" si="46"/>
        <v>2.2016853069904968E-8</v>
      </c>
      <c r="AF97">
        <f t="shared" si="56"/>
        <v>1.2763000268023461E-4</v>
      </c>
      <c r="AG97" s="29"/>
      <c r="AH97">
        <f t="shared" si="47"/>
        <v>7.5889016761412681E-4</v>
      </c>
      <c r="AI97">
        <f t="shared" si="48"/>
        <v>1.0112486586625242</v>
      </c>
      <c r="AJ97">
        <f t="shared" si="49"/>
        <v>0.20406805082371382</v>
      </c>
      <c r="AK97">
        <f t="shared" si="50"/>
        <v>-3.2684461456428588E-3</v>
      </c>
      <c r="AL97">
        <f t="shared" si="51"/>
        <v>-0.28277684384534479</v>
      </c>
      <c r="AM97">
        <f t="shared" si="52"/>
        <v>-0.14233816758177487</v>
      </c>
      <c r="AN97" s="28">
        <f t="shared" si="53"/>
        <v>6.0036587374906798</v>
      </c>
      <c r="AO97" s="28">
        <f t="shared" si="53"/>
        <v>6.003658737490686</v>
      </c>
      <c r="AP97" s="28">
        <f t="shared" si="53"/>
        <v>6.0036587374912642</v>
      </c>
      <c r="AQ97" s="28">
        <f t="shared" si="53"/>
        <v>6.0036587375426418</v>
      </c>
      <c r="AR97" s="28">
        <f t="shared" si="53"/>
        <v>6.0036587421057863</v>
      </c>
      <c r="AS97" s="28">
        <f t="shared" si="53"/>
        <v>6.0036591473863163</v>
      </c>
      <c r="AT97" s="28">
        <f t="shared" si="53"/>
        <v>6.0036951426236964</v>
      </c>
      <c r="AU97" s="28">
        <f t="shared" si="54"/>
        <v>6.0068906052117725</v>
      </c>
      <c r="AW97" s="26"/>
      <c r="AX97" s="27"/>
    </row>
    <row r="98" spans="1:50" x14ac:dyDescent="0.2">
      <c r="A98" t="s">
        <v>93</v>
      </c>
      <c r="C98" s="4">
        <v>43078.91</v>
      </c>
      <c r="D98" s="4"/>
      <c r="E98">
        <f t="shared" si="40"/>
        <v>-4861.0000736593383</v>
      </c>
      <c r="F98">
        <f t="shared" si="41"/>
        <v>-4861</v>
      </c>
      <c r="G98">
        <f t="shared" si="57"/>
        <v>-3.8389996916521341E-5</v>
      </c>
      <c r="J98">
        <f t="shared" si="58"/>
        <v>-3.8389996916521341E-5</v>
      </c>
      <c r="Q98" s="1">
        <f t="shared" si="42"/>
        <v>28060.410000000003</v>
      </c>
      <c r="S98" s="32">
        <v>1</v>
      </c>
      <c r="Z98">
        <f t="shared" si="43"/>
        <v>-4861</v>
      </c>
      <c r="AA98" s="28">
        <f t="shared" si="44"/>
        <v>2.7602047179731766E-4</v>
      </c>
      <c r="AB98" s="28">
        <f t="shared" si="45"/>
        <v>-7.9572902044987152E-4</v>
      </c>
      <c r="AC98" s="28">
        <f t="shared" si="55"/>
        <v>-3.14410468713839E-4</v>
      </c>
      <c r="AD98" s="28"/>
      <c r="AE98" s="28">
        <f t="shared" si="46"/>
        <v>9.8853942836855933E-8</v>
      </c>
      <c r="AF98">
        <f t="shared" si="56"/>
        <v>-3.8389996916521341E-5</v>
      </c>
      <c r="AG98" s="29"/>
      <c r="AH98">
        <f t="shared" si="47"/>
        <v>7.5733902353335018E-4</v>
      </c>
      <c r="AI98">
        <f t="shared" si="48"/>
        <v>1.0112500430185318</v>
      </c>
      <c r="AJ98">
        <f t="shared" si="49"/>
        <v>0.20365309104064147</v>
      </c>
      <c r="AK98">
        <f t="shared" si="50"/>
        <v>-3.2636779856671273E-3</v>
      </c>
      <c r="AL98">
        <f t="shared" si="51"/>
        <v>-0.28235298295133066</v>
      </c>
      <c r="AM98">
        <f t="shared" si="52"/>
        <v>-0.14212194991042471</v>
      </c>
      <c r="AN98" s="28">
        <f t="shared" si="53"/>
        <v>6.004077854509192</v>
      </c>
      <c r="AO98" s="28">
        <f t="shared" si="53"/>
        <v>6.0040778545091982</v>
      </c>
      <c r="AP98" s="28">
        <f t="shared" si="53"/>
        <v>6.0040778545097764</v>
      </c>
      <c r="AQ98" s="28">
        <f t="shared" si="53"/>
        <v>6.0040778545611033</v>
      </c>
      <c r="AR98" s="28">
        <f t="shared" si="53"/>
        <v>6.0040778591192145</v>
      </c>
      <c r="AS98" s="28">
        <f t="shared" si="53"/>
        <v>6.0040782639041268</v>
      </c>
      <c r="AT98" s="28">
        <f t="shared" si="53"/>
        <v>6.0041142108020304</v>
      </c>
      <c r="AU98" s="28">
        <f t="shared" si="54"/>
        <v>6.0073050030147739</v>
      </c>
      <c r="AW98" s="26"/>
      <c r="AX98" s="27"/>
    </row>
    <row r="99" spans="1:50" x14ac:dyDescent="0.2">
      <c r="A99" t="s">
        <v>93</v>
      </c>
      <c r="C99" s="4">
        <v>43079.952299999997</v>
      </c>
      <c r="D99" s="4"/>
      <c r="E99">
        <f t="shared" si="40"/>
        <v>-4859.0002003327045</v>
      </c>
      <c r="F99">
        <f t="shared" si="41"/>
        <v>-4859</v>
      </c>
      <c r="G99">
        <f t="shared" si="57"/>
        <v>-1.0440999903948978E-4</v>
      </c>
      <c r="J99">
        <f t="shared" si="58"/>
        <v>-1.0440999903948978E-4</v>
      </c>
      <c r="Q99" s="1">
        <f t="shared" si="42"/>
        <v>28061.452299999997</v>
      </c>
      <c r="S99" s="32">
        <v>1</v>
      </c>
      <c r="Z99">
        <f t="shared" si="43"/>
        <v>-4859</v>
      </c>
      <c r="AA99" s="28">
        <f t="shared" si="44"/>
        <v>2.7602987649150916E-4</v>
      </c>
      <c r="AB99" s="28">
        <f t="shared" si="45"/>
        <v>-8.6019774333642154E-4</v>
      </c>
      <c r="AC99" s="28">
        <f t="shared" si="55"/>
        <v>-3.8043987553099893E-4</v>
      </c>
      <c r="AD99" s="28"/>
      <c r="AE99" s="28">
        <f t="shared" si="46"/>
        <v>1.4473449889404196E-7</v>
      </c>
      <c r="AF99">
        <f t="shared" si="56"/>
        <v>-1.0440999903948978E-4</v>
      </c>
      <c r="AG99" s="29"/>
      <c r="AH99">
        <f t="shared" si="47"/>
        <v>7.5578774429693176E-4</v>
      </c>
      <c r="AI99">
        <f t="shared" si="48"/>
        <v>1.0112514253571581</v>
      </c>
      <c r="AJ99">
        <f t="shared" si="49"/>
        <v>0.20323809353420513</v>
      </c>
      <c r="AK99">
        <f t="shared" si="50"/>
        <v>-3.258909226297655E-3</v>
      </c>
      <c r="AL99">
        <f t="shared" si="51"/>
        <v>-0.2819291208976677</v>
      </c>
      <c r="AM99">
        <f t="shared" si="52"/>
        <v>-0.14190574467212083</v>
      </c>
      <c r="AN99" s="28">
        <f t="shared" si="53"/>
        <v>6.0044969721010384</v>
      </c>
      <c r="AO99" s="28">
        <f t="shared" si="53"/>
        <v>6.0044969721010455</v>
      </c>
      <c r="AP99" s="28">
        <f t="shared" si="53"/>
        <v>6.0044969721016228</v>
      </c>
      <c r="AQ99" s="28">
        <f t="shared" si="53"/>
        <v>6.0044969721528991</v>
      </c>
      <c r="AR99" s="28">
        <f t="shared" si="53"/>
        <v>6.0044969767059708</v>
      </c>
      <c r="AS99" s="28">
        <f t="shared" si="53"/>
        <v>6.004497380994783</v>
      </c>
      <c r="AT99" s="28">
        <f t="shared" si="53"/>
        <v>6.0045332795283048</v>
      </c>
      <c r="AU99" s="28">
        <f t="shared" si="54"/>
        <v>6.0077194008177752</v>
      </c>
      <c r="AW99" s="26"/>
      <c r="AX99" s="27"/>
    </row>
    <row r="100" spans="1:50" x14ac:dyDescent="0.2">
      <c r="A100" t="s">
        <v>93</v>
      </c>
      <c r="C100" s="4">
        <v>43080.9948</v>
      </c>
      <c r="D100" s="4"/>
      <c r="E100">
        <f t="shared" si="40"/>
        <v>-4856.9999432636896</v>
      </c>
      <c r="F100">
        <f t="shared" si="41"/>
        <v>-4857</v>
      </c>
      <c r="G100">
        <f t="shared" si="57"/>
        <v>2.9570001061074436E-5</v>
      </c>
      <c r="J100">
        <f t="shared" si="58"/>
        <v>2.9570001061074436E-5</v>
      </c>
      <c r="Q100" s="1">
        <f t="shared" si="42"/>
        <v>28062.4948</v>
      </c>
      <c r="S100" s="32">
        <v>1</v>
      </c>
      <c r="Z100">
        <f t="shared" si="43"/>
        <v>-4857</v>
      </c>
      <c r="AA100" s="28">
        <f t="shared" si="44"/>
        <v>2.7603898759086335E-4</v>
      </c>
      <c r="AB100" s="28">
        <f t="shared" si="45"/>
        <v>-7.2466632911884145E-4</v>
      </c>
      <c r="AC100" s="28">
        <f t="shared" si="55"/>
        <v>-2.4646898652978892E-4</v>
      </c>
      <c r="AD100" s="28"/>
      <c r="AE100" s="28">
        <f t="shared" si="46"/>
        <v>6.0746961321021264E-8</v>
      </c>
      <c r="AF100">
        <f t="shared" si="56"/>
        <v>2.9570001061074436E-5</v>
      </c>
      <c r="AG100" s="29"/>
      <c r="AH100">
        <f t="shared" si="47"/>
        <v>7.5423633017991589E-4</v>
      </c>
      <c r="AI100">
        <f t="shared" si="48"/>
        <v>1.011252805678132</v>
      </c>
      <c r="AJ100">
        <f t="shared" si="49"/>
        <v>0.2028230583803167</v>
      </c>
      <c r="AK100">
        <f t="shared" si="50"/>
        <v>-3.2541398684053971E-3</v>
      </c>
      <c r="AL100">
        <f t="shared" si="51"/>
        <v>-0.28150525768604551</v>
      </c>
      <c r="AM100">
        <f t="shared" si="52"/>
        <v>-0.14168955184723508</v>
      </c>
      <c r="AN100" s="28">
        <f t="shared" si="53"/>
        <v>6.0049160902653833</v>
      </c>
      <c r="AO100" s="28">
        <f t="shared" si="53"/>
        <v>6.0049160902653895</v>
      </c>
      <c r="AP100" s="28">
        <f t="shared" si="53"/>
        <v>6.0049160902659668</v>
      </c>
      <c r="AQ100" s="28">
        <f t="shared" si="53"/>
        <v>6.0049160903171925</v>
      </c>
      <c r="AR100" s="28">
        <f t="shared" si="53"/>
        <v>6.0049160948652167</v>
      </c>
      <c r="AS100" s="28">
        <f t="shared" si="53"/>
        <v>6.0049164986574466</v>
      </c>
      <c r="AT100" s="28">
        <f t="shared" si="53"/>
        <v>6.0049523488017176</v>
      </c>
      <c r="AU100" s="28">
        <f t="shared" si="54"/>
        <v>6.0081337986207757</v>
      </c>
      <c r="AW100" s="26"/>
      <c r="AX100" s="27"/>
    </row>
    <row r="101" spans="1:50" x14ac:dyDescent="0.2">
      <c r="A101" s="22" t="s">
        <v>149</v>
      </c>
      <c r="B101" s="23" t="s">
        <v>112</v>
      </c>
      <c r="C101" s="25">
        <v>43113.829400000002</v>
      </c>
      <c r="E101">
        <f t="shared" si="40"/>
        <v>-4793.9998082439351</v>
      </c>
      <c r="F101">
        <f t="shared" si="41"/>
        <v>-4794</v>
      </c>
      <c r="G101">
        <f t="shared" si="57"/>
        <v>9.993999992730096E-5</v>
      </c>
      <c r="J101">
        <f t="shared" si="58"/>
        <v>9.993999992730096E-5</v>
      </c>
      <c r="Q101" s="1">
        <f t="shared" si="42"/>
        <v>28095.329400000002</v>
      </c>
      <c r="S101" s="32">
        <v>1</v>
      </c>
      <c r="Z101">
        <f t="shared" si="43"/>
        <v>-4794</v>
      </c>
      <c r="AA101" s="28">
        <f t="shared" si="44"/>
        <v>2.7617727683057041E-4</v>
      </c>
      <c r="AB101" s="28">
        <f t="shared" si="45"/>
        <v>-6.0535931702820271E-4</v>
      </c>
      <c r="AC101" s="28">
        <f t="shared" si="55"/>
        <v>-1.7623727690326945E-4</v>
      </c>
      <c r="AD101" s="28"/>
      <c r="AE101" s="28">
        <f t="shared" si="46"/>
        <v>3.1059577770279674E-8</v>
      </c>
      <c r="AF101">
        <f t="shared" si="56"/>
        <v>9.993999992730096E-5</v>
      </c>
      <c r="AG101" s="29"/>
      <c r="AH101">
        <f t="shared" si="47"/>
        <v>7.0529931695550367E-4</v>
      </c>
      <c r="AI101">
        <f t="shared" si="48"/>
        <v>1.0112952514766151</v>
      </c>
      <c r="AJ101">
        <f t="shared" si="49"/>
        <v>0.18973061457371748</v>
      </c>
      <c r="AK101">
        <f t="shared" si="50"/>
        <v>-3.1036037106837093E-3</v>
      </c>
      <c r="AL101">
        <f t="shared" si="51"/>
        <v>-0.26815298345896427</v>
      </c>
      <c r="AM101">
        <f t="shared" si="52"/>
        <v>-0.13488572000297663</v>
      </c>
      <c r="AN101" s="28">
        <f t="shared" ref="AN101:AT116" si="59">$AU101+$AB$7*SIN(AO101)</f>
        <v>6.018118600705014</v>
      </c>
      <c r="AO101" s="28">
        <f t="shared" si="59"/>
        <v>6.0181186007050202</v>
      </c>
      <c r="AP101" s="28">
        <f t="shared" si="59"/>
        <v>6.0181186007055807</v>
      </c>
      <c r="AQ101" s="28">
        <f t="shared" si="59"/>
        <v>6.0181186007551544</v>
      </c>
      <c r="AR101" s="28">
        <f t="shared" si="59"/>
        <v>6.0181186051403506</v>
      </c>
      <c r="AS101" s="28">
        <f t="shared" si="59"/>
        <v>6.0181189930468788</v>
      </c>
      <c r="AT101" s="28">
        <f t="shared" si="59"/>
        <v>6.0181533063912456</v>
      </c>
      <c r="AU101" s="28">
        <f t="shared" si="54"/>
        <v>6.0211873294153087</v>
      </c>
      <c r="AW101" s="26"/>
      <c r="AX101" s="27"/>
    </row>
    <row r="102" spans="1:50" x14ac:dyDescent="0.2">
      <c r="A102" t="s">
        <v>94</v>
      </c>
      <c r="C102" s="4">
        <v>43460.415999999997</v>
      </c>
      <c r="D102" s="4"/>
      <c r="E102">
        <f t="shared" si="40"/>
        <v>-4129.0000032810003</v>
      </c>
      <c r="F102">
        <f t="shared" si="41"/>
        <v>-4129</v>
      </c>
      <c r="G102">
        <f t="shared" si="57"/>
        <v>-1.7100028344430029E-6</v>
      </c>
      <c r="J102">
        <f t="shared" si="58"/>
        <v>-1.7100028344430029E-6</v>
      </c>
      <c r="Q102" s="1">
        <f t="shared" si="42"/>
        <v>28441.915999999997</v>
      </c>
      <c r="S102" s="32">
        <v>1</v>
      </c>
      <c r="Z102">
        <f t="shared" si="43"/>
        <v>-4129</v>
      </c>
      <c r="AA102" s="28">
        <f t="shared" si="44"/>
        <v>2.6209822180582517E-4</v>
      </c>
      <c r="AB102" s="28">
        <f t="shared" si="45"/>
        <v>-1.8451777542545207E-4</v>
      </c>
      <c r="AC102" s="28">
        <f t="shared" si="55"/>
        <v>-2.6380822464026817E-4</v>
      </c>
      <c r="AD102" s="28"/>
      <c r="AE102" s="28">
        <f t="shared" si="46"/>
        <v>6.9594779387850194E-8</v>
      </c>
      <c r="AF102">
        <f t="shared" si="56"/>
        <v>-1.7100028344430029E-6</v>
      </c>
      <c r="AG102" s="29"/>
      <c r="AH102">
        <f t="shared" si="47"/>
        <v>1.8280777259100907E-4</v>
      </c>
      <c r="AI102">
        <f t="shared" si="48"/>
        <v>1.011619312032807</v>
      </c>
      <c r="AJ102">
        <f t="shared" si="49"/>
        <v>4.987006692125881E-2</v>
      </c>
      <c r="AK102">
        <f t="shared" si="50"/>
        <v>-1.4854796522386876E-3</v>
      </c>
      <c r="AL102">
        <f t="shared" si="51"/>
        <v>-0.12715597464828765</v>
      </c>
      <c r="AM102">
        <f t="shared" si="52"/>
        <v>-6.3663790200834278E-2</v>
      </c>
      <c r="AN102" s="28">
        <f t="shared" si="59"/>
        <v>6.1575062820117363</v>
      </c>
      <c r="AO102" s="28">
        <f t="shared" si="59"/>
        <v>6.1575062820117399</v>
      </c>
      <c r="AP102" s="28">
        <f t="shared" si="59"/>
        <v>6.1575062820120481</v>
      </c>
      <c r="AQ102" s="28">
        <f t="shared" si="59"/>
        <v>6.1575062820385229</v>
      </c>
      <c r="AR102" s="28">
        <f t="shared" si="59"/>
        <v>6.1575062843166055</v>
      </c>
      <c r="AS102" s="28">
        <f t="shared" si="59"/>
        <v>6.157506480339844</v>
      </c>
      <c r="AT102" s="28">
        <f t="shared" si="59"/>
        <v>6.1575233476235036</v>
      </c>
      <c r="AU102" s="28">
        <f t="shared" si="54"/>
        <v>6.1589745989131472</v>
      </c>
      <c r="AW102" s="26"/>
      <c r="AX102" s="27"/>
    </row>
    <row r="103" spans="1:50" x14ac:dyDescent="0.2">
      <c r="A103" t="s">
        <v>94</v>
      </c>
      <c r="C103" s="4">
        <v>43462.500800000002</v>
      </c>
      <c r="D103" s="4"/>
      <c r="E103">
        <f t="shared" si="40"/>
        <v>-4124.999872885337</v>
      </c>
      <c r="F103">
        <f t="shared" si="41"/>
        <v>-4125</v>
      </c>
      <c r="G103">
        <f t="shared" si="57"/>
        <v>6.6250002419110388E-5</v>
      </c>
      <c r="J103">
        <f t="shared" si="58"/>
        <v>6.6250002419110388E-5</v>
      </c>
      <c r="Q103" s="1">
        <f t="shared" si="42"/>
        <v>28444.000800000002</v>
      </c>
      <c r="S103" s="32">
        <v>1</v>
      </c>
      <c r="Z103">
        <f t="shared" si="43"/>
        <v>-4125</v>
      </c>
      <c r="AA103" s="28">
        <f t="shared" si="44"/>
        <v>2.6193903329727042E-4</v>
      </c>
      <c r="AB103" s="28">
        <f t="shared" si="45"/>
        <v>-1.1339355133995152E-4</v>
      </c>
      <c r="AC103" s="28">
        <f t="shared" si="55"/>
        <v>-1.9568903087816003E-4</v>
      </c>
      <c r="AD103" s="28"/>
      <c r="AE103" s="28">
        <f t="shared" si="46"/>
        <v>3.829419680603347E-8</v>
      </c>
      <c r="AF103">
        <f t="shared" si="56"/>
        <v>6.6250002419110388E-5</v>
      </c>
      <c r="AG103" s="29"/>
      <c r="AH103">
        <f t="shared" si="47"/>
        <v>1.7964355375906191E-4</v>
      </c>
      <c r="AI103">
        <f t="shared" si="48"/>
        <v>1.0116205680481274</v>
      </c>
      <c r="AJ103">
        <f t="shared" si="49"/>
        <v>4.9022761432662439E-2</v>
      </c>
      <c r="AK103">
        <f t="shared" si="50"/>
        <v>-1.4756219542235362E-3</v>
      </c>
      <c r="AL103">
        <f t="shared" si="51"/>
        <v>-0.1263076314219356</v>
      </c>
      <c r="AM103">
        <f t="shared" si="52"/>
        <v>-6.3237910862009875E-2</v>
      </c>
      <c r="AN103" s="28">
        <f t="shared" si="59"/>
        <v>6.1583448232340485</v>
      </c>
      <c r="AO103" s="28">
        <f t="shared" si="59"/>
        <v>6.1583448232340521</v>
      </c>
      <c r="AP103" s="28">
        <f t="shared" si="59"/>
        <v>6.1583448232343576</v>
      </c>
      <c r="AQ103" s="28">
        <f t="shared" si="59"/>
        <v>6.1583448232606672</v>
      </c>
      <c r="AR103" s="28">
        <f t="shared" si="59"/>
        <v>6.1583448255243418</v>
      </c>
      <c r="AS103" s="28">
        <f t="shared" si="59"/>
        <v>6.158345020287161</v>
      </c>
      <c r="AT103" s="28">
        <f t="shared" si="59"/>
        <v>6.1583617773459114</v>
      </c>
      <c r="AU103" s="28">
        <f t="shared" si="54"/>
        <v>6.1598033945191482</v>
      </c>
      <c r="AW103" s="26"/>
      <c r="AX103" s="27"/>
    </row>
    <row r="104" spans="1:50" x14ac:dyDescent="0.2">
      <c r="A104" t="s">
        <v>94</v>
      </c>
      <c r="C104" s="4">
        <v>43463.5432</v>
      </c>
      <c r="D104" s="4"/>
      <c r="E104">
        <f t="shared" si="40"/>
        <v>-4122.9998076875127</v>
      </c>
      <c r="F104">
        <f t="shared" si="41"/>
        <v>-4123</v>
      </c>
      <c r="G104">
        <f t="shared" si="57"/>
        <v>1.0022999776992947E-4</v>
      </c>
      <c r="J104">
        <f t="shared" si="58"/>
        <v>1.0022999776992947E-4</v>
      </c>
      <c r="Q104" s="1">
        <f t="shared" si="42"/>
        <v>28445.0432</v>
      </c>
      <c r="S104" s="32">
        <v>1</v>
      </c>
      <c r="Z104">
        <f t="shared" si="43"/>
        <v>-4123</v>
      </c>
      <c r="AA104" s="28">
        <f t="shared" si="44"/>
        <v>2.6185915199380136E-4</v>
      </c>
      <c r="AB104" s="28">
        <f t="shared" si="45"/>
        <v>-7.7831397595326909E-5</v>
      </c>
      <c r="AC104" s="28">
        <f t="shared" si="55"/>
        <v>-1.6162915422387189E-4</v>
      </c>
      <c r="AD104" s="28"/>
      <c r="AE104" s="28">
        <f t="shared" si="46"/>
        <v>2.6123983495124167E-8</v>
      </c>
      <c r="AF104">
        <f t="shared" si="56"/>
        <v>1.0022999776992947E-4</v>
      </c>
      <c r="AG104" s="29"/>
      <c r="AH104">
        <f t="shared" si="47"/>
        <v>1.7806139536525638E-4</v>
      </c>
      <c r="AI104">
        <f t="shared" si="48"/>
        <v>1.0116211929208174</v>
      </c>
      <c r="AJ104">
        <f t="shared" si="49"/>
        <v>4.8599094632586659E-2</v>
      </c>
      <c r="AK104">
        <f t="shared" si="50"/>
        <v>-1.470692697368207E-3</v>
      </c>
      <c r="AL104">
        <f t="shared" si="51"/>
        <v>-0.12588345902054066</v>
      </c>
      <c r="AM104">
        <f t="shared" si="52"/>
        <v>-6.3024979374139187E-2</v>
      </c>
      <c r="AN104" s="28">
        <f t="shared" si="59"/>
        <v>6.158764094234761</v>
      </c>
      <c r="AO104" s="28">
        <f t="shared" si="59"/>
        <v>6.1587640942347646</v>
      </c>
      <c r="AP104" s="28">
        <f t="shared" si="59"/>
        <v>6.1587640942350692</v>
      </c>
      <c r="AQ104" s="28">
        <f t="shared" si="59"/>
        <v>6.1587640942612971</v>
      </c>
      <c r="AR104" s="28">
        <f t="shared" si="59"/>
        <v>6.1587640965177606</v>
      </c>
      <c r="AS104" s="28">
        <f t="shared" si="59"/>
        <v>6.1587642906500157</v>
      </c>
      <c r="AT104" s="28">
        <f t="shared" si="59"/>
        <v>6.1587809925788735</v>
      </c>
      <c r="AU104" s="28">
        <f t="shared" si="54"/>
        <v>6.1602177923221504</v>
      </c>
      <c r="AW104" s="26"/>
      <c r="AX104" s="27"/>
    </row>
    <row r="105" spans="1:50" x14ac:dyDescent="0.2">
      <c r="A105" s="22" t="s">
        <v>156</v>
      </c>
      <c r="B105" s="23" t="s">
        <v>112</v>
      </c>
      <c r="C105" s="25">
        <v>43480.741999999998</v>
      </c>
      <c r="E105">
        <f t="shared" si="40"/>
        <v>-4090.000266892815</v>
      </c>
      <c r="F105">
        <f t="shared" si="41"/>
        <v>-4090</v>
      </c>
      <c r="G105">
        <f t="shared" si="57"/>
        <v>-1.3910000416217372E-4</v>
      </c>
      <c r="J105">
        <f t="shared" si="58"/>
        <v>-1.3910000416217372E-4</v>
      </c>
      <c r="Q105" s="1">
        <f t="shared" si="42"/>
        <v>28462.241999999998</v>
      </c>
      <c r="S105" s="32">
        <v>1</v>
      </c>
      <c r="Z105">
        <f t="shared" si="43"/>
        <v>-4090</v>
      </c>
      <c r="AA105" s="28">
        <f t="shared" si="44"/>
        <v>2.605137460414493E-4</v>
      </c>
      <c r="AB105" s="28">
        <f t="shared" si="45"/>
        <v>-2.9105133595290988E-4</v>
      </c>
      <c r="AC105" s="28">
        <f t="shared" si="55"/>
        <v>-3.9961375020362302E-4</v>
      </c>
      <c r="AD105" s="28"/>
      <c r="AE105" s="28">
        <f t="shared" si="46"/>
        <v>1.596911493518036E-7</v>
      </c>
      <c r="AF105">
        <f t="shared" si="56"/>
        <v>-1.3910000416217372E-4</v>
      </c>
      <c r="AG105" s="29"/>
      <c r="AH105">
        <f t="shared" si="47"/>
        <v>1.5195133179073618E-4</v>
      </c>
      <c r="AI105">
        <f t="shared" si="48"/>
        <v>1.011631201465494</v>
      </c>
      <c r="AJ105">
        <f t="shared" si="49"/>
        <v>4.1607312717274914E-2</v>
      </c>
      <c r="AK105">
        <f t="shared" si="50"/>
        <v>-1.3893215545855585E-3</v>
      </c>
      <c r="AL105">
        <f t="shared" si="51"/>
        <v>-0.11888454017651745</v>
      </c>
      <c r="AM105">
        <f t="shared" si="52"/>
        <v>-5.9512379958195888E-2</v>
      </c>
      <c r="AN105" s="28">
        <f t="shared" si="59"/>
        <v>6.1656821024280646</v>
      </c>
      <c r="AO105" s="28">
        <f t="shared" si="59"/>
        <v>6.1656821024280681</v>
      </c>
      <c r="AP105" s="28">
        <f t="shared" si="59"/>
        <v>6.1656821024283577</v>
      </c>
      <c r="AQ105" s="28">
        <f t="shared" si="59"/>
        <v>6.1656821024532169</v>
      </c>
      <c r="AR105" s="28">
        <f t="shared" si="59"/>
        <v>6.1656821045901546</v>
      </c>
      <c r="AS105" s="28">
        <f t="shared" si="59"/>
        <v>6.1656822882846116</v>
      </c>
      <c r="AT105" s="28">
        <f t="shared" si="59"/>
        <v>6.1656980789278917</v>
      </c>
      <c r="AU105" s="28">
        <f t="shared" si="54"/>
        <v>6.1670553560716668</v>
      </c>
      <c r="AW105" s="26"/>
      <c r="AX105" s="27"/>
    </row>
    <row r="106" spans="1:50" x14ac:dyDescent="0.2">
      <c r="A106" s="22" t="s">
        <v>156</v>
      </c>
      <c r="B106" s="23" t="s">
        <v>112</v>
      </c>
      <c r="C106" s="25">
        <v>43481.784399999997</v>
      </c>
      <c r="E106">
        <f t="shared" si="40"/>
        <v>-4088.0002016949907</v>
      </c>
      <c r="F106">
        <f t="shared" si="41"/>
        <v>-4088</v>
      </c>
      <c r="G106">
        <f t="shared" si="57"/>
        <v>-1.0512000153539702E-4</v>
      </c>
      <c r="J106">
        <f t="shared" si="58"/>
        <v>-1.0512000153539702E-4</v>
      </c>
      <c r="Q106" s="1">
        <f t="shared" si="42"/>
        <v>28463.284399999997</v>
      </c>
      <c r="S106" s="32">
        <v>1</v>
      </c>
      <c r="Z106">
        <f t="shared" si="43"/>
        <v>-4088</v>
      </c>
      <c r="AA106" s="28">
        <f t="shared" si="44"/>
        <v>2.604305630190935E-4</v>
      </c>
      <c r="AB106" s="28">
        <f t="shared" si="45"/>
        <v>-2.5548865071263921E-4</v>
      </c>
      <c r="AC106" s="28">
        <f t="shared" si="55"/>
        <v>-3.6555056455449053E-4</v>
      </c>
      <c r="AD106" s="28"/>
      <c r="AE106" s="28">
        <f t="shared" si="46"/>
        <v>1.3362721524610674E-7</v>
      </c>
      <c r="AF106">
        <f t="shared" si="56"/>
        <v>-1.0512000153539702E-4</v>
      </c>
      <c r="AG106" s="29"/>
      <c r="AH106">
        <f t="shared" si="47"/>
        <v>1.5036864917724219E-4</v>
      </c>
      <c r="AI106">
        <f t="shared" si="48"/>
        <v>1.0116317897433043</v>
      </c>
      <c r="AJ106">
        <f t="shared" si="49"/>
        <v>4.1183495007204779E-2</v>
      </c>
      <c r="AK106">
        <f t="shared" si="50"/>
        <v>-1.384387691547062E-3</v>
      </c>
      <c r="AL106">
        <f t="shared" si="51"/>
        <v>-0.11846035887324194</v>
      </c>
      <c r="AM106">
        <f t="shared" si="52"/>
        <v>-5.9299540823409387E-2</v>
      </c>
      <c r="AN106" s="28">
        <f t="shared" si="59"/>
        <v>6.1661013778282623</v>
      </c>
      <c r="AO106" s="28">
        <f t="shared" si="59"/>
        <v>6.1661013778282658</v>
      </c>
      <c r="AP106" s="28">
        <f t="shared" si="59"/>
        <v>6.1661013778285536</v>
      </c>
      <c r="AQ106" s="28">
        <f t="shared" si="59"/>
        <v>6.1661013778533302</v>
      </c>
      <c r="AR106" s="28">
        <f t="shared" si="59"/>
        <v>6.1661013799829902</v>
      </c>
      <c r="AS106" s="28">
        <f t="shared" si="59"/>
        <v>6.1661015630428659</v>
      </c>
      <c r="AT106" s="28">
        <f t="shared" si="59"/>
        <v>6.1661172983592447</v>
      </c>
      <c r="AU106" s="28">
        <f t="shared" si="54"/>
        <v>6.1674697538746681</v>
      </c>
      <c r="AW106" s="26"/>
      <c r="AX106" s="27"/>
    </row>
    <row r="107" spans="1:50" x14ac:dyDescent="0.2">
      <c r="A107" s="22" t="s">
        <v>149</v>
      </c>
      <c r="B107" s="23" t="s">
        <v>112</v>
      </c>
      <c r="C107" s="25">
        <v>43485.954599999997</v>
      </c>
      <c r="E107">
        <f t="shared" si="40"/>
        <v>-4079.9987896765897</v>
      </c>
      <c r="F107">
        <f t="shared" si="41"/>
        <v>-4080</v>
      </c>
      <c r="G107">
        <f t="shared" si="57"/>
        <v>6.3080000109039247E-4</v>
      </c>
      <c r="J107">
        <f t="shared" si="58"/>
        <v>6.3080000109039247E-4</v>
      </c>
      <c r="Q107" s="1">
        <f t="shared" si="42"/>
        <v>28467.454599999997</v>
      </c>
      <c r="S107" s="32">
        <v>1</v>
      </c>
      <c r="Z107">
        <f t="shared" si="43"/>
        <v>-4080</v>
      </c>
      <c r="AA107" s="28">
        <f t="shared" si="44"/>
        <v>2.6009597307863385E-4</v>
      </c>
      <c r="AB107" s="28">
        <f t="shared" si="45"/>
        <v>4.8676235307576569E-4</v>
      </c>
      <c r="AC107" s="28">
        <f t="shared" si="55"/>
        <v>3.7070402801175862E-4</v>
      </c>
      <c r="AD107" s="28"/>
      <c r="AE107" s="28">
        <f t="shared" si="46"/>
        <v>1.3742147638414273E-7</v>
      </c>
      <c r="AF107">
        <f t="shared" si="56"/>
        <v>6.3080000109039247E-4</v>
      </c>
      <c r="AG107" s="29"/>
      <c r="AH107">
        <f t="shared" si="47"/>
        <v>1.4403764801462678E-4</v>
      </c>
      <c r="AI107">
        <f t="shared" si="48"/>
        <v>1.0116341219311358</v>
      </c>
      <c r="AJ107">
        <f t="shared" si="49"/>
        <v>3.948814592494445E-2</v>
      </c>
      <c r="AK107">
        <f t="shared" si="50"/>
        <v>-1.3646497002565872E-3</v>
      </c>
      <c r="AL107">
        <f t="shared" si="51"/>
        <v>-0.1167636287531099</v>
      </c>
      <c r="AM107">
        <f t="shared" si="52"/>
        <v>-5.8448235165253173E-2</v>
      </c>
      <c r="AN107" s="28">
        <f t="shared" si="59"/>
        <v>6.1677784818541888</v>
      </c>
      <c r="AO107" s="28">
        <f t="shared" si="59"/>
        <v>6.1677784818541923</v>
      </c>
      <c r="AP107" s="28">
        <f t="shared" si="59"/>
        <v>6.1677784818544765</v>
      </c>
      <c r="AQ107" s="28">
        <f t="shared" si="59"/>
        <v>6.1677784818789183</v>
      </c>
      <c r="AR107" s="28">
        <f t="shared" si="59"/>
        <v>6.1677784839794345</v>
      </c>
      <c r="AS107" s="28">
        <f t="shared" si="59"/>
        <v>6.1677786644987647</v>
      </c>
      <c r="AT107" s="28">
        <f t="shared" si="59"/>
        <v>6.1677941783988848</v>
      </c>
      <c r="AU107" s="28">
        <f t="shared" si="54"/>
        <v>6.1691273450866717</v>
      </c>
      <c r="AW107" s="26"/>
      <c r="AX107" s="27"/>
    </row>
    <row r="108" spans="1:50" x14ac:dyDescent="0.2">
      <c r="A108" s="22" t="s">
        <v>156</v>
      </c>
      <c r="B108" s="23" t="s">
        <v>112</v>
      </c>
      <c r="C108" s="25">
        <v>43512.534200000002</v>
      </c>
      <c r="E108">
        <f t="shared" si="40"/>
        <v>-4029.0001970708854</v>
      </c>
      <c r="F108">
        <f t="shared" si="41"/>
        <v>-4029</v>
      </c>
      <c r="G108">
        <f t="shared" si="57"/>
        <v>-1.0271000064676628E-4</v>
      </c>
      <c r="J108">
        <f t="shared" si="58"/>
        <v>-1.0271000064676628E-4</v>
      </c>
      <c r="Q108" s="1">
        <f t="shared" si="42"/>
        <v>28494.034200000002</v>
      </c>
      <c r="S108" s="32">
        <v>1</v>
      </c>
      <c r="Z108">
        <f t="shared" si="43"/>
        <v>-4029</v>
      </c>
      <c r="AA108" s="28">
        <f t="shared" si="44"/>
        <v>2.5789416021951847E-4</v>
      </c>
      <c r="AB108" s="28">
        <f t="shared" si="45"/>
        <v>-2.0637841065450843E-4</v>
      </c>
      <c r="AC108" s="28">
        <f t="shared" si="55"/>
        <v>-3.6060416086628475E-4</v>
      </c>
      <c r="AD108" s="28"/>
      <c r="AE108" s="28">
        <f t="shared" si="46"/>
        <v>1.3003536083407736E-7</v>
      </c>
      <c r="AF108">
        <f t="shared" si="56"/>
        <v>-1.0271000064676628E-4</v>
      </c>
      <c r="AG108" s="29"/>
      <c r="AH108">
        <f t="shared" si="47"/>
        <v>1.0366841000774215E-4</v>
      </c>
      <c r="AI108">
        <f t="shared" si="48"/>
        <v>1.0116482022183715</v>
      </c>
      <c r="AJ108">
        <f t="shared" si="49"/>
        <v>2.8677650921233883E-2</v>
      </c>
      <c r="AK108">
        <f t="shared" si="50"/>
        <v>-1.2387279737185951E-3</v>
      </c>
      <c r="AL108">
        <f t="shared" si="51"/>
        <v>-0.10594679638279887</v>
      </c>
      <c r="AM108">
        <f t="shared" si="52"/>
        <v>-5.3023004853937294E-2</v>
      </c>
      <c r="AN108" s="28">
        <f t="shared" si="59"/>
        <v>6.1784701079176383</v>
      </c>
      <c r="AO108" s="28">
        <f t="shared" si="59"/>
        <v>6.178470107917641</v>
      </c>
      <c r="AP108" s="28">
        <f t="shared" si="59"/>
        <v>6.1784701079179012</v>
      </c>
      <c r="AQ108" s="28">
        <f t="shared" si="59"/>
        <v>6.1784701079401909</v>
      </c>
      <c r="AR108" s="28">
        <f t="shared" si="59"/>
        <v>6.178470109853575</v>
      </c>
      <c r="AS108" s="28">
        <f t="shared" si="59"/>
        <v>6.1784702740964663</v>
      </c>
      <c r="AT108" s="28">
        <f t="shared" si="59"/>
        <v>6.1784843725281062</v>
      </c>
      <c r="AU108" s="28">
        <f t="shared" si="54"/>
        <v>6.1796944890631975</v>
      </c>
      <c r="AW108" s="26"/>
      <c r="AX108" s="27"/>
    </row>
    <row r="109" spans="1:50" x14ac:dyDescent="0.2">
      <c r="A109" s="22" t="s">
        <v>156</v>
      </c>
      <c r="B109" s="23" t="s">
        <v>112</v>
      </c>
      <c r="C109" s="25">
        <v>43514.618999999999</v>
      </c>
      <c r="E109">
        <f t="shared" si="40"/>
        <v>-4025.0000666752362</v>
      </c>
      <c r="F109">
        <f t="shared" si="41"/>
        <v>-4025</v>
      </c>
      <c r="G109">
        <f t="shared" si="57"/>
        <v>-3.4750002669170499E-5</v>
      </c>
      <c r="J109">
        <f t="shared" si="58"/>
        <v>-3.4750002669170499E-5</v>
      </c>
      <c r="Q109" s="1">
        <f t="shared" si="42"/>
        <v>28496.118999999999</v>
      </c>
      <c r="S109" s="32">
        <v>1</v>
      </c>
      <c r="Z109">
        <f t="shared" si="43"/>
        <v>-4025</v>
      </c>
      <c r="AA109" s="28">
        <f t="shared" si="44"/>
        <v>2.5771651992209069E-4</v>
      </c>
      <c r="AB109" s="28">
        <f t="shared" si="45"/>
        <v>-1.3525161348008024E-4</v>
      </c>
      <c r="AC109" s="28">
        <f t="shared" si="55"/>
        <v>-2.9246652259126119E-4</v>
      </c>
      <c r="AD109" s="28"/>
      <c r="AE109" s="28">
        <f t="shared" si="46"/>
        <v>8.5536666836624685E-8</v>
      </c>
      <c r="AF109">
        <f t="shared" si="56"/>
        <v>-3.4750002669170499E-5</v>
      </c>
      <c r="AG109" s="29"/>
      <c r="AH109">
        <f t="shared" si="47"/>
        <v>1.0050161081090974E-4</v>
      </c>
      <c r="AI109">
        <f t="shared" si="48"/>
        <v>1.0116492489525344</v>
      </c>
      <c r="AJ109">
        <f t="shared" si="49"/>
        <v>2.7829598129844632E-2</v>
      </c>
      <c r="AK109">
        <f t="shared" si="50"/>
        <v>-1.228845293282395E-3</v>
      </c>
      <c r="AL109">
        <f t="shared" si="51"/>
        <v>-0.10509840487671242</v>
      </c>
      <c r="AM109">
        <f t="shared" si="52"/>
        <v>-5.2597626042554267E-2</v>
      </c>
      <c r="AN109" s="28">
        <f t="shared" si="59"/>
        <v>6.1793086730005591</v>
      </c>
      <c r="AO109" s="28">
        <f t="shared" si="59"/>
        <v>6.1793086730005626</v>
      </c>
      <c r="AP109" s="28">
        <f t="shared" si="59"/>
        <v>6.1793086730008202</v>
      </c>
      <c r="AQ109" s="28">
        <f t="shared" si="59"/>
        <v>6.1793086730229403</v>
      </c>
      <c r="AR109" s="28">
        <f t="shared" si="59"/>
        <v>6.1793086749215531</v>
      </c>
      <c r="AS109" s="28">
        <f t="shared" si="59"/>
        <v>6.1793088378821999</v>
      </c>
      <c r="AT109" s="28">
        <f t="shared" si="59"/>
        <v>6.1793228250197529</v>
      </c>
      <c r="AU109" s="28">
        <f t="shared" si="54"/>
        <v>6.1805232846691993</v>
      </c>
      <c r="AW109" s="26"/>
      <c r="AX109" s="27"/>
    </row>
    <row r="110" spans="1:50" x14ac:dyDescent="0.2">
      <c r="A110" s="22" t="s">
        <v>147</v>
      </c>
      <c r="B110" s="23" t="s">
        <v>112</v>
      </c>
      <c r="C110" s="25">
        <v>43519.310299999997</v>
      </c>
      <c r="E110">
        <f t="shared" si="40"/>
        <v>-4015.9988139291067</v>
      </c>
      <c r="F110">
        <f t="shared" si="41"/>
        <v>-4016</v>
      </c>
      <c r="G110">
        <f t="shared" si="57"/>
        <v>6.1815999652026221E-4</v>
      </c>
      <c r="J110">
        <f t="shared" si="58"/>
        <v>6.1815999652026221E-4</v>
      </c>
      <c r="Q110" s="1">
        <f t="shared" si="42"/>
        <v>28500.810299999997</v>
      </c>
      <c r="S110" s="32">
        <v>1</v>
      </c>
      <c r="Z110">
        <f t="shared" si="43"/>
        <v>-4016</v>
      </c>
      <c r="AA110" s="28">
        <f t="shared" si="44"/>
        <v>2.573142411627441E-4</v>
      </c>
      <c r="AB110" s="28">
        <f t="shared" si="45"/>
        <v>5.2478395079660228E-4</v>
      </c>
      <c r="AC110" s="28">
        <f t="shared" si="55"/>
        <v>3.6084575535751812E-4</v>
      </c>
      <c r="AD110" s="28"/>
      <c r="AE110" s="28">
        <f t="shared" si="46"/>
        <v>1.3020965915953781E-7</v>
      </c>
      <c r="AF110">
        <f t="shared" si="56"/>
        <v>6.1815999652026221E-4</v>
      </c>
      <c r="AG110" s="29"/>
      <c r="AH110">
        <f t="shared" si="47"/>
        <v>9.3376045723659879E-5</v>
      </c>
      <c r="AI110">
        <f t="shared" si="48"/>
        <v>1.0116515734541807</v>
      </c>
      <c r="AJ110">
        <f t="shared" si="49"/>
        <v>2.592140067156247E-2</v>
      </c>
      <c r="AK110">
        <f t="shared" si="50"/>
        <v>-1.2066059650024719E-3</v>
      </c>
      <c r="AL110">
        <f t="shared" si="51"/>
        <v>-0.10318951761611105</v>
      </c>
      <c r="AM110">
        <f t="shared" si="52"/>
        <v>-5.1640589688175566E-2</v>
      </c>
      <c r="AN110" s="28">
        <f t="shared" si="59"/>
        <v>6.1811954475861812</v>
      </c>
      <c r="AO110" s="28">
        <f t="shared" si="59"/>
        <v>6.1811954475861839</v>
      </c>
      <c r="AP110" s="28">
        <f t="shared" si="59"/>
        <v>6.1811954475864379</v>
      </c>
      <c r="AQ110" s="28">
        <f t="shared" si="59"/>
        <v>6.1811954476081743</v>
      </c>
      <c r="AR110" s="28">
        <f t="shared" si="59"/>
        <v>6.1811954494735035</v>
      </c>
      <c r="AS110" s="28">
        <f t="shared" si="59"/>
        <v>6.1811956095462115</v>
      </c>
      <c r="AT110" s="28">
        <f t="shared" si="59"/>
        <v>6.181209346130788</v>
      </c>
      <c r="AU110" s="28">
        <f t="shared" si="54"/>
        <v>6.182388074782704</v>
      </c>
      <c r="AW110" s="26"/>
      <c r="AX110" s="27"/>
    </row>
    <row r="111" spans="1:50" x14ac:dyDescent="0.2">
      <c r="A111" s="22" t="s">
        <v>158</v>
      </c>
      <c r="B111" s="23" t="s">
        <v>112</v>
      </c>
      <c r="C111" s="25">
        <v>43789.804199999999</v>
      </c>
      <c r="E111">
        <f t="shared" si="40"/>
        <v>-3496.9989716280284</v>
      </c>
      <c r="F111">
        <f t="shared" si="41"/>
        <v>-3497</v>
      </c>
      <c r="G111">
        <f t="shared" si="57"/>
        <v>5.3597000078298151E-4</v>
      </c>
      <c r="J111">
        <f t="shared" si="58"/>
        <v>5.3597000078298151E-4</v>
      </c>
      <c r="Q111" s="1">
        <f t="shared" si="42"/>
        <v>28771.304199999999</v>
      </c>
      <c r="S111" s="32">
        <v>1</v>
      </c>
      <c r="Z111">
        <f t="shared" si="43"/>
        <v>-3497</v>
      </c>
      <c r="AA111" s="28">
        <f t="shared" si="44"/>
        <v>2.2891005032858904E-4</v>
      </c>
      <c r="AB111" s="28">
        <f t="shared" si="45"/>
        <v>8.5327105989658602E-4</v>
      </c>
      <c r="AC111" s="28">
        <f t="shared" si="55"/>
        <v>3.0705995045439248E-4</v>
      </c>
      <c r="AD111" s="28"/>
      <c r="AE111" s="28">
        <f t="shared" si="46"/>
        <v>9.4285813173053964E-8</v>
      </c>
      <c r="AF111">
        <f t="shared" si="56"/>
        <v>5.3597000078298151E-4</v>
      </c>
      <c r="AG111" s="29"/>
      <c r="AH111">
        <f t="shared" si="47"/>
        <v>-3.1730105911360456E-4</v>
      </c>
      <c r="AI111">
        <f t="shared" si="48"/>
        <v>1.0117136045128461</v>
      </c>
      <c r="AJ111">
        <f t="shared" si="49"/>
        <v>-8.4065103681880735E-2</v>
      </c>
      <c r="AK111">
        <f t="shared" si="50"/>
        <v>8.0816023041126265E-5</v>
      </c>
      <c r="AL111">
        <f t="shared" si="51"/>
        <v>6.8992205335169981E-3</v>
      </c>
      <c r="AM111">
        <f t="shared" si="52"/>
        <v>3.4496239500603548E-3</v>
      </c>
      <c r="AN111" s="28">
        <f t="shared" si="59"/>
        <v>6.2900041795172603</v>
      </c>
      <c r="AO111" s="28">
        <f t="shared" si="59"/>
        <v>6.2900041795172603</v>
      </c>
      <c r="AP111" s="28">
        <f t="shared" si="59"/>
        <v>6.2900041795172426</v>
      </c>
      <c r="AQ111" s="28">
        <f t="shared" si="59"/>
        <v>6.2900041795157566</v>
      </c>
      <c r="AR111" s="28">
        <f t="shared" si="59"/>
        <v>6.2900041793888848</v>
      </c>
      <c r="AS111" s="28">
        <f t="shared" si="59"/>
        <v>6.2900041685577337</v>
      </c>
      <c r="AT111" s="28">
        <f t="shared" si="59"/>
        <v>6.2900032438940201</v>
      </c>
      <c r="AU111" s="28">
        <f t="shared" si="54"/>
        <v>6.2899243046614686</v>
      </c>
      <c r="AW111" s="26"/>
      <c r="AX111" s="27"/>
    </row>
    <row r="112" spans="1:50" x14ac:dyDescent="0.2">
      <c r="A112" s="22" t="s">
        <v>158</v>
      </c>
      <c r="B112" s="23" t="s">
        <v>112</v>
      </c>
      <c r="C112" s="25">
        <v>43790.8465</v>
      </c>
      <c r="E112">
        <f t="shared" si="40"/>
        <v>-3494.9990983013809</v>
      </c>
      <c r="F112">
        <f t="shared" si="41"/>
        <v>-3495</v>
      </c>
      <c r="G112">
        <f t="shared" si="57"/>
        <v>4.6994999866001308E-4</v>
      </c>
      <c r="J112">
        <f t="shared" si="58"/>
        <v>4.6994999866001308E-4</v>
      </c>
      <c r="Q112" s="1">
        <f t="shared" si="42"/>
        <v>28772.3465</v>
      </c>
      <c r="S112" s="32">
        <v>1</v>
      </c>
      <c r="Z112">
        <f t="shared" si="43"/>
        <v>-3495</v>
      </c>
      <c r="AA112" s="28">
        <f t="shared" si="44"/>
        <v>2.2878403670660113E-4</v>
      </c>
      <c r="AB112" s="28">
        <f t="shared" si="45"/>
        <v>7.8882951221462163E-4</v>
      </c>
      <c r="AC112" s="28">
        <f t="shared" si="55"/>
        <v>2.4116596195341195E-4</v>
      </c>
      <c r="AD112" s="28"/>
      <c r="AE112" s="28">
        <f t="shared" si="46"/>
        <v>5.8161021204914539E-8</v>
      </c>
      <c r="AF112">
        <f t="shared" si="56"/>
        <v>4.6994999866001308E-4</v>
      </c>
      <c r="AG112" s="29"/>
      <c r="AH112">
        <f t="shared" si="47"/>
        <v>-3.188795135546085E-4</v>
      </c>
      <c r="AI112">
        <f t="shared" si="48"/>
        <v>1.0117135691724821</v>
      </c>
      <c r="AJ112">
        <f t="shared" si="49"/>
        <v>-8.4487844518909255E-2</v>
      </c>
      <c r="AK112">
        <f t="shared" si="50"/>
        <v>8.5785514072733945E-5</v>
      </c>
      <c r="AL112">
        <f t="shared" si="51"/>
        <v>7.3234706819830485E-3</v>
      </c>
      <c r="AM112">
        <f t="shared" si="52"/>
        <v>3.6617517069682574E-3</v>
      </c>
      <c r="AN112" s="28">
        <f t="shared" si="59"/>
        <v>6.2904234889405553</v>
      </c>
      <c r="AO112" s="28">
        <f t="shared" si="59"/>
        <v>6.2904234889405544</v>
      </c>
      <c r="AP112" s="28">
        <f t="shared" si="59"/>
        <v>6.2904234889405366</v>
      </c>
      <c r="AQ112" s="28">
        <f t="shared" si="59"/>
        <v>6.2904234889389592</v>
      </c>
      <c r="AR112" s="28">
        <f t="shared" si="59"/>
        <v>6.2904234888042865</v>
      </c>
      <c r="AS112" s="28">
        <f t="shared" si="59"/>
        <v>6.2904234773071792</v>
      </c>
      <c r="AT112" s="28">
        <f t="shared" si="59"/>
        <v>6.2904224957873822</v>
      </c>
      <c r="AU112" s="28">
        <f t="shared" si="54"/>
        <v>6.290338702464469</v>
      </c>
      <c r="AW112" s="26"/>
      <c r="AX112" s="27"/>
    </row>
    <row r="113" spans="1:50" x14ac:dyDescent="0.2">
      <c r="A113" s="22" t="s">
        <v>158</v>
      </c>
      <c r="B113" s="23" t="s">
        <v>112</v>
      </c>
      <c r="C113" s="25">
        <v>43811.693800000001</v>
      </c>
      <c r="E113">
        <f t="shared" si="40"/>
        <v>-3454.9991374430992</v>
      </c>
      <c r="F113">
        <f t="shared" si="41"/>
        <v>-3455</v>
      </c>
      <c r="G113">
        <f t="shared" si="57"/>
        <v>4.4955000339541584E-4</v>
      </c>
      <c r="J113">
        <f t="shared" si="58"/>
        <v>4.4955000339541584E-4</v>
      </c>
      <c r="Q113" s="1">
        <f t="shared" si="42"/>
        <v>28793.193800000001</v>
      </c>
      <c r="S113" s="32">
        <v>1</v>
      </c>
      <c r="Z113">
        <f t="shared" si="43"/>
        <v>-3455</v>
      </c>
      <c r="AA113" s="28">
        <f t="shared" si="44"/>
        <v>2.2624259335638625E-4</v>
      </c>
      <c r="AB113" s="28">
        <f t="shared" si="45"/>
        <v>7.9998644669018661E-4</v>
      </c>
      <c r="AC113" s="28">
        <f t="shared" si="55"/>
        <v>2.2330741003902959E-4</v>
      </c>
      <c r="AD113" s="28"/>
      <c r="AE113" s="28">
        <f t="shared" si="46"/>
        <v>4.9866199378339295E-8</v>
      </c>
      <c r="AF113">
        <f t="shared" si="56"/>
        <v>4.4955000339541584E-4</v>
      </c>
      <c r="AG113" s="29"/>
      <c r="AH113">
        <f t="shared" si="47"/>
        <v>-3.5043644329477077E-4</v>
      </c>
      <c r="AI113">
        <f t="shared" si="48"/>
        <v>1.0117124196342075</v>
      </c>
      <c r="AJ113">
        <f t="shared" si="49"/>
        <v>-9.2939357927857152E-2</v>
      </c>
      <c r="AK113">
        <f t="shared" si="50"/>
        <v>1.8517080001341065E-4</v>
      </c>
      <c r="AL113">
        <f t="shared" si="51"/>
        <v>1.5808464889802878E-2</v>
      </c>
      <c r="AM113">
        <f t="shared" si="52"/>
        <v>7.9043970596370493E-3</v>
      </c>
      <c r="AN113" s="28">
        <f t="shared" si="59"/>
        <v>6.2988096730767218</v>
      </c>
      <c r="AO113" s="28">
        <f t="shared" si="59"/>
        <v>6.2988096730767218</v>
      </c>
      <c r="AP113" s="28">
        <f t="shared" si="59"/>
        <v>6.2988096730766818</v>
      </c>
      <c r="AQ113" s="28">
        <f t="shared" si="59"/>
        <v>6.2988096730732774</v>
      </c>
      <c r="AR113" s="28">
        <f t="shared" si="59"/>
        <v>6.2988096727826663</v>
      </c>
      <c r="AS113" s="28">
        <f t="shared" si="59"/>
        <v>6.2988096479704625</v>
      </c>
      <c r="AT113" s="28">
        <f t="shared" si="59"/>
        <v>6.2988075295242316</v>
      </c>
      <c r="AU113" s="28">
        <f t="shared" si="54"/>
        <v>6.2986266585244906</v>
      </c>
      <c r="AW113" s="26"/>
      <c r="AX113" s="27"/>
    </row>
    <row r="114" spans="1:50" x14ac:dyDescent="0.2">
      <c r="A114" s="22" t="s">
        <v>158</v>
      </c>
      <c r="B114" s="23" t="s">
        <v>112</v>
      </c>
      <c r="C114" s="25">
        <v>43813.7785</v>
      </c>
      <c r="E114">
        <f t="shared" si="40"/>
        <v>-3450.9991989186269</v>
      </c>
      <c r="F114">
        <f t="shared" si="41"/>
        <v>-3451</v>
      </c>
      <c r="G114">
        <f t="shared" si="57"/>
        <v>4.175100038992241E-4</v>
      </c>
      <c r="J114">
        <f t="shared" si="58"/>
        <v>4.175100038992241E-4</v>
      </c>
      <c r="Q114" s="1">
        <f t="shared" si="42"/>
        <v>28795.2785</v>
      </c>
      <c r="S114" s="32">
        <v>1</v>
      </c>
      <c r="Z114">
        <f t="shared" si="43"/>
        <v>-3451</v>
      </c>
      <c r="AA114" s="28">
        <f t="shared" si="44"/>
        <v>2.2598627845996159E-4</v>
      </c>
      <c r="AB114" s="28">
        <f t="shared" si="45"/>
        <v>7.7110081901613685E-4</v>
      </c>
      <c r="AC114" s="28">
        <f t="shared" si="55"/>
        <v>1.9152372543926251E-4</v>
      </c>
      <c r="AD114" s="28"/>
      <c r="AE114" s="28">
        <f t="shared" si="46"/>
        <v>3.6681337406134009E-8</v>
      </c>
      <c r="AF114">
        <f t="shared" si="56"/>
        <v>4.175100038992241E-4</v>
      </c>
      <c r="AG114" s="29"/>
      <c r="AH114">
        <f t="shared" si="47"/>
        <v>-3.535908151169127E-4</v>
      </c>
      <c r="AI114">
        <f t="shared" si="48"/>
        <v>1.0117122583009617</v>
      </c>
      <c r="AJ114">
        <f t="shared" si="49"/>
        <v>-9.378415008091022E-2</v>
      </c>
      <c r="AK114">
        <f t="shared" si="50"/>
        <v>1.9510869919635803E-4</v>
      </c>
      <c r="AL114">
        <f t="shared" si="51"/>
        <v>1.6656963094492813E-2</v>
      </c>
      <c r="AM114">
        <f t="shared" si="52"/>
        <v>8.3286741170904496E-3</v>
      </c>
      <c r="AN114" s="28">
        <f t="shared" si="59"/>
        <v>6.2996482908893725</v>
      </c>
      <c r="AO114" s="28">
        <f t="shared" si="59"/>
        <v>6.2996482908893716</v>
      </c>
      <c r="AP114" s="28">
        <f t="shared" si="59"/>
        <v>6.2996482908893299</v>
      </c>
      <c r="AQ114" s="28">
        <f t="shared" si="59"/>
        <v>6.2996482908857434</v>
      </c>
      <c r="AR114" s="28">
        <f t="shared" si="59"/>
        <v>6.2996482905795474</v>
      </c>
      <c r="AS114" s="28">
        <f t="shared" si="59"/>
        <v>6.2996482644363931</v>
      </c>
      <c r="AT114" s="28">
        <f t="shared" si="59"/>
        <v>6.2996460323246151</v>
      </c>
      <c r="AU114" s="28">
        <f t="shared" si="54"/>
        <v>6.2994554541304915</v>
      </c>
      <c r="AW114" s="26"/>
      <c r="AX114" s="27"/>
    </row>
    <row r="115" spans="1:50" x14ac:dyDescent="0.2">
      <c r="A115" t="s">
        <v>92</v>
      </c>
      <c r="C115" s="4">
        <v>43816.383999999998</v>
      </c>
      <c r="D115" s="4"/>
      <c r="E115">
        <f t="shared" si="40"/>
        <v>-3445.9999952799708</v>
      </c>
      <c r="F115">
        <f t="shared" si="41"/>
        <v>-3446</v>
      </c>
      <c r="G115">
        <f t="shared" si="57"/>
        <v>2.4600012693554163E-6</v>
      </c>
      <c r="J115">
        <f t="shared" si="58"/>
        <v>2.4600012693554163E-6</v>
      </c>
      <c r="Q115" s="1">
        <f t="shared" si="42"/>
        <v>28797.883999999998</v>
      </c>
      <c r="S115" s="32">
        <v>1</v>
      </c>
      <c r="Z115">
        <f t="shared" si="43"/>
        <v>-3446</v>
      </c>
      <c r="AA115" s="28">
        <f t="shared" si="44"/>
        <v>2.2566534275740162E-4</v>
      </c>
      <c r="AB115" s="28">
        <f t="shared" si="45"/>
        <v>3.5999343047837573E-4</v>
      </c>
      <c r="AC115" s="28">
        <f t="shared" si="55"/>
        <v>-2.232053414880462E-4</v>
      </c>
      <c r="AD115" s="28"/>
      <c r="AE115" s="28">
        <f t="shared" si="46"/>
        <v>4.982062446879532E-8</v>
      </c>
      <c r="AF115">
        <f t="shared" si="56"/>
        <v>2.4600012693554163E-6</v>
      </c>
      <c r="AG115" s="29"/>
      <c r="AH115">
        <f t="shared" si="47"/>
        <v>-3.5753342920902032E-4</v>
      </c>
      <c r="AI115">
        <f t="shared" si="48"/>
        <v>1.0117120447766756</v>
      </c>
      <c r="AJ115">
        <f t="shared" si="49"/>
        <v>-9.4840044860827935E-2</v>
      </c>
      <c r="AK115">
        <f t="shared" si="50"/>
        <v>2.0753087021012026E-4</v>
      </c>
      <c r="AL115">
        <f t="shared" si="51"/>
        <v>1.7717585458205808E-2</v>
      </c>
      <c r="AM115">
        <f t="shared" si="52"/>
        <v>8.8590244771057369E-3</v>
      </c>
      <c r="AN115" s="28">
        <f t="shared" si="59"/>
        <v>6.3006965629613951</v>
      </c>
      <c r="AO115" s="28">
        <f t="shared" si="59"/>
        <v>6.3006965629613951</v>
      </c>
      <c r="AP115" s="28">
        <f t="shared" si="59"/>
        <v>6.3006965629613498</v>
      </c>
      <c r="AQ115" s="28">
        <f t="shared" si="59"/>
        <v>6.300696562957536</v>
      </c>
      <c r="AR115" s="28">
        <f t="shared" si="59"/>
        <v>6.3006965626318623</v>
      </c>
      <c r="AS115" s="28">
        <f t="shared" si="59"/>
        <v>6.3006965348251995</v>
      </c>
      <c r="AT115" s="28">
        <f t="shared" si="59"/>
        <v>6.3006941606402256</v>
      </c>
      <c r="AU115" s="28">
        <f t="shared" si="54"/>
        <v>6.3004914486379944</v>
      </c>
      <c r="AW115" s="26"/>
      <c r="AX115" s="27"/>
    </row>
    <row r="116" spans="1:50" x14ac:dyDescent="0.2">
      <c r="A116" t="s">
        <v>92</v>
      </c>
      <c r="C116" s="4">
        <v>43817.426200000002</v>
      </c>
      <c r="D116" s="4"/>
      <c r="E116">
        <f t="shared" si="40"/>
        <v>-3444.0003138244997</v>
      </c>
      <c r="F116">
        <f t="shared" si="41"/>
        <v>-3444</v>
      </c>
      <c r="G116">
        <f t="shared" si="57"/>
        <v>-1.6355999832740054E-4</v>
      </c>
      <c r="J116">
        <f t="shared" si="58"/>
        <v>-1.6355999832740054E-4</v>
      </c>
      <c r="Q116" s="1">
        <f t="shared" si="42"/>
        <v>28798.926200000002</v>
      </c>
      <c r="S116" s="32">
        <v>1</v>
      </c>
      <c r="Z116">
        <f t="shared" si="43"/>
        <v>-3444</v>
      </c>
      <c r="AA116" s="28">
        <f t="shared" si="44"/>
        <v>2.2553680072872793E-4</v>
      </c>
      <c r="AB116" s="28">
        <f t="shared" si="45"/>
        <v>1.9555036651619279E-4</v>
      </c>
      <c r="AC116" s="28">
        <f t="shared" si="55"/>
        <v>-3.8909679905612846E-4</v>
      </c>
      <c r="AD116" s="28"/>
      <c r="AE116" s="28">
        <f t="shared" si="46"/>
        <v>1.5139631903572521E-7</v>
      </c>
      <c r="AF116">
        <f t="shared" si="56"/>
        <v>-1.6355999832740054E-4</v>
      </c>
      <c r="AG116" s="29"/>
      <c r="AH116">
        <f t="shared" si="47"/>
        <v>-3.5911036484359332E-4</v>
      </c>
      <c r="AI116">
        <f t="shared" si="48"/>
        <v>1.0117119556779437</v>
      </c>
      <c r="AJ116">
        <f t="shared" si="49"/>
        <v>-9.5262372839733003E-2</v>
      </c>
      <c r="AK116">
        <f t="shared" si="50"/>
        <v>2.1249967253529145E-4</v>
      </c>
      <c r="AL116">
        <f t="shared" si="51"/>
        <v>1.8141834276017337E-2</v>
      </c>
      <c r="AM116">
        <f t="shared" si="52"/>
        <v>9.0711659358674885E-3</v>
      </c>
      <c r="AN116" s="28">
        <f t="shared" si="59"/>
        <v>6.3011158717271112</v>
      </c>
      <c r="AO116" s="28">
        <f t="shared" si="59"/>
        <v>6.3011158717271103</v>
      </c>
      <c r="AP116" s="28">
        <f t="shared" si="59"/>
        <v>6.3011158717270641</v>
      </c>
      <c r="AQ116" s="28">
        <f t="shared" si="59"/>
        <v>6.3011158717231588</v>
      </c>
      <c r="AR116" s="28">
        <f t="shared" si="59"/>
        <v>6.3011158713896949</v>
      </c>
      <c r="AS116" s="28">
        <f t="shared" si="59"/>
        <v>6.3011158429176879</v>
      </c>
      <c r="AT116" s="28">
        <f t="shared" si="59"/>
        <v>6.3011134119062806</v>
      </c>
      <c r="AU116" s="28">
        <f t="shared" si="54"/>
        <v>6.3009058464409957</v>
      </c>
      <c r="AW116" s="26"/>
      <c r="AX116" s="27"/>
    </row>
    <row r="117" spans="1:50" x14ac:dyDescent="0.2">
      <c r="A117" t="s">
        <v>92</v>
      </c>
      <c r="C117" s="4">
        <v>43819.511059999997</v>
      </c>
      <c r="D117" s="4"/>
      <c r="E117">
        <f t="shared" si="40"/>
        <v>-3440.0000683061448</v>
      </c>
      <c r="F117">
        <f t="shared" si="41"/>
        <v>-3440</v>
      </c>
      <c r="G117">
        <f t="shared" si="57"/>
        <v>-3.5600001865532249E-5</v>
      </c>
      <c r="J117">
        <f t="shared" si="58"/>
        <v>-3.5600001865532249E-5</v>
      </c>
      <c r="Q117" s="1">
        <f t="shared" si="42"/>
        <v>28801.011059999997</v>
      </c>
      <c r="S117" s="32">
        <v>1</v>
      </c>
      <c r="Z117">
        <f t="shared" si="43"/>
        <v>-3440</v>
      </c>
      <c r="AA117" s="28">
        <f t="shared" si="44"/>
        <v>2.2527943064689645E-4</v>
      </c>
      <c r="AB117" s="28">
        <f t="shared" si="45"/>
        <v>3.2666404412897153E-4</v>
      </c>
      <c r="AC117" s="28">
        <f t="shared" si="55"/>
        <v>-2.608794325124287E-4</v>
      </c>
      <c r="AD117" s="28"/>
      <c r="AE117" s="28">
        <f t="shared" si="46"/>
        <v>6.8058078308006834E-8</v>
      </c>
      <c r="AF117">
        <f t="shared" si="56"/>
        <v>-3.5600001865532249E-5</v>
      </c>
      <c r="AG117" s="29"/>
      <c r="AH117">
        <f t="shared" si="47"/>
        <v>-3.6226404599450378E-4</v>
      </c>
      <c r="AI117">
        <f t="shared" si="48"/>
        <v>1.011711771156546</v>
      </c>
      <c r="AJ117">
        <f t="shared" si="49"/>
        <v>-9.6106977056011386E-2</v>
      </c>
      <c r="AK117">
        <f t="shared" si="50"/>
        <v>2.2243715887246921E-4</v>
      </c>
      <c r="AL117">
        <f t="shared" si="51"/>
        <v>1.8990331683043069E-2</v>
      </c>
      <c r="AM117">
        <f t="shared" si="52"/>
        <v>9.4954512074185982E-3</v>
      </c>
      <c r="AN117" s="28">
        <f t="shared" ref="AN117:AT132" si="60">$AU117+$AB$7*SIN(AO117)</f>
        <v>6.3019544891455741</v>
      </c>
      <c r="AO117" s="28">
        <f t="shared" si="60"/>
        <v>6.3019544891455741</v>
      </c>
      <c r="AP117" s="28">
        <f t="shared" si="60"/>
        <v>6.3019544891455261</v>
      </c>
      <c r="AQ117" s="28">
        <f t="shared" si="60"/>
        <v>6.3019544891414379</v>
      </c>
      <c r="AR117" s="28">
        <f t="shared" si="60"/>
        <v>6.3019544887923953</v>
      </c>
      <c r="AS117" s="28">
        <f t="shared" si="60"/>
        <v>6.3019544589898038</v>
      </c>
      <c r="AT117" s="28">
        <f t="shared" si="60"/>
        <v>6.3019519143306226</v>
      </c>
      <c r="AU117" s="28">
        <f t="shared" si="54"/>
        <v>6.3017346420469975</v>
      </c>
      <c r="AW117" s="26"/>
      <c r="AX117" s="27"/>
    </row>
    <row r="118" spans="1:50" x14ac:dyDescent="0.2">
      <c r="A118" t="s">
        <v>92</v>
      </c>
      <c r="C118" s="4">
        <v>43832.540500000003</v>
      </c>
      <c r="D118" s="4"/>
      <c r="E118">
        <f t="shared" si="40"/>
        <v>-3415.000327811907</v>
      </c>
      <c r="F118">
        <f t="shared" si="41"/>
        <v>-3415</v>
      </c>
      <c r="G118">
        <f t="shared" si="57"/>
        <v>-1.7084999853977934E-4</v>
      </c>
      <c r="J118">
        <f t="shared" si="58"/>
        <v>-1.7084999853977934E-4</v>
      </c>
      <c r="Q118" s="1">
        <f t="shared" si="42"/>
        <v>28814.040500000003</v>
      </c>
      <c r="S118" s="32">
        <v>1</v>
      </c>
      <c r="Z118">
        <f t="shared" si="43"/>
        <v>-3415</v>
      </c>
      <c r="AA118" s="28">
        <f t="shared" si="44"/>
        <v>2.2366235863796954E-4</v>
      </c>
      <c r="AB118" s="28">
        <f t="shared" si="45"/>
        <v>2.1111868016740568E-4</v>
      </c>
      <c r="AC118" s="28">
        <f t="shared" si="55"/>
        <v>-3.9451235717774888E-4</v>
      </c>
      <c r="AD118" s="28"/>
      <c r="AE118" s="28">
        <f t="shared" si="46"/>
        <v>1.556399999659437E-7</v>
      </c>
      <c r="AF118">
        <f t="shared" si="56"/>
        <v>-1.7084999853977934E-4</v>
      </c>
      <c r="AG118" s="29"/>
      <c r="AH118">
        <f t="shared" si="47"/>
        <v>-3.8196867870718502E-4</v>
      </c>
      <c r="AI118">
        <f t="shared" si="48"/>
        <v>1.0117104268713553</v>
      </c>
      <c r="AJ118">
        <f t="shared" si="49"/>
        <v>-0.10138415397801558</v>
      </c>
      <c r="AK118">
        <f t="shared" si="50"/>
        <v>2.8454244602372613E-4</v>
      </c>
      <c r="AL118">
        <f t="shared" si="51"/>
        <v>2.4293432743746957E-2</v>
      </c>
      <c r="AM118">
        <f t="shared" si="52"/>
        <v>1.2147313793650196E-2</v>
      </c>
      <c r="AN118" s="28">
        <f t="shared" si="60"/>
        <v>6.3071958441893878</v>
      </c>
      <c r="AO118" s="28">
        <f t="shared" si="60"/>
        <v>6.3071958441893869</v>
      </c>
      <c r="AP118" s="28">
        <f t="shared" si="60"/>
        <v>6.3071958441893257</v>
      </c>
      <c r="AQ118" s="28">
        <f t="shared" si="60"/>
        <v>6.3071958441840987</v>
      </c>
      <c r="AR118" s="28">
        <f t="shared" si="60"/>
        <v>6.3071958437377509</v>
      </c>
      <c r="AS118" s="28">
        <f t="shared" si="60"/>
        <v>6.3071958056225617</v>
      </c>
      <c r="AT118" s="28">
        <f t="shared" si="60"/>
        <v>6.3071925508370814</v>
      </c>
      <c r="AU118" s="28">
        <f t="shared" si="54"/>
        <v>6.3069146145845103</v>
      </c>
      <c r="AW118" s="26"/>
      <c r="AX118" s="27"/>
    </row>
    <row r="119" spans="1:50" x14ac:dyDescent="0.2">
      <c r="A119" t="s">
        <v>92</v>
      </c>
      <c r="C119" s="4">
        <v>43861.205800000003</v>
      </c>
      <c r="D119" s="4"/>
      <c r="E119">
        <f t="shared" si="40"/>
        <v>-3359.9998779699204</v>
      </c>
      <c r="F119">
        <f t="shared" si="41"/>
        <v>-3360</v>
      </c>
      <c r="G119">
        <f t="shared" si="57"/>
        <v>6.3600004068575799E-5</v>
      </c>
      <c r="J119">
        <f t="shared" si="58"/>
        <v>6.3600004068575799E-5</v>
      </c>
      <c r="Q119" s="1">
        <f t="shared" si="42"/>
        <v>28842.705800000003</v>
      </c>
      <c r="S119" s="32">
        <v>1</v>
      </c>
      <c r="Z119">
        <f t="shared" si="43"/>
        <v>-3360</v>
      </c>
      <c r="AA119" s="28">
        <f t="shared" si="44"/>
        <v>2.2005531802153226E-4</v>
      </c>
      <c r="AB119" s="28">
        <f t="shared" si="45"/>
        <v>4.8888106410852777E-4</v>
      </c>
      <c r="AC119" s="28">
        <f t="shared" si="55"/>
        <v>-1.5645531395295647E-4</v>
      </c>
      <c r="AD119" s="28"/>
      <c r="AE119" s="28">
        <f t="shared" si="46"/>
        <v>2.4478265264118175E-8</v>
      </c>
      <c r="AF119">
        <f t="shared" si="56"/>
        <v>6.3600004068575799E-5</v>
      </c>
      <c r="AG119" s="29"/>
      <c r="AH119">
        <f t="shared" si="47"/>
        <v>-4.2528106003995192E-4</v>
      </c>
      <c r="AI119">
        <f t="shared" si="48"/>
        <v>1.0117063102941641</v>
      </c>
      <c r="AJ119">
        <f t="shared" si="49"/>
        <v>-0.11298363795807061</v>
      </c>
      <c r="AK119">
        <f t="shared" si="50"/>
        <v>4.2114274266054461E-4</v>
      </c>
      <c r="AL119">
        <f t="shared" si="51"/>
        <v>3.5960194533913338E-2</v>
      </c>
      <c r="AM119">
        <f t="shared" si="52"/>
        <v>1.7982035076184066E-2</v>
      </c>
      <c r="AN119" s="28">
        <f t="shared" si="60"/>
        <v>6.3187267953665049</v>
      </c>
      <c r="AO119" s="28">
        <f t="shared" si="60"/>
        <v>6.3187267953665041</v>
      </c>
      <c r="AP119" s="28">
        <f t="shared" si="60"/>
        <v>6.3187267953664135</v>
      </c>
      <c r="AQ119" s="28">
        <f t="shared" si="60"/>
        <v>6.3187267953586881</v>
      </c>
      <c r="AR119" s="28">
        <f t="shared" si="60"/>
        <v>6.3187267946987333</v>
      </c>
      <c r="AS119" s="28">
        <f t="shared" si="60"/>
        <v>6.318726738323635</v>
      </c>
      <c r="AT119" s="28">
        <f t="shared" si="60"/>
        <v>6.3187219226089786</v>
      </c>
      <c r="AU119" s="28">
        <f t="shared" si="54"/>
        <v>6.3183105541670379</v>
      </c>
      <c r="AW119" s="26"/>
      <c r="AX119" s="27"/>
    </row>
    <row r="120" spans="1:50" x14ac:dyDescent="0.2">
      <c r="A120" t="s">
        <v>92</v>
      </c>
      <c r="C120" s="4">
        <v>43864.332829999999</v>
      </c>
      <c r="D120" s="4"/>
      <c r="E120">
        <f t="shared" si="40"/>
        <v>-3354.0000085574543</v>
      </c>
      <c r="F120">
        <f t="shared" si="41"/>
        <v>-3354</v>
      </c>
      <c r="G120">
        <f t="shared" si="57"/>
        <v>-4.460001946426928E-6</v>
      </c>
      <c r="J120">
        <f t="shared" si="58"/>
        <v>-4.460001946426928E-6</v>
      </c>
      <c r="Q120" s="1">
        <f t="shared" si="42"/>
        <v>28845.832829999999</v>
      </c>
      <c r="S120" s="32">
        <v>1</v>
      </c>
      <c r="Z120">
        <f t="shared" si="43"/>
        <v>-3354</v>
      </c>
      <c r="AA120" s="28">
        <f t="shared" si="44"/>
        <v>2.196578903996956E-4</v>
      </c>
      <c r="AB120" s="28">
        <f t="shared" si="45"/>
        <v>4.2554271625339584E-4</v>
      </c>
      <c r="AC120" s="28">
        <f t="shared" si="55"/>
        <v>-2.2411789234612253E-4</v>
      </c>
      <c r="AD120" s="28"/>
      <c r="AE120" s="28">
        <f t="shared" si="46"/>
        <v>5.0228829669668167E-8</v>
      </c>
      <c r="AF120">
        <f t="shared" si="56"/>
        <v>-4.460001946426928E-6</v>
      </c>
      <c r="AG120" s="29"/>
      <c r="AH120">
        <f t="shared" si="47"/>
        <v>-4.3000271819982277E-4</v>
      </c>
      <c r="AI120">
        <f t="shared" si="48"/>
        <v>1.0117057648114884</v>
      </c>
      <c r="AJ120">
        <f t="shared" si="49"/>
        <v>-0.11424812807124586</v>
      </c>
      <c r="AK120">
        <f t="shared" si="50"/>
        <v>4.3604138687587869E-4</v>
      </c>
      <c r="AL120">
        <f t="shared" si="51"/>
        <v>3.7232925988684051E-2</v>
      </c>
      <c r="AM120">
        <f t="shared" si="52"/>
        <v>1.8618613945107009E-2</v>
      </c>
      <c r="AN120" s="28">
        <f t="shared" si="60"/>
        <v>6.3199847142516221</v>
      </c>
      <c r="AO120" s="28">
        <f t="shared" si="60"/>
        <v>6.3199847142516203</v>
      </c>
      <c r="AP120" s="28">
        <f t="shared" si="60"/>
        <v>6.3199847142515271</v>
      </c>
      <c r="AQ120" s="28">
        <f t="shared" si="60"/>
        <v>6.319984714243529</v>
      </c>
      <c r="AR120" s="28">
        <f t="shared" si="60"/>
        <v>6.31998471356032</v>
      </c>
      <c r="AS120" s="28">
        <f t="shared" si="60"/>
        <v>6.319984655196075</v>
      </c>
      <c r="AT120" s="28">
        <f t="shared" si="60"/>
        <v>6.3199796693362176</v>
      </c>
      <c r="AU120" s="28">
        <f t="shared" si="54"/>
        <v>6.319553747576041</v>
      </c>
      <c r="AW120" s="26"/>
      <c r="AX120" s="27"/>
    </row>
    <row r="121" spans="1:50" x14ac:dyDescent="0.2">
      <c r="A121" s="15" t="s">
        <v>91</v>
      </c>
      <c r="B121" s="16" t="s">
        <v>112</v>
      </c>
      <c r="C121" s="15">
        <v>44186.423799999997</v>
      </c>
      <c r="D121" s="15" t="s">
        <v>115</v>
      </c>
      <c r="E121">
        <f t="shared" si="40"/>
        <v>-2736.0002583353635</v>
      </c>
      <c r="F121">
        <f t="shared" si="41"/>
        <v>-2736</v>
      </c>
      <c r="G121">
        <f t="shared" si="57"/>
        <v>-1.3464000221574679E-4</v>
      </c>
      <c r="J121">
        <f t="shared" si="58"/>
        <v>-1.3464000221574679E-4</v>
      </c>
      <c r="Q121" s="1">
        <f t="shared" si="42"/>
        <v>29167.923799999997</v>
      </c>
      <c r="S121" s="32">
        <v>1</v>
      </c>
      <c r="Z121">
        <f t="shared" si="43"/>
        <v>-2736</v>
      </c>
      <c r="AA121" s="28">
        <f t="shared" si="44"/>
        <v>1.7610004179783613E-4</v>
      </c>
      <c r="AB121" s="28">
        <f t="shared" si="45"/>
        <v>7.7666564878461355E-4</v>
      </c>
      <c r="AC121" s="28">
        <f t="shared" si="55"/>
        <v>-3.1074004401358292E-4</v>
      </c>
      <c r="AD121" s="28"/>
      <c r="AE121" s="28">
        <f t="shared" si="46"/>
        <v>9.6559374953563452E-8</v>
      </c>
      <c r="AF121">
        <f t="shared" si="56"/>
        <v>-1.3464000221574679E-4</v>
      </c>
      <c r="AG121" s="29"/>
      <c r="AH121">
        <f t="shared" si="47"/>
        <v>-9.1130565100036034E-4</v>
      </c>
      <c r="AI121">
        <f t="shared" si="48"/>
        <v>1.0115483613515543</v>
      </c>
      <c r="AJ121">
        <f t="shared" si="49"/>
        <v>-0.2431124971972311</v>
      </c>
      <c r="AK121">
        <f t="shared" si="50"/>
        <v>1.962246673299368E-3</v>
      </c>
      <c r="AL121">
        <f t="shared" si="51"/>
        <v>0.16830812035950526</v>
      </c>
      <c r="AM121">
        <f t="shared" si="52"/>
        <v>8.4353281589244475E-2</v>
      </c>
      <c r="AN121" s="28">
        <f t="shared" si="60"/>
        <v>6.4495423802571956</v>
      </c>
      <c r="AO121" s="28">
        <f t="shared" si="60"/>
        <v>6.4495423802571912</v>
      </c>
      <c r="AP121" s="28">
        <f t="shared" si="60"/>
        <v>6.4495423802567968</v>
      </c>
      <c r="AQ121" s="28">
        <f t="shared" si="60"/>
        <v>6.4495423802226446</v>
      </c>
      <c r="AR121" s="28">
        <f t="shared" si="60"/>
        <v>6.4495423772663161</v>
      </c>
      <c r="AS121" s="28">
        <f t="shared" si="60"/>
        <v>6.4495421213552033</v>
      </c>
      <c r="AT121" s="28">
        <f t="shared" si="60"/>
        <v>6.4495199687488203</v>
      </c>
      <c r="AU121" s="28">
        <f t="shared" si="54"/>
        <v>6.4476026687033556</v>
      </c>
      <c r="AW121" s="26"/>
      <c r="AX121" s="27"/>
    </row>
    <row r="122" spans="1:50" x14ac:dyDescent="0.2">
      <c r="A122" s="15" t="s">
        <v>91</v>
      </c>
      <c r="B122" s="16" t="s">
        <v>112</v>
      </c>
      <c r="C122" s="15">
        <v>44188.508500000004</v>
      </c>
      <c r="D122" s="15" t="s">
        <v>115</v>
      </c>
      <c r="E122">
        <f t="shared" si="40"/>
        <v>-2732.000319810877</v>
      </c>
      <c r="F122">
        <f t="shared" si="41"/>
        <v>-2732</v>
      </c>
      <c r="G122">
        <f t="shared" si="57"/>
        <v>-1.6667999443598092E-4</v>
      </c>
      <c r="J122">
        <f t="shared" si="58"/>
        <v>-1.6667999443598092E-4</v>
      </c>
      <c r="Q122" s="1">
        <f t="shared" si="42"/>
        <v>29170.008500000004</v>
      </c>
      <c r="S122" s="32">
        <v>1</v>
      </c>
      <c r="Z122">
        <f t="shared" si="43"/>
        <v>-2732</v>
      </c>
      <c r="AA122" s="28">
        <f t="shared" si="44"/>
        <v>1.7581020727053785E-4</v>
      </c>
      <c r="AB122" s="28">
        <f t="shared" si="45"/>
        <v>7.4769943247892593E-4</v>
      </c>
      <c r="AC122" s="28">
        <f t="shared" si="55"/>
        <v>-3.4249020170651877E-4</v>
      </c>
      <c r="AD122" s="28"/>
      <c r="AE122" s="28">
        <f t="shared" si="46"/>
        <v>1.1729953826497191E-7</v>
      </c>
      <c r="AF122">
        <f t="shared" si="56"/>
        <v>-1.6667999443598092E-4</v>
      </c>
      <c r="AG122" s="29"/>
      <c r="AH122">
        <f t="shared" si="47"/>
        <v>-9.1437942691490685E-4</v>
      </c>
      <c r="AI122">
        <f t="shared" si="48"/>
        <v>1.0115466927769798</v>
      </c>
      <c r="AJ122">
        <f t="shared" si="49"/>
        <v>-0.24393518315594437</v>
      </c>
      <c r="AK122">
        <f t="shared" si="50"/>
        <v>1.9720415378457002E-3</v>
      </c>
      <c r="AL122">
        <f t="shared" si="51"/>
        <v>0.16915634213933328</v>
      </c>
      <c r="AM122">
        <f t="shared" si="52"/>
        <v>8.4780425536812656E-2</v>
      </c>
      <c r="AN122" s="28">
        <f t="shared" si="60"/>
        <v>6.4503808614557121</v>
      </c>
      <c r="AO122" s="28">
        <f t="shared" si="60"/>
        <v>6.4503808614557077</v>
      </c>
      <c r="AP122" s="28">
        <f t="shared" si="60"/>
        <v>6.4503808614553115</v>
      </c>
      <c r="AQ122" s="28">
        <f t="shared" si="60"/>
        <v>6.4503808614210083</v>
      </c>
      <c r="AR122" s="28">
        <f t="shared" si="60"/>
        <v>6.4503808584511662</v>
      </c>
      <c r="AS122" s="28">
        <f t="shared" si="60"/>
        <v>6.4503806013339497</v>
      </c>
      <c r="AT122" s="28">
        <f t="shared" si="60"/>
        <v>6.4503583411814587</v>
      </c>
      <c r="AU122" s="28">
        <f t="shared" si="54"/>
        <v>6.4484314643093583</v>
      </c>
      <c r="AW122" s="26"/>
      <c r="AX122" s="27"/>
    </row>
    <row r="123" spans="1:50" x14ac:dyDescent="0.2">
      <c r="A123" s="22" t="s">
        <v>149</v>
      </c>
      <c r="B123" s="23" t="s">
        <v>112</v>
      </c>
      <c r="C123" s="25">
        <v>44195.805399999997</v>
      </c>
      <c r="E123">
        <f t="shared" si="40"/>
        <v>-2717.9996715549146</v>
      </c>
      <c r="F123">
        <f t="shared" si="41"/>
        <v>-2718</v>
      </c>
      <c r="G123">
        <f t="shared" ref="G123:G154" si="61">+C123-(C$7+F123*C$8)</f>
        <v>1.7117999959737062E-4</v>
      </c>
      <c r="J123">
        <f t="shared" ref="J123:J151" si="62">G123</f>
        <v>1.7117999959737062E-4</v>
      </c>
      <c r="Q123" s="1">
        <f t="shared" si="42"/>
        <v>29177.305399999997</v>
      </c>
      <c r="S123" s="32">
        <v>1</v>
      </c>
      <c r="Z123">
        <f t="shared" si="43"/>
        <v>-2718</v>
      </c>
      <c r="AA123" s="28">
        <f t="shared" si="44"/>
        <v>1.7479590374728485E-4</v>
      </c>
      <c r="AB123" s="28">
        <f t="shared" si="45"/>
        <v>1.0963125253923435E-3</v>
      </c>
      <c r="AC123" s="28">
        <f t="shared" si="55"/>
        <v>-3.6159041499142248E-6</v>
      </c>
      <c r="AD123" s="28"/>
      <c r="AE123" s="28">
        <f t="shared" si="46"/>
        <v>1.3074762821366913E-11</v>
      </c>
      <c r="AF123">
        <f t="shared" si="56"/>
        <v>1.7117999959737062E-4</v>
      </c>
      <c r="AG123" s="29"/>
      <c r="AH123">
        <f t="shared" si="47"/>
        <v>-9.2513252579497283E-4</v>
      </c>
      <c r="AI123">
        <f t="shared" si="48"/>
        <v>1.0115407873959301</v>
      </c>
      <c r="AJ123">
        <f t="shared" si="49"/>
        <v>-0.24681317651764276</v>
      </c>
      <c r="AK123">
        <f t="shared" si="50"/>
        <v>2.0063120881085236E-3</v>
      </c>
      <c r="AL123">
        <f t="shared" si="51"/>
        <v>0.172125096185757</v>
      </c>
      <c r="AM123">
        <f t="shared" si="52"/>
        <v>8.6275661115042451E-2</v>
      </c>
      <c r="AN123" s="28">
        <f t="shared" si="60"/>
        <v>6.4533155346863769</v>
      </c>
      <c r="AO123" s="28">
        <f t="shared" si="60"/>
        <v>6.4533155346863724</v>
      </c>
      <c r="AP123" s="28">
        <f t="shared" si="60"/>
        <v>6.4533155346859701</v>
      </c>
      <c r="AQ123" s="28">
        <f t="shared" si="60"/>
        <v>6.4533155346511402</v>
      </c>
      <c r="AR123" s="28">
        <f t="shared" si="60"/>
        <v>6.4533155316341606</v>
      </c>
      <c r="AS123" s="28">
        <f t="shared" si="60"/>
        <v>6.4533152703054224</v>
      </c>
      <c r="AT123" s="28">
        <f t="shared" si="60"/>
        <v>6.4532926342293688</v>
      </c>
      <c r="AU123" s="28">
        <f t="shared" si="54"/>
        <v>6.4513322489303651</v>
      </c>
      <c r="AW123" s="26"/>
      <c r="AX123" s="27"/>
    </row>
    <row r="124" spans="1:50" x14ac:dyDescent="0.2">
      <c r="A124" s="22" t="s">
        <v>123</v>
      </c>
      <c r="B124" s="23" t="s">
        <v>112</v>
      </c>
      <c r="C124" s="25">
        <v>44217.695399999997</v>
      </c>
      <c r="E124">
        <f t="shared" si="40"/>
        <v>-2675.9990698852639</v>
      </c>
      <c r="F124">
        <f t="shared" si="41"/>
        <v>-2676</v>
      </c>
      <c r="G124">
        <f t="shared" si="61"/>
        <v>4.8475999938091263E-4</v>
      </c>
      <c r="J124">
        <f t="shared" si="62"/>
        <v>4.8475999938091263E-4</v>
      </c>
      <c r="Q124" s="1">
        <f t="shared" si="42"/>
        <v>29199.195399999997</v>
      </c>
      <c r="S124" s="32">
        <v>1</v>
      </c>
      <c r="Z124">
        <f t="shared" si="43"/>
        <v>-2676</v>
      </c>
      <c r="AA124" s="28">
        <f t="shared" si="44"/>
        <v>1.7175488961039466E-4</v>
      </c>
      <c r="AB124" s="28">
        <f t="shared" si="45"/>
        <v>1.4421032633966926E-3</v>
      </c>
      <c r="AC124" s="28">
        <f t="shared" si="55"/>
        <v>3.1300510977051797E-4</v>
      </c>
      <c r="AD124" s="28"/>
      <c r="AE124" s="28">
        <f t="shared" si="46"/>
        <v>9.7972198742454E-8</v>
      </c>
      <c r="AF124">
        <f t="shared" si="56"/>
        <v>4.8475999938091263E-4</v>
      </c>
      <c r="AG124" s="29"/>
      <c r="AH124">
        <f t="shared" si="47"/>
        <v>-9.5734326401577987E-4</v>
      </c>
      <c r="AI124">
        <f t="shared" si="48"/>
        <v>1.011522461624913</v>
      </c>
      <c r="AJ124">
        <f t="shared" si="49"/>
        <v>-0.25543379840443453</v>
      </c>
      <c r="AK124">
        <f t="shared" si="50"/>
        <v>2.1090139912663553E-3</v>
      </c>
      <c r="AL124">
        <f t="shared" si="51"/>
        <v>0.18103114617238286</v>
      </c>
      <c r="AM124">
        <f t="shared" si="52"/>
        <v>9.0763586023840673E-2</v>
      </c>
      <c r="AN124" s="28">
        <f t="shared" si="60"/>
        <v>6.4621194495190561</v>
      </c>
      <c r="AO124" s="28">
        <f t="shared" si="60"/>
        <v>6.4621194495190517</v>
      </c>
      <c r="AP124" s="28">
        <f t="shared" si="60"/>
        <v>6.4621194495186325</v>
      </c>
      <c r="AQ124" s="28">
        <f t="shared" si="60"/>
        <v>6.4621194494822438</v>
      </c>
      <c r="AR124" s="28">
        <f t="shared" si="60"/>
        <v>6.4621194463253895</v>
      </c>
      <c r="AS124" s="28">
        <f t="shared" si="60"/>
        <v>6.4621191724560196</v>
      </c>
      <c r="AT124" s="28">
        <f t="shared" si="60"/>
        <v>6.462095413271455</v>
      </c>
      <c r="AU124" s="28">
        <f t="shared" si="54"/>
        <v>6.460034602793387</v>
      </c>
      <c r="AW124" s="26"/>
      <c r="AX124" s="27"/>
    </row>
    <row r="125" spans="1:50" x14ac:dyDescent="0.2">
      <c r="A125" s="22" t="s">
        <v>149</v>
      </c>
      <c r="B125" s="23" t="s">
        <v>112</v>
      </c>
      <c r="C125" s="25">
        <v>44226.554700000001</v>
      </c>
      <c r="E125">
        <f t="shared" si="40"/>
        <v>-2659.0006262867214</v>
      </c>
      <c r="F125">
        <f t="shared" si="41"/>
        <v>-2659</v>
      </c>
      <c r="G125">
        <f t="shared" si="61"/>
        <v>-3.2641000143485144E-4</v>
      </c>
      <c r="J125">
        <f t="shared" si="62"/>
        <v>-3.2641000143485144E-4</v>
      </c>
      <c r="Q125" s="1">
        <f t="shared" si="42"/>
        <v>29208.054700000001</v>
      </c>
      <c r="S125" s="32">
        <v>1</v>
      </c>
      <c r="Z125">
        <f t="shared" si="43"/>
        <v>-2659</v>
      </c>
      <c r="AA125" s="28">
        <f t="shared" si="44"/>
        <v>1.7052522700608834E-4</v>
      </c>
      <c r="AB125" s="28">
        <f t="shared" si="45"/>
        <v>6.4394981946899591E-4</v>
      </c>
      <c r="AC125" s="28">
        <f t="shared" si="55"/>
        <v>-4.9693522844093977E-4</v>
      </c>
      <c r="AD125" s="28"/>
      <c r="AE125" s="28">
        <f t="shared" si="46"/>
        <v>2.4694462126564901E-7</v>
      </c>
      <c r="AF125">
        <f t="shared" si="56"/>
        <v>-3.2641000143485144E-4</v>
      </c>
      <c r="AG125" s="29"/>
      <c r="AH125">
        <f t="shared" si="47"/>
        <v>-9.7035982090384735E-4</v>
      </c>
      <c r="AI125">
        <f t="shared" si="48"/>
        <v>1.0115147843393002</v>
      </c>
      <c r="AJ125">
        <f t="shared" si="49"/>
        <v>-0.25891728636756201</v>
      </c>
      <c r="AK125">
        <f t="shared" si="50"/>
        <v>2.1505356384760714E-3</v>
      </c>
      <c r="AL125">
        <f t="shared" si="51"/>
        <v>0.18463588280737361</v>
      </c>
      <c r="AM125">
        <f t="shared" si="52"/>
        <v>9.2581101597379076E-2</v>
      </c>
      <c r="AN125" s="28">
        <f t="shared" si="60"/>
        <v>6.4656828928290473</v>
      </c>
      <c r="AO125" s="28">
        <f t="shared" si="60"/>
        <v>6.465682892829042</v>
      </c>
      <c r="AP125" s="28">
        <f t="shared" si="60"/>
        <v>6.4656828928286156</v>
      </c>
      <c r="AQ125" s="28">
        <f t="shared" si="60"/>
        <v>6.4656828927916061</v>
      </c>
      <c r="AR125" s="28">
        <f t="shared" si="60"/>
        <v>6.465682889578809</v>
      </c>
      <c r="AS125" s="28">
        <f t="shared" si="60"/>
        <v>6.4656826106746061</v>
      </c>
      <c r="AT125" s="28">
        <f t="shared" si="60"/>
        <v>6.4656583989431766</v>
      </c>
      <c r="AU125" s="28">
        <f t="shared" si="54"/>
        <v>6.4635569841188953</v>
      </c>
      <c r="AW125" s="26"/>
      <c r="AX125" s="27"/>
    </row>
    <row r="126" spans="1:50" x14ac:dyDescent="0.2">
      <c r="A126" s="22" t="s">
        <v>123</v>
      </c>
      <c r="B126" s="23" t="s">
        <v>112</v>
      </c>
      <c r="C126" s="25">
        <v>44277.631500000003</v>
      </c>
      <c r="E126">
        <f t="shared" si="40"/>
        <v>-2560.9989665626208</v>
      </c>
      <c r="F126">
        <f t="shared" si="41"/>
        <v>-2561</v>
      </c>
      <c r="G126">
        <f t="shared" si="61"/>
        <v>5.3861000196775422E-4</v>
      </c>
      <c r="J126">
        <f t="shared" si="62"/>
        <v>5.3861000196775422E-4</v>
      </c>
      <c r="Q126" s="1">
        <f t="shared" si="42"/>
        <v>29259.131500000003</v>
      </c>
      <c r="S126" s="32">
        <v>1</v>
      </c>
      <c r="Z126">
        <f t="shared" si="43"/>
        <v>-2561</v>
      </c>
      <c r="AA126" s="28">
        <f t="shared" si="44"/>
        <v>1.6346034900915213E-4</v>
      </c>
      <c r="AB126" s="28">
        <f t="shared" si="45"/>
        <v>1.583759090995386E-3</v>
      </c>
      <c r="AC126" s="28">
        <f t="shared" si="55"/>
        <v>3.7514965295860209E-4</v>
      </c>
      <c r="AD126" s="28"/>
      <c r="AE126" s="28">
        <f t="shared" si="46"/>
        <v>1.4073726211495957E-7</v>
      </c>
      <c r="AF126">
        <f t="shared" si="56"/>
        <v>5.3861000196775422E-4</v>
      </c>
      <c r="AG126" s="29"/>
      <c r="AH126">
        <f t="shared" si="47"/>
        <v>-1.0451490890276318E-3</v>
      </c>
      <c r="AI126">
        <f t="shared" si="48"/>
        <v>1.0114676154877755</v>
      </c>
      <c r="AJ126">
        <f t="shared" si="49"/>
        <v>-0.27893050464333818</v>
      </c>
      <c r="AK126">
        <f t="shared" si="50"/>
        <v>2.389321438709428E-3</v>
      </c>
      <c r="AL126">
        <f t="shared" si="51"/>
        <v>0.20541501903390022</v>
      </c>
      <c r="AM126">
        <f t="shared" si="52"/>
        <v>0.10307018803300529</v>
      </c>
      <c r="AN126" s="28">
        <f t="shared" si="60"/>
        <v>6.4862245466608366</v>
      </c>
      <c r="AO126" s="28">
        <f t="shared" si="60"/>
        <v>6.4862245466608313</v>
      </c>
      <c r="AP126" s="28">
        <f t="shared" si="60"/>
        <v>6.4862245466603667</v>
      </c>
      <c r="AQ126" s="28">
        <f t="shared" si="60"/>
        <v>6.486224546619896</v>
      </c>
      <c r="AR126" s="28">
        <f t="shared" si="60"/>
        <v>6.4862245430925505</v>
      </c>
      <c r="AS126" s="28">
        <f t="shared" si="60"/>
        <v>6.4862242356519237</v>
      </c>
      <c r="AT126" s="28">
        <f t="shared" si="60"/>
        <v>6.486197439452015</v>
      </c>
      <c r="AU126" s="28">
        <f t="shared" si="54"/>
        <v>6.4838624764659452</v>
      </c>
      <c r="AW126" s="26"/>
      <c r="AX126" s="27"/>
    </row>
    <row r="127" spans="1:50" x14ac:dyDescent="0.2">
      <c r="A127" t="s">
        <v>91</v>
      </c>
      <c r="C127" s="4">
        <v>44281.279199999997</v>
      </c>
      <c r="D127" s="4"/>
      <c r="E127">
        <f t="shared" si="40"/>
        <v>-2554.0000814685072</v>
      </c>
      <c r="F127">
        <f t="shared" si="41"/>
        <v>-2554</v>
      </c>
      <c r="G127">
        <f t="shared" si="61"/>
        <v>-4.2460000258870423E-5</v>
      </c>
      <c r="J127">
        <f t="shared" si="62"/>
        <v>-4.2460000258870423E-5</v>
      </c>
      <c r="Q127" s="1">
        <f t="shared" si="42"/>
        <v>29262.779199999997</v>
      </c>
      <c r="S127" s="32">
        <v>1</v>
      </c>
      <c r="Z127">
        <f t="shared" si="43"/>
        <v>-2554</v>
      </c>
      <c r="AA127" s="28">
        <f t="shared" si="44"/>
        <v>1.6295777083571278E-4</v>
      </c>
      <c r="AB127" s="28">
        <f t="shared" si="45"/>
        <v>1.0080145415090442E-3</v>
      </c>
      <c r="AC127" s="28">
        <f t="shared" si="55"/>
        <v>-2.0541777109458321E-4</v>
      </c>
      <c r="AD127" s="28"/>
      <c r="AE127" s="28">
        <f t="shared" si="46"/>
        <v>4.2196460681466584E-8</v>
      </c>
      <c r="AF127">
        <f t="shared" si="56"/>
        <v>-4.2460000258870423E-5</v>
      </c>
      <c r="AG127" s="29"/>
      <c r="AH127">
        <f t="shared" si="47"/>
        <v>-1.0504745417679146E-3</v>
      </c>
      <c r="AI127">
        <f t="shared" si="48"/>
        <v>1.0114640567517117</v>
      </c>
      <c r="AJ127">
        <f t="shared" si="49"/>
        <v>-0.28035544136095791</v>
      </c>
      <c r="AK127">
        <f t="shared" si="50"/>
        <v>2.4063384438775615E-3</v>
      </c>
      <c r="AL127">
        <f t="shared" si="51"/>
        <v>0.20689916740884715</v>
      </c>
      <c r="AM127">
        <f t="shared" si="52"/>
        <v>0.10382020312176315</v>
      </c>
      <c r="AN127" s="28">
        <f t="shared" si="60"/>
        <v>6.487691770260108</v>
      </c>
      <c r="AO127" s="28">
        <f t="shared" si="60"/>
        <v>6.4876917702601027</v>
      </c>
      <c r="AP127" s="28">
        <f t="shared" si="60"/>
        <v>6.4876917702596355</v>
      </c>
      <c r="AQ127" s="28">
        <f t="shared" si="60"/>
        <v>6.4876917702189258</v>
      </c>
      <c r="AR127" s="28">
        <f t="shared" si="60"/>
        <v>6.4876917666696494</v>
      </c>
      <c r="AS127" s="28">
        <f t="shared" si="60"/>
        <v>6.4876914572238089</v>
      </c>
      <c r="AT127" s="28">
        <f t="shared" si="60"/>
        <v>6.4876644780741062</v>
      </c>
      <c r="AU127" s="28">
        <f t="shared" si="54"/>
        <v>6.4853128687764485</v>
      </c>
      <c r="AW127" s="26"/>
      <c r="AX127" s="27"/>
    </row>
    <row r="128" spans="1:50" x14ac:dyDescent="0.2">
      <c r="A128" s="15" t="s">
        <v>91</v>
      </c>
      <c r="B128" s="16" t="s">
        <v>112</v>
      </c>
      <c r="C128" s="15">
        <v>44498.612300000001</v>
      </c>
      <c r="D128" s="15" t="s">
        <v>115</v>
      </c>
      <c r="E128">
        <f t="shared" si="40"/>
        <v>-2137.0004943177223</v>
      </c>
      <c r="F128">
        <f t="shared" si="41"/>
        <v>-2137</v>
      </c>
      <c r="G128">
        <f t="shared" si="61"/>
        <v>-2.5762999575817958E-4</v>
      </c>
      <c r="J128">
        <f t="shared" si="62"/>
        <v>-2.5762999575817958E-4</v>
      </c>
      <c r="Q128" s="1">
        <f t="shared" si="42"/>
        <v>29480.112300000001</v>
      </c>
      <c r="S128" s="32">
        <v>1</v>
      </c>
      <c r="Z128">
        <f t="shared" si="43"/>
        <v>-2137</v>
      </c>
      <c r="AA128" s="28">
        <f t="shared" si="44"/>
        <v>1.3402914472439927E-4</v>
      </c>
      <c r="AB128" s="28">
        <f t="shared" si="45"/>
        <v>1.1055709564732857E-3</v>
      </c>
      <c r="AC128" s="28">
        <f t="shared" si="55"/>
        <v>-3.9165914048257884E-4</v>
      </c>
      <c r="AD128" s="28"/>
      <c r="AE128" s="28">
        <f t="shared" si="46"/>
        <v>1.5339688232355243E-7</v>
      </c>
      <c r="AF128">
        <f t="shared" si="56"/>
        <v>-2.5762999575817958E-4</v>
      </c>
      <c r="AG128" s="29"/>
      <c r="AH128">
        <f t="shared" si="47"/>
        <v>-1.3632009522314653E-3</v>
      </c>
      <c r="AI128">
        <f t="shared" si="48"/>
        <v>1.0112068787873509</v>
      </c>
      <c r="AJ128">
        <f t="shared" si="49"/>
        <v>-0.36399701523501521</v>
      </c>
      <c r="AK128">
        <f t="shared" si="50"/>
        <v>3.4089484828273868E-3</v>
      </c>
      <c r="AL128">
        <f t="shared" si="51"/>
        <v>0.29529050592398304</v>
      </c>
      <c r="AM128">
        <f t="shared" si="52"/>
        <v>0.14872753664004776</v>
      </c>
      <c r="AN128" s="28">
        <f t="shared" si="60"/>
        <v>6.5750857476160327</v>
      </c>
      <c r="AO128" s="28">
        <f t="shared" si="60"/>
        <v>6.5750857476160265</v>
      </c>
      <c r="AP128" s="28">
        <f t="shared" si="60"/>
        <v>6.5750857476154341</v>
      </c>
      <c r="AQ128" s="28">
        <f t="shared" si="60"/>
        <v>6.575085747562615</v>
      </c>
      <c r="AR128" s="28">
        <f t="shared" si="60"/>
        <v>6.5750857428543386</v>
      </c>
      <c r="AS128" s="28">
        <f t="shared" si="60"/>
        <v>6.5750853231609323</v>
      </c>
      <c r="AT128" s="28">
        <f t="shared" si="60"/>
        <v>6.5750479121146608</v>
      </c>
      <c r="AU128" s="28">
        <f t="shared" si="54"/>
        <v>6.5717148107021615</v>
      </c>
      <c r="AW128" s="26"/>
      <c r="AX128" s="27"/>
    </row>
    <row r="129" spans="1:50" x14ac:dyDescent="0.2">
      <c r="A129" s="22" t="s">
        <v>123</v>
      </c>
      <c r="B129" s="23" t="s">
        <v>112</v>
      </c>
      <c r="C129" s="25">
        <v>44516.854500000001</v>
      </c>
      <c r="E129">
        <f t="shared" si="40"/>
        <v>-2101.9989696133762</v>
      </c>
      <c r="F129">
        <f t="shared" si="41"/>
        <v>-2102</v>
      </c>
      <c r="G129">
        <f t="shared" si="61"/>
        <v>5.3702000150224194E-4</v>
      </c>
      <c r="J129">
        <f t="shared" si="62"/>
        <v>5.3702000150224194E-4</v>
      </c>
      <c r="Q129" s="1">
        <f t="shared" si="42"/>
        <v>29498.354500000001</v>
      </c>
      <c r="S129" s="32">
        <v>1</v>
      </c>
      <c r="Z129">
        <f t="shared" si="43"/>
        <v>-2102</v>
      </c>
      <c r="AA129" s="28">
        <f t="shared" si="44"/>
        <v>1.3173169908840929E-4</v>
      </c>
      <c r="AB129" s="28">
        <f t="shared" si="45"/>
        <v>1.9260244998795997E-3</v>
      </c>
      <c r="AC129" s="28">
        <f t="shared" si="55"/>
        <v>4.0528830241383265E-4</v>
      </c>
      <c r="AD129" s="28"/>
      <c r="AE129" s="28">
        <f t="shared" si="46"/>
        <v>1.6425860807348627E-7</v>
      </c>
      <c r="AF129">
        <f t="shared" si="56"/>
        <v>5.3702000150224194E-4</v>
      </c>
      <c r="AG129" s="29"/>
      <c r="AH129">
        <f t="shared" si="47"/>
        <v>-1.3890044983773577E-3</v>
      </c>
      <c r="AI129">
        <f t="shared" si="48"/>
        <v>1.0111812874472241</v>
      </c>
      <c r="AJ129">
        <f t="shared" si="49"/>
        <v>-0.3708949075711156</v>
      </c>
      <c r="AK129">
        <f t="shared" si="50"/>
        <v>3.4919726424325393E-3</v>
      </c>
      <c r="AL129">
        <f t="shared" si="51"/>
        <v>0.30270726155732397</v>
      </c>
      <c r="AM129">
        <f t="shared" si="52"/>
        <v>0.15252005243077016</v>
      </c>
      <c r="AN129" s="28">
        <f t="shared" si="60"/>
        <v>6.58241989495576</v>
      </c>
      <c r="AO129" s="28">
        <f t="shared" si="60"/>
        <v>6.5824198949557537</v>
      </c>
      <c r="AP129" s="28">
        <f t="shared" si="60"/>
        <v>6.5824198949551533</v>
      </c>
      <c r="AQ129" s="28">
        <f t="shared" si="60"/>
        <v>6.5824198949015251</v>
      </c>
      <c r="AR129" s="28">
        <f t="shared" si="60"/>
        <v>6.5824198901104136</v>
      </c>
      <c r="AS129" s="28">
        <f t="shared" si="60"/>
        <v>6.5824194620783789</v>
      </c>
      <c r="AT129" s="28">
        <f t="shared" si="60"/>
        <v>6.5823812224461333</v>
      </c>
      <c r="AU129" s="28">
        <f t="shared" si="54"/>
        <v>6.5789667722546792</v>
      </c>
      <c r="AW129" s="26"/>
      <c r="AX129" s="27"/>
    </row>
    <row r="130" spans="1:50" x14ac:dyDescent="0.2">
      <c r="A130" s="22" t="s">
        <v>123</v>
      </c>
      <c r="B130" s="23" t="s">
        <v>112</v>
      </c>
      <c r="C130" s="25">
        <v>44517.897100000002</v>
      </c>
      <c r="E130">
        <f t="shared" si="40"/>
        <v>-2099.998520673184</v>
      </c>
      <c r="F130">
        <f t="shared" si="41"/>
        <v>-2100</v>
      </c>
      <c r="G130">
        <f t="shared" si="61"/>
        <v>7.7100000635255128E-4</v>
      </c>
      <c r="J130">
        <f t="shared" si="62"/>
        <v>7.7100000635255128E-4</v>
      </c>
      <c r="Q130" s="1">
        <f t="shared" si="42"/>
        <v>29499.397100000002</v>
      </c>
      <c r="S130" s="32">
        <v>1</v>
      </c>
      <c r="Z130">
        <f t="shared" si="43"/>
        <v>-2100</v>
      </c>
      <c r="AA130" s="28">
        <f t="shared" si="44"/>
        <v>1.3160121166090112E-4</v>
      </c>
      <c r="AB130" s="28">
        <f t="shared" si="45"/>
        <v>2.1614767297941217E-3</v>
      </c>
      <c r="AC130" s="28">
        <f t="shared" si="55"/>
        <v>6.3939879469165017E-4</v>
      </c>
      <c r="AD130" s="28"/>
      <c r="AE130" s="28">
        <f t="shared" si="46"/>
        <v>4.0883081865313497E-7</v>
      </c>
      <c r="AF130">
        <f t="shared" si="56"/>
        <v>7.7100000635255128E-4</v>
      </c>
      <c r="AG130" s="29"/>
      <c r="AH130">
        <f t="shared" si="47"/>
        <v>-1.3904767234415702E-3</v>
      </c>
      <c r="AI130">
        <f t="shared" si="48"/>
        <v>1.0111798065338935</v>
      </c>
      <c r="AJ130">
        <f t="shared" si="49"/>
        <v>-0.37128844963928087</v>
      </c>
      <c r="AK130">
        <f t="shared" si="50"/>
        <v>3.4967109943002841E-3</v>
      </c>
      <c r="AL130">
        <f t="shared" si="51"/>
        <v>0.30313106477561236</v>
      </c>
      <c r="AM130">
        <f t="shared" si="52"/>
        <v>0.15273689038406996</v>
      </c>
      <c r="AN130" s="28">
        <f t="shared" si="60"/>
        <v>6.5828389834581937</v>
      </c>
      <c r="AO130" s="28">
        <f t="shared" si="60"/>
        <v>6.5828389834581875</v>
      </c>
      <c r="AP130" s="28">
        <f t="shared" si="60"/>
        <v>6.5828389834575862</v>
      </c>
      <c r="AQ130" s="28">
        <f t="shared" si="60"/>
        <v>6.5828389834039127</v>
      </c>
      <c r="AR130" s="28">
        <f t="shared" si="60"/>
        <v>6.5828389786081409</v>
      </c>
      <c r="AS130" s="28">
        <f t="shared" si="60"/>
        <v>6.5828385501042854</v>
      </c>
      <c r="AT130" s="28">
        <f t="shared" si="60"/>
        <v>6.5828002633676563</v>
      </c>
      <c r="AU130" s="28">
        <f t="shared" si="54"/>
        <v>6.5793811700576796</v>
      </c>
      <c r="AW130" s="26"/>
      <c r="AX130" s="27"/>
    </row>
    <row r="131" spans="1:50" x14ac:dyDescent="0.2">
      <c r="A131" s="15" t="s">
        <v>91</v>
      </c>
      <c r="B131" s="16" t="s">
        <v>112</v>
      </c>
      <c r="C131" s="15">
        <v>44518.417399999998</v>
      </c>
      <c r="D131" s="15" t="s">
        <v>115</v>
      </c>
      <c r="E131">
        <f t="shared" si="40"/>
        <v>-2099.0002149149118</v>
      </c>
      <c r="F131">
        <f t="shared" si="41"/>
        <v>-2099</v>
      </c>
      <c r="G131">
        <f t="shared" si="61"/>
        <v>-1.1200999870197847E-4</v>
      </c>
      <c r="J131">
        <f t="shared" si="62"/>
        <v>-1.1200999870197847E-4</v>
      </c>
      <c r="Q131" s="1">
        <f t="shared" si="42"/>
        <v>29499.917399999998</v>
      </c>
      <c r="S131" s="32">
        <v>1</v>
      </c>
      <c r="Z131">
        <f t="shared" si="43"/>
        <v>-2099</v>
      </c>
      <c r="AA131" s="28">
        <f t="shared" si="44"/>
        <v>1.3153600080315379E-4</v>
      </c>
      <c r="AB131" s="28">
        <f t="shared" si="45"/>
        <v>1.2792027448978512E-3</v>
      </c>
      <c r="AC131" s="28">
        <f t="shared" si="55"/>
        <v>-2.4354599950513227E-4</v>
      </c>
      <c r="AD131" s="28"/>
      <c r="AE131" s="28">
        <f t="shared" si="46"/>
        <v>5.9314653874953884E-8</v>
      </c>
      <c r="AF131">
        <f t="shared" si="56"/>
        <v>-1.1200999870197847E-4</v>
      </c>
      <c r="AG131" s="29"/>
      <c r="AH131">
        <f t="shared" si="47"/>
        <v>-1.3912127435998297E-3</v>
      </c>
      <c r="AI131">
        <f t="shared" si="48"/>
        <v>1.0111790653258428</v>
      </c>
      <c r="AJ131">
        <f t="shared" si="49"/>
        <v>-0.37148519523783907</v>
      </c>
      <c r="AK131">
        <f t="shared" si="50"/>
        <v>3.4990799295655721E-3</v>
      </c>
      <c r="AL131">
        <f t="shared" si="51"/>
        <v>0.30334296591904081</v>
      </c>
      <c r="AM131">
        <f t="shared" si="52"/>
        <v>0.15284531438479179</v>
      </c>
      <c r="AN131" s="28">
        <f t="shared" si="60"/>
        <v>6.5830485274791437</v>
      </c>
      <c r="AO131" s="28">
        <f t="shared" si="60"/>
        <v>6.5830485274791366</v>
      </c>
      <c r="AP131" s="28">
        <f t="shared" si="60"/>
        <v>6.5830485274785362</v>
      </c>
      <c r="AQ131" s="28">
        <f t="shared" si="60"/>
        <v>6.5830485274248396</v>
      </c>
      <c r="AR131" s="28">
        <f t="shared" si="60"/>
        <v>6.5830485226267399</v>
      </c>
      <c r="AS131" s="28">
        <f t="shared" si="60"/>
        <v>6.5830480938871645</v>
      </c>
      <c r="AT131" s="28">
        <f t="shared" si="60"/>
        <v>6.583009783608289</v>
      </c>
      <c r="AU131" s="28">
        <f t="shared" si="54"/>
        <v>6.5795883689591808</v>
      </c>
      <c r="AW131" s="26"/>
      <c r="AX131" s="27"/>
    </row>
    <row r="132" spans="1:50" x14ac:dyDescent="0.2">
      <c r="A132" s="22" t="s">
        <v>123</v>
      </c>
      <c r="B132" s="23" t="s">
        <v>112</v>
      </c>
      <c r="C132" s="25">
        <v>44528.841699999997</v>
      </c>
      <c r="E132">
        <f t="shared" si="40"/>
        <v>-2078.9989873230938</v>
      </c>
      <c r="F132">
        <f t="shared" si="41"/>
        <v>-2079</v>
      </c>
      <c r="G132">
        <f t="shared" si="61"/>
        <v>5.2778999815927818E-4</v>
      </c>
      <c r="J132">
        <f t="shared" si="62"/>
        <v>5.2778999815927818E-4</v>
      </c>
      <c r="Q132" s="1">
        <f t="shared" si="42"/>
        <v>29510.341699999997</v>
      </c>
      <c r="S132" s="32">
        <v>1</v>
      </c>
      <c r="Z132">
        <f t="shared" si="43"/>
        <v>-2079</v>
      </c>
      <c r="AA132" s="28">
        <f t="shared" si="44"/>
        <v>1.3023643587056679E-4</v>
      </c>
      <c r="AB132" s="28">
        <f t="shared" si="45"/>
        <v>1.9337101602043439E-3</v>
      </c>
      <c r="AC132" s="28">
        <f t="shared" si="55"/>
        <v>3.9755356228871139E-4</v>
      </c>
      <c r="AD132" s="28"/>
      <c r="AE132" s="28">
        <f t="shared" si="46"/>
        <v>1.5804883488844433E-7</v>
      </c>
      <c r="AF132">
        <f t="shared" si="56"/>
        <v>5.2778999815927818E-4</v>
      </c>
      <c r="AG132" s="29"/>
      <c r="AH132">
        <f t="shared" si="47"/>
        <v>-1.4059201620450657E-3</v>
      </c>
      <c r="AI132">
        <f t="shared" si="48"/>
        <v>1.0111641360293588</v>
      </c>
      <c r="AJ132">
        <f t="shared" si="49"/>
        <v>-0.37541653182337481</v>
      </c>
      <c r="AK132">
        <f t="shared" si="50"/>
        <v>3.5464247674130036E-3</v>
      </c>
      <c r="AL132">
        <f t="shared" si="51"/>
        <v>0.30758092324970182</v>
      </c>
      <c r="AM132">
        <f t="shared" si="52"/>
        <v>0.15501450176734152</v>
      </c>
      <c r="AN132" s="28">
        <f t="shared" si="60"/>
        <v>6.5872393754935281</v>
      </c>
      <c r="AO132" s="28">
        <f t="shared" si="60"/>
        <v>6.587239375493521</v>
      </c>
      <c r="AP132" s="28">
        <f t="shared" si="60"/>
        <v>6.5872393754929162</v>
      </c>
      <c r="AQ132" s="28">
        <f t="shared" si="60"/>
        <v>6.5872393754387746</v>
      </c>
      <c r="AR132" s="28">
        <f t="shared" si="60"/>
        <v>6.5872393705945429</v>
      </c>
      <c r="AS132" s="28">
        <f t="shared" si="60"/>
        <v>6.5872389371673687</v>
      </c>
      <c r="AT132" s="28">
        <f t="shared" si="60"/>
        <v>6.5872001574423553</v>
      </c>
      <c r="AU132" s="28">
        <f t="shared" si="54"/>
        <v>6.5837323469891906</v>
      </c>
      <c r="AW132" s="26"/>
      <c r="AX132" s="27"/>
    </row>
    <row r="133" spans="1:50" x14ac:dyDescent="0.2">
      <c r="A133" s="22" t="s">
        <v>123</v>
      </c>
      <c r="B133" s="23" t="s">
        <v>112</v>
      </c>
      <c r="C133" s="25">
        <v>44531.968699999998</v>
      </c>
      <c r="E133">
        <f t="shared" si="40"/>
        <v>-2072.999175471974</v>
      </c>
      <c r="F133">
        <f t="shared" si="41"/>
        <v>-2073</v>
      </c>
      <c r="G133">
        <f t="shared" si="61"/>
        <v>4.2972999654011801E-4</v>
      </c>
      <c r="J133">
        <f t="shared" si="62"/>
        <v>4.2972999654011801E-4</v>
      </c>
      <c r="Q133" s="1">
        <f t="shared" si="42"/>
        <v>29513.468699999998</v>
      </c>
      <c r="S133" s="32">
        <v>1</v>
      </c>
      <c r="Z133">
        <f t="shared" si="43"/>
        <v>-2073</v>
      </c>
      <c r="AA133" s="28">
        <f t="shared" si="44"/>
        <v>1.2984831718315269E-4</v>
      </c>
      <c r="AB133" s="28">
        <f t="shared" si="45"/>
        <v>1.8400575383987149E-3</v>
      </c>
      <c r="AC133" s="28">
        <f t="shared" si="55"/>
        <v>2.9988167935696532E-4</v>
      </c>
      <c r="AD133" s="28"/>
      <c r="AE133" s="28">
        <f t="shared" si="46"/>
        <v>8.992902161395376E-8</v>
      </c>
      <c r="AF133">
        <f t="shared" si="56"/>
        <v>4.2972999654011801E-4</v>
      </c>
      <c r="AG133" s="29"/>
      <c r="AH133">
        <f t="shared" si="47"/>
        <v>-1.4103275418585969E-3</v>
      </c>
      <c r="AI133">
        <f t="shared" si="48"/>
        <v>1.0111596182157245</v>
      </c>
      <c r="AJ133">
        <f t="shared" si="49"/>
        <v>-0.37659459851930704</v>
      </c>
      <c r="AK133">
        <f t="shared" si="50"/>
        <v>3.5606155636657608E-3</v>
      </c>
      <c r="AL133">
        <f t="shared" si="51"/>
        <v>0.30885228595917313</v>
      </c>
      <c r="AM133">
        <f t="shared" si="52"/>
        <v>0.15566552246365262</v>
      </c>
      <c r="AN133" s="28">
        <f t="shared" ref="AN133:AT148" si="63">$AU133+$AB$7*SIN(AO133)</f>
        <v>6.5884966177890467</v>
      </c>
      <c r="AO133" s="28">
        <f t="shared" si="63"/>
        <v>6.5884966177890396</v>
      </c>
      <c r="AP133" s="28">
        <f t="shared" si="63"/>
        <v>6.588496617788433</v>
      </c>
      <c r="AQ133" s="28">
        <f t="shared" si="63"/>
        <v>6.58849661773416</v>
      </c>
      <c r="AR133" s="28">
        <f t="shared" si="63"/>
        <v>6.5884966128762441</v>
      </c>
      <c r="AS133" s="28">
        <f t="shared" si="63"/>
        <v>6.5884961780527878</v>
      </c>
      <c r="AT133" s="28">
        <f t="shared" si="63"/>
        <v>6.5884572580163399</v>
      </c>
      <c r="AU133" s="28">
        <f t="shared" si="54"/>
        <v>6.5849755403981938</v>
      </c>
      <c r="AW133" s="26"/>
      <c r="AX133" s="27"/>
    </row>
    <row r="134" spans="1:50" x14ac:dyDescent="0.2">
      <c r="A134" s="22" t="s">
        <v>123</v>
      </c>
      <c r="B134" s="23" t="s">
        <v>112</v>
      </c>
      <c r="C134" s="25">
        <v>44543.955999999998</v>
      </c>
      <c r="E134">
        <f t="shared" si="40"/>
        <v>-2049.9990013105012</v>
      </c>
      <c r="F134">
        <f t="shared" si="41"/>
        <v>-2050</v>
      </c>
      <c r="G134">
        <f t="shared" si="61"/>
        <v>5.2049999794689938E-4</v>
      </c>
      <c r="J134">
        <f t="shared" si="62"/>
        <v>5.2049999794689938E-4</v>
      </c>
      <c r="Q134" s="1">
        <f t="shared" si="42"/>
        <v>29525.455999999998</v>
      </c>
      <c r="S134" s="32">
        <v>1</v>
      </c>
      <c r="Z134">
        <f t="shared" si="43"/>
        <v>-2050</v>
      </c>
      <c r="AA134" s="28">
        <f t="shared" si="44"/>
        <v>1.2836819154013988E-4</v>
      </c>
      <c r="AB134" s="28">
        <f t="shared" si="45"/>
        <v>1.9477016002988757E-3</v>
      </c>
      <c r="AC134" s="28">
        <f t="shared" si="55"/>
        <v>3.921318064067595E-4</v>
      </c>
      <c r="AD134" s="28"/>
      <c r="AE134" s="28">
        <f t="shared" si="46"/>
        <v>1.5376735359582832E-7</v>
      </c>
      <c r="AF134">
        <f t="shared" si="56"/>
        <v>5.2049999794689938E-4</v>
      </c>
      <c r="AG134" s="29"/>
      <c r="AH134">
        <f t="shared" si="47"/>
        <v>-1.4272016023519764E-3</v>
      </c>
      <c r="AI134">
        <f t="shared" si="48"/>
        <v>1.0111421332750665</v>
      </c>
      <c r="AJ134">
        <f t="shared" si="49"/>
        <v>-0.38110476729026516</v>
      </c>
      <c r="AK134">
        <f t="shared" si="50"/>
        <v>3.6149589200439327E-3</v>
      </c>
      <c r="AL134">
        <f t="shared" si="51"/>
        <v>0.31372573716264701</v>
      </c>
      <c r="AM134">
        <f t="shared" si="52"/>
        <v>0.15816224618710564</v>
      </c>
      <c r="AN134" s="28">
        <f t="shared" si="63"/>
        <v>6.5933159942512534</v>
      </c>
      <c r="AO134" s="28">
        <f t="shared" si="63"/>
        <v>6.5933159942512471</v>
      </c>
      <c r="AP134" s="28">
        <f t="shared" si="63"/>
        <v>6.5933159942506361</v>
      </c>
      <c r="AQ134" s="28">
        <f t="shared" si="63"/>
        <v>6.5933159941958674</v>
      </c>
      <c r="AR134" s="28">
        <f t="shared" si="63"/>
        <v>6.593315989286161</v>
      </c>
      <c r="AS134" s="28">
        <f t="shared" si="63"/>
        <v>6.5933155491533801</v>
      </c>
      <c r="AT134" s="28">
        <f t="shared" si="63"/>
        <v>6.593276093512106</v>
      </c>
      <c r="AU134" s="28">
        <f t="shared" si="54"/>
        <v>6.5897411151327052</v>
      </c>
      <c r="AW134" s="26"/>
      <c r="AX134" s="27"/>
    </row>
    <row r="135" spans="1:50" x14ac:dyDescent="0.2">
      <c r="A135" s="22" t="s">
        <v>123</v>
      </c>
      <c r="B135" s="23" t="s">
        <v>112</v>
      </c>
      <c r="C135" s="25">
        <v>44549.689100000003</v>
      </c>
      <c r="E135">
        <f t="shared" si="40"/>
        <v>-2038.9988345936217</v>
      </c>
      <c r="F135">
        <f t="shared" si="41"/>
        <v>-2039</v>
      </c>
      <c r="G135">
        <f t="shared" si="61"/>
        <v>6.0739000036846846E-4</v>
      </c>
      <c r="J135">
        <f t="shared" si="62"/>
        <v>6.0739000036846846E-4</v>
      </c>
      <c r="Q135" s="1">
        <f t="shared" si="42"/>
        <v>29531.189100000003</v>
      </c>
      <c r="S135" s="32">
        <v>1</v>
      </c>
      <c r="Z135">
        <f t="shared" si="43"/>
        <v>-2039</v>
      </c>
      <c r="AA135" s="28">
        <f t="shared" si="44"/>
        <v>1.2766468282541577E-4</v>
      </c>
      <c r="AB135" s="28">
        <f t="shared" si="45"/>
        <v>2.0426500082120214E-3</v>
      </c>
      <c r="AC135" s="28">
        <f t="shared" si="55"/>
        <v>4.7972531754305269E-4</v>
      </c>
      <c r="AD135" s="28"/>
      <c r="AE135" s="28">
        <f t="shared" si="46"/>
        <v>2.3013638029178273E-7</v>
      </c>
      <c r="AF135">
        <f t="shared" si="56"/>
        <v>6.0739000036846846E-4</v>
      </c>
      <c r="AG135" s="29"/>
      <c r="AH135">
        <f t="shared" si="47"/>
        <v>-1.4352600078435531E-3</v>
      </c>
      <c r="AI135">
        <f t="shared" si="48"/>
        <v>1.0111336775580553</v>
      </c>
      <c r="AJ135">
        <f t="shared" si="49"/>
        <v>-0.38325855615279258</v>
      </c>
      <c r="AK135">
        <f t="shared" si="50"/>
        <v>3.6409182833734054E-3</v>
      </c>
      <c r="AL135">
        <f t="shared" si="51"/>
        <v>0.31605645829979817</v>
      </c>
      <c r="AM135">
        <f t="shared" si="52"/>
        <v>0.15935697934472204</v>
      </c>
      <c r="AN135" s="28">
        <f t="shared" si="63"/>
        <v>6.5956208838242292</v>
      </c>
      <c r="AO135" s="28">
        <f t="shared" si="63"/>
        <v>6.595620883824223</v>
      </c>
      <c r="AP135" s="28">
        <f t="shared" si="63"/>
        <v>6.5956208838236101</v>
      </c>
      <c r="AQ135" s="28">
        <f t="shared" si="63"/>
        <v>6.5956208837686106</v>
      </c>
      <c r="AR135" s="28">
        <f t="shared" si="63"/>
        <v>6.5956208788345103</v>
      </c>
      <c r="AS135" s="28">
        <f t="shared" si="63"/>
        <v>6.5956204361868052</v>
      </c>
      <c r="AT135" s="28">
        <f t="shared" si="63"/>
        <v>6.595580725661546</v>
      </c>
      <c r="AU135" s="28">
        <f t="shared" si="54"/>
        <v>6.5920203030492104</v>
      </c>
      <c r="AW135" s="26"/>
      <c r="AX135" s="27"/>
    </row>
    <row r="136" spans="1:50" x14ac:dyDescent="0.2">
      <c r="A136" s="22" t="s">
        <v>123</v>
      </c>
      <c r="B136" s="23" t="s">
        <v>112</v>
      </c>
      <c r="C136" s="25">
        <v>44575.748399999997</v>
      </c>
      <c r="E136">
        <f t="shared" si="40"/>
        <v>-1988.9985477462176</v>
      </c>
      <c r="F136">
        <f t="shared" si="41"/>
        <v>-1989</v>
      </c>
      <c r="G136">
        <f t="shared" si="61"/>
        <v>7.5688999640988186E-4</v>
      </c>
      <c r="J136">
        <f t="shared" si="62"/>
        <v>7.5688999640988186E-4</v>
      </c>
      <c r="Q136" s="1">
        <f t="shared" si="42"/>
        <v>29557.248399999997</v>
      </c>
      <c r="S136" s="32">
        <v>1</v>
      </c>
      <c r="Z136">
        <f t="shared" si="43"/>
        <v>-1989</v>
      </c>
      <c r="AA136" s="28">
        <f t="shared" si="44"/>
        <v>1.2450399632895812E-4</v>
      </c>
      <c r="AB136" s="28">
        <f t="shared" si="45"/>
        <v>2.2286815299316339E-3</v>
      </c>
      <c r="AC136" s="28">
        <f t="shared" si="55"/>
        <v>6.3238600008092374E-4</v>
      </c>
      <c r="AD136" s="28"/>
      <c r="AE136" s="28">
        <f t="shared" si="46"/>
        <v>3.9991205309835008E-7</v>
      </c>
      <c r="AF136">
        <f t="shared" si="56"/>
        <v>7.5688999640988186E-4</v>
      </c>
      <c r="AG136" s="29"/>
      <c r="AH136">
        <f t="shared" si="47"/>
        <v>-1.471791533521752E-3</v>
      </c>
      <c r="AI136">
        <f t="shared" si="48"/>
        <v>1.0110944827809236</v>
      </c>
      <c r="AJ136">
        <f t="shared" si="49"/>
        <v>-0.3930216347885061</v>
      </c>
      <c r="AK136">
        <f t="shared" si="50"/>
        <v>3.7586585022763956E-3</v>
      </c>
      <c r="AL136">
        <f t="shared" si="51"/>
        <v>0.32665014810378318</v>
      </c>
      <c r="AM136">
        <f t="shared" si="52"/>
        <v>0.16479297505634757</v>
      </c>
      <c r="AN136" s="28">
        <f t="shared" si="63"/>
        <v>6.6060974087706015</v>
      </c>
      <c r="AO136" s="28">
        <f t="shared" si="63"/>
        <v>6.6060974087705944</v>
      </c>
      <c r="AP136" s="28">
        <f t="shared" si="63"/>
        <v>6.6060974087699718</v>
      </c>
      <c r="AQ136" s="28">
        <f t="shared" si="63"/>
        <v>6.6060974087139641</v>
      </c>
      <c r="AR136" s="28">
        <f t="shared" si="63"/>
        <v>6.6060974036720781</v>
      </c>
      <c r="AS136" s="28">
        <f t="shared" si="63"/>
        <v>6.6060969497938471</v>
      </c>
      <c r="AT136" s="28">
        <f t="shared" si="63"/>
        <v>6.6060560912723929</v>
      </c>
      <c r="AU136" s="28">
        <f t="shared" si="54"/>
        <v>6.602380248124236</v>
      </c>
      <c r="AW136" s="26"/>
      <c r="AX136" s="27"/>
    </row>
    <row r="137" spans="1:50" x14ac:dyDescent="0.2">
      <c r="A137" s="22" t="s">
        <v>123</v>
      </c>
      <c r="B137" s="23" t="s">
        <v>112</v>
      </c>
      <c r="C137" s="25">
        <v>44577.832999999999</v>
      </c>
      <c r="E137">
        <f t="shared" si="40"/>
        <v>-1984.9988010929221</v>
      </c>
      <c r="F137">
        <f t="shared" si="41"/>
        <v>-1985</v>
      </c>
      <c r="G137">
        <f t="shared" si="61"/>
        <v>6.248499994399026E-4</v>
      </c>
      <c r="J137">
        <f t="shared" si="62"/>
        <v>6.248499994399026E-4</v>
      </c>
      <c r="Q137" s="1">
        <f t="shared" si="42"/>
        <v>29559.332999999999</v>
      </c>
      <c r="S137" s="32">
        <v>1</v>
      </c>
      <c r="Z137">
        <f t="shared" si="43"/>
        <v>-1985</v>
      </c>
      <c r="AA137" s="28">
        <f t="shared" si="44"/>
        <v>1.242538429971499E-4</v>
      </c>
      <c r="AB137" s="28">
        <f t="shared" si="45"/>
        <v>2.0995570681435257E-3</v>
      </c>
      <c r="AC137" s="28">
        <f t="shared" si="55"/>
        <v>5.005961564427527E-4</v>
      </c>
      <c r="AD137" s="28"/>
      <c r="AE137" s="28">
        <f t="shared" si="46"/>
        <v>2.5059651184525696E-7</v>
      </c>
      <c r="AF137">
        <f t="shared" si="56"/>
        <v>6.248499994399026E-4</v>
      </c>
      <c r="AG137" s="29"/>
      <c r="AH137">
        <f t="shared" si="47"/>
        <v>-1.4747070687036231E-3</v>
      </c>
      <c r="AI137">
        <f t="shared" si="48"/>
        <v>1.0110912934865415</v>
      </c>
      <c r="AJ137">
        <f t="shared" si="49"/>
        <v>-0.39380075732789654</v>
      </c>
      <c r="AK137">
        <f t="shared" si="50"/>
        <v>3.768059276119748E-3</v>
      </c>
      <c r="AL137">
        <f t="shared" si="51"/>
        <v>0.32749760759020302</v>
      </c>
      <c r="AM137">
        <f t="shared" si="52"/>
        <v>0.16522824233126696</v>
      </c>
      <c r="AN137" s="28">
        <f t="shared" si="63"/>
        <v>6.6069355131146352</v>
      </c>
      <c r="AO137" s="28">
        <f t="shared" si="63"/>
        <v>6.6069355131146281</v>
      </c>
      <c r="AP137" s="28">
        <f t="shared" si="63"/>
        <v>6.6069355131140055</v>
      </c>
      <c r="AQ137" s="28">
        <f t="shared" si="63"/>
        <v>6.6069355130579206</v>
      </c>
      <c r="AR137" s="28">
        <f t="shared" si="63"/>
        <v>6.6069355080076315</v>
      </c>
      <c r="AS137" s="28">
        <f t="shared" si="63"/>
        <v>6.6069350532453317</v>
      </c>
      <c r="AT137" s="28">
        <f t="shared" si="63"/>
        <v>6.6068941036418627</v>
      </c>
      <c r="AU137" s="28">
        <f t="shared" si="54"/>
        <v>6.6032090437302386</v>
      </c>
      <c r="AW137" s="26"/>
      <c r="AX137" s="27"/>
    </row>
    <row r="138" spans="1:50" x14ac:dyDescent="0.2">
      <c r="A138" s="22" t="s">
        <v>123</v>
      </c>
      <c r="B138" s="23" t="s">
        <v>112</v>
      </c>
      <c r="C138" s="25">
        <v>44584.608399999997</v>
      </c>
      <c r="E138">
        <f t="shared" si="40"/>
        <v>-1971.998761049409</v>
      </c>
      <c r="F138">
        <f t="shared" si="41"/>
        <v>-1972</v>
      </c>
      <c r="G138">
        <f t="shared" si="61"/>
        <v>6.4571999973850325E-4</v>
      </c>
      <c r="J138">
        <f t="shared" si="62"/>
        <v>6.4571999973850325E-4</v>
      </c>
      <c r="Q138" s="1">
        <f t="shared" si="42"/>
        <v>29566.108399999997</v>
      </c>
      <c r="S138" s="32">
        <v>1</v>
      </c>
      <c r="Z138">
        <f t="shared" si="43"/>
        <v>-1972</v>
      </c>
      <c r="AA138" s="28">
        <f t="shared" si="44"/>
        <v>1.2344368833868075E-4</v>
      </c>
      <c r="AB138" s="28">
        <f t="shared" si="45"/>
        <v>2.1298953296324226E-3</v>
      </c>
      <c r="AC138" s="28">
        <f t="shared" si="55"/>
        <v>5.222763113998225E-4</v>
      </c>
      <c r="AD138" s="28"/>
      <c r="AE138" s="28">
        <f t="shared" si="46"/>
        <v>2.7277254544940434E-7</v>
      </c>
      <c r="AF138">
        <f t="shared" si="56"/>
        <v>6.4571999973850325E-4</v>
      </c>
      <c r="AG138" s="29"/>
      <c r="AH138">
        <f t="shared" si="47"/>
        <v>-1.4841753298939196E-3</v>
      </c>
      <c r="AI138">
        <f t="shared" si="48"/>
        <v>1.0110808734197692</v>
      </c>
      <c r="AJ138">
        <f t="shared" si="49"/>
        <v>-0.39633091543449522</v>
      </c>
      <c r="AK138">
        <f t="shared" si="50"/>
        <v>3.7985926562350059E-3</v>
      </c>
      <c r="AL138">
        <f t="shared" si="51"/>
        <v>0.33025181388343322</v>
      </c>
      <c r="AM138">
        <f t="shared" si="52"/>
        <v>0.16664326376943184</v>
      </c>
      <c r="AN138" s="28">
        <f t="shared" si="63"/>
        <v>6.6096593339182848</v>
      </c>
      <c r="AO138" s="28">
        <f t="shared" si="63"/>
        <v>6.6096593339182776</v>
      </c>
      <c r="AP138" s="28">
        <f t="shared" si="63"/>
        <v>6.6096593339176533</v>
      </c>
      <c r="AQ138" s="28">
        <f t="shared" si="63"/>
        <v>6.6096593338613188</v>
      </c>
      <c r="AR138" s="28">
        <f t="shared" si="63"/>
        <v>6.6096593287839509</v>
      </c>
      <c r="AS138" s="28">
        <f t="shared" si="63"/>
        <v>6.6096588711632753</v>
      </c>
      <c r="AT138" s="28">
        <f t="shared" si="63"/>
        <v>6.6096176263282365</v>
      </c>
      <c r="AU138" s="28">
        <f t="shared" si="54"/>
        <v>6.6059026294497452</v>
      </c>
      <c r="AW138" s="26"/>
      <c r="AX138" s="27"/>
    </row>
    <row r="139" spans="1:50" x14ac:dyDescent="0.2">
      <c r="A139" s="22" t="s">
        <v>123</v>
      </c>
      <c r="B139" s="23" t="s">
        <v>112</v>
      </c>
      <c r="C139" s="25">
        <v>44588.777499999997</v>
      </c>
      <c r="E139">
        <f t="shared" si="40"/>
        <v>-1963.9994596140091</v>
      </c>
      <c r="F139">
        <f t="shared" si="41"/>
        <v>-1964</v>
      </c>
      <c r="G139">
        <f t="shared" si="61"/>
        <v>2.8163999377284199E-4</v>
      </c>
      <c r="J139">
        <f t="shared" si="62"/>
        <v>2.8163999377284199E-4</v>
      </c>
      <c r="Q139" s="1">
        <f t="shared" si="42"/>
        <v>29570.277499999997</v>
      </c>
      <c r="S139" s="32">
        <v>1</v>
      </c>
      <c r="Z139">
        <f t="shared" si="43"/>
        <v>-1964</v>
      </c>
      <c r="AA139" s="28">
        <f t="shared" si="44"/>
        <v>1.2294731585133379E-4</v>
      </c>
      <c r="AB139" s="28">
        <f t="shared" si="45"/>
        <v>1.7716364287131187E-3</v>
      </c>
      <c r="AC139" s="28">
        <f t="shared" si="55"/>
        <v>1.586926779215082E-4</v>
      </c>
      <c r="AD139" s="28"/>
      <c r="AE139" s="28">
        <f t="shared" si="46"/>
        <v>2.5183366025899537E-8</v>
      </c>
      <c r="AF139">
        <f t="shared" si="56"/>
        <v>2.8163999377284199E-4</v>
      </c>
      <c r="AG139" s="29"/>
      <c r="AH139">
        <f t="shared" si="47"/>
        <v>-1.4899964349402767E-3</v>
      </c>
      <c r="AI139">
        <f t="shared" si="48"/>
        <v>1.0110744193948422</v>
      </c>
      <c r="AJ139">
        <f t="shared" si="49"/>
        <v>-0.39788641674726394</v>
      </c>
      <c r="AK139">
        <f t="shared" si="50"/>
        <v>3.8173678078083123E-3</v>
      </c>
      <c r="AL139">
        <f t="shared" si="51"/>
        <v>0.33194668176317538</v>
      </c>
      <c r="AM139">
        <f t="shared" si="52"/>
        <v>0.16751435415380012</v>
      </c>
      <c r="AN139" s="28">
        <f t="shared" si="63"/>
        <v>6.6113355173416206</v>
      </c>
      <c r="AO139" s="28">
        <f t="shared" si="63"/>
        <v>6.6113355173416135</v>
      </c>
      <c r="AP139" s="28">
        <f t="shared" si="63"/>
        <v>6.6113355173409873</v>
      </c>
      <c r="AQ139" s="28">
        <f t="shared" si="63"/>
        <v>6.6113355172845019</v>
      </c>
      <c r="AR139" s="28">
        <f t="shared" si="63"/>
        <v>6.6113355121906432</v>
      </c>
      <c r="AS139" s="28">
        <f t="shared" si="63"/>
        <v>6.6113350528222989</v>
      </c>
      <c r="AT139" s="28">
        <f t="shared" si="63"/>
        <v>6.6112936269057672</v>
      </c>
      <c r="AU139" s="28">
        <f t="shared" si="54"/>
        <v>6.6075602206617496</v>
      </c>
      <c r="AW139" s="26"/>
      <c r="AX139" s="27"/>
    </row>
    <row r="140" spans="1:50" x14ac:dyDescent="0.2">
      <c r="A140" t="s">
        <v>91</v>
      </c>
      <c r="C140" s="4">
        <v>44589.298499999997</v>
      </c>
      <c r="D140" s="15" t="s">
        <v>115</v>
      </c>
      <c r="E140">
        <f t="shared" si="40"/>
        <v>-1962.9998107574575</v>
      </c>
      <c r="F140">
        <f t="shared" si="41"/>
        <v>-1963</v>
      </c>
      <c r="G140">
        <f t="shared" si="61"/>
        <v>9.8630000138655305E-5</v>
      </c>
      <c r="J140">
        <f t="shared" si="62"/>
        <v>9.8630000138655305E-5</v>
      </c>
      <c r="Q140" s="1">
        <f t="shared" si="42"/>
        <v>29570.798499999997</v>
      </c>
      <c r="S140" s="32">
        <v>1</v>
      </c>
      <c r="Z140">
        <f t="shared" si="43"/>
        <v>-1963</v>
      </c>
      <c r="AA140" s="28">
        <f t="shared" si="44"/>
        <v>1.2288538736356732E-4</v>
      </c>
      <c r="AB140" s="28">
        <f t="shared" si="45"/>
        <v>1.589353776583055E-3</v>
      </c>
      <c r="AC140" s="28">
        <f t="shared" si="55"/>
        <v>-2.4255387224912011E-5</v>
      </c>
      <c r="AD140" s="28"/>
      <c r="AE140" s="28">
        <f t="shared" si="46"/>
        <v>5.8832380943042474E-10</v>
      </c>
      <c r="AF140">
        <f t="shared" si="56"/>
        <v>9.8630000138655305E-5</v>
      </c>
      <c r="AG140" s="29"/>
      <c r="AH140">
        <f t="shared" si="47"/>
        <v>-1.4907237764443997E-3</v>
      </c>
      <c r="AI140">
        <f t="shared" si="48"/>
        <v>1.011073610410373</v>
      </c>
      <c r="AJ140">
        <f t="shared" si="49"/>
        <v>-0.39808077274155385</v>
      </c>
      <c r="AK140">
        <f t="shared" si="50"/>
        <v>3.8197139149715566E-3</v>
      </c>
      <c r="AL140">
        <f t="shared" si="51"/>
        <v>0.33215853872518081</v>
      </c>
      <c r="AM140">
        <f t="shared" si="52"/>
        <v>0.16762325703298084</v>
      </c>
      <c r="AN140" s="28">
        <f t="shared" si="63"/>
        <v>6.6115450395164492</v>
      </c>
      <c r="AO140" s="28">
        <f t="shared" si="63"/>
        <v>6.6115450395164421</v>
      </c>
      <c r="AP140" s="28">
        <f t="shared" si="63"/>
        <v>6.611545039515816</v>
      </c>
      <c r="AQ140" s="28">
        <f t="shared" si="63"/>
        <v>6.6115450394593118</v>
      </c>
      <c r="AR140" s="28">
        <f t="shared" si="63"/>
        <v>6.6115450343634015</v>
      </c>
      <c r="AS140" s="28">
        <f t="shared" si="63"/>
        <v>6.6115445747772075</v>
      </c>
      <c r="AT140" s="28">
        <f t="shared" si="63"/>
        <v>6.6115031262577331</v>
      </c>
      <c r="AU140" s="28">
        <f t="shared" si="54"/>
        <v>6.607767419563249</v>
      </c>
      <c r="AW140" s="26"/>
      <c r="AX140" s="27"/>
    </row>
    <row r="141" spans="1:50" x14ac:dyDescent="0.2">
      <c r="A141" s="15" t="s">
        <v>91</v>
      </c>
      <c r="B141" s="16" t="s">
        <v>112</v>
      </c>
      <c r="C141" s="15">
        <v>44638.289799999999</v>
      </c>
      <c r="D141" s="15" t="s">
        <v>115</v>
      </c>
      <c r="E141">
        <f t="shared" si="40"/>
        <v>-1868.9996245272855</v>
      </c>
      <c r="F141">
        <f t="shared" si="41"/>
        <v>-1869</v>
      </c>
      <c r="G141">
        <f t="shared" si="61"/>
        <v>1.9569000141927972E-4</v>
      </c>
      <c r="J141">
        <f t="shared" si="62"/>
        <v>1.9569000141927972E-4</v>
      </c>
      <c r="Q141" s="1">
        <f t="shared" si="42"/>
        <v>29619.789799999999</v>
      </c>
      <c r="S141" s="32">
        <v>1</v>
      </c>
      <c r="Z141">
        <f t="shared" si="43"/>
        <v>-1869</v>
      </c>
      <c r="AA141" s="28">
        <f t="shared" si="44"/>
        <v>1.1718617913064285E-4</v>
      </c>
      <c r="AB141" s="28">
        <f t="shared" si="45"/>
        <v>1.7544846448638489E-3</v>
      </c>
      <c r="AC141" s="28">
        <f t="shared" si="55"/>
        <v>7.850382228863687E-5</v>
      </c>
      <c r="AD141" s="28"/>
      <c r="AE141" s="28">
        <f t="shared" si="46"/>
        <v>6.162850113925879E-9</v>
      </c>
      <c r="AF141">
        <f t="shared" si="56"/>
        <v>1.9569000141927972E-4</v>
      </c>
      <c r="AG141" s="29"/>
      <c r="AH141">
        <f t="shared" si="47"/>
        <v>-1.5587946434445692E-3</v>
      </c>
      <c r="AI141">
        <f t="shared" si="48"/>
        <v>1.0109953580037903</v>
      </c>
      <c r="AJ141">
        <f t="shared" si="49"/>
        <v>-0.41626785153140616</v>
      </c>
      <c r="AK141">
        <f t="shared" si="50"/>
        <v>4.0394509876261987E-3</v>
      </c>
      <c r="AL141">
        <f t="shared" si="51"/>
        <v>0.35207155028880882</v>
      </c>
      <c r="AM141">
        <f t="shared" si="52"/>
        <v>0.17787696797052222</v>
      </c>
      <c r="AN141" s="28">
        <f t="shared" si="63"/>
        <v>6.6312393609999161</v>
      </c>
      <c r="AO141" s="28">
        <f t="shared" si="63"/>
        <v>6.631239360999909</v>
      </c>
      <c r="AP141" s="28">
        <f t="shared" si="63"/>
        <v>6.6312393609992686</v>
      </c>
      <c r="AQ141" s="28">
        <f t="shared" si="63"/>
        <v>6.6312393609411338</v>
      </c>
      <c r="AR141" s="28">
        <f t="shared" si="63"/>
        <v>6.6312393556616582</v>
      </c>
      <c r="AS141" s="28">
        <f t="shared" si="63"/>
        <v>6.6312388762104888</v>
      </c>
      <c r="AT141" s="28">
        <f t="shared" si="63"/>
        <v>6.6311953356031861</v>
      </c>
      <c r="AU141" s="28">
        <f t="shared" si="54"/>
        <v>6.627244116304297</v>
      </c>
      <c r="AW141" s="26"/>
      <c r="AX141" s="27"/>
    </row>
    <row r="142" spans="1:50" x14ac:dyDescent="0.2">
      <c r="A142" s="22" t="s">
        <v>156</v>
      </c>
      <c r="B142" s="23" t="s">
        <v>112</v>
      </c>
      <c r="C142" s="25">
        <v>44645.5861</v>
      </c>
      <c r="E142">
        <f t="shared" si="40"/>
        <v>-1855.0001274983977</v>
      </c>
      <c r="F142">
        <f t="shared" si="41"/>
        <v>-1855</v>
      </c>
      <c r="G142">
        <f t="shared" si="61"/>
        <v>-6.6449996666051447E-5</v>
      </c>
      <c r="J142">
        <f t="shared" si="62"/>
        <v>-6.6449996666051447E-5</v>
      </c>
      <c r="Q142" s="1">
        <f t="shared" si="42"/>
        <v>29627.0861</v>
      </c>
      <c r="S142" s="32">
        <v>1</v>
      </c>
      <c r="Z142">
        <f t="shared" si="43"/>
        <v>-1855</v>
      </c>
      <c r="AA142" s="28">
        <f t="shared" si="44"/>
        <v>1.1635890736670412E-4</v>
      </c>
      <c r="AB142" s="28">
        <f t="shared" si="45"/>
        <v>1.5024313175377312E-3</v>
      </c>
      <c r="AC142" s="28">
        <f t="shared" si="55"/>
        <v>-1.8280890403275557E-4</v>
      </c>
      <c r="AD142" s="28"/>
      <c r="AE142" s="28">
        <f t="shared" si="46"/>
        <v>3.3419095393657236E-8</v>
      </c>
      <c r="AF142">
        <f t="shared" si="56"/>
        <v>-6.6449996666051447E-5</v>
      </c>
      <c r="AG142" s="29"/>
      <c r="AH142">
        <f t="shared" si="47"/>
        <v>-1.5688813142037826E-3</v>
      </c>
      <c r="AI142">
        <f t="shared" si="48"/>
        <v>1.0109833306787022</v>
      </c>
      <c r="AJ142">
        <f t="shared" si="49"/>
        <v>-0.41896237516283763</v>
      </c>
      <c r="AK142">
        <f t="shared" si="50"/>
        <v>4.0720399206326851E-3</v>
      </c>
      <c r="AL142">
        <f t="shared" si="51"/>
        <v>0.35503705106044092</v>
      </c>
      <c r="AM142">
        <f t="shared" si="52"/>
        <v>0.17940703757122234</v>
      </c>
      <c r="AN142" s="28">
        <f t="shared" si="63"/>
        <v>6.6341724258259474</v>
      </c>
      <c r="AO142" s="28">
        <f t="shared" si="63"/>
        <v>6.6341724258259402</v>
      </c>
      <c r="AP142" s="28">
        <f t="shared" si="63"/>
        <v>6.634172425825299</v>
      </c>
      <c r="AQ142" s="28">
        <f t="shared" si="63"/>
        <v>6.634172425766943</v>
      </c>
      <c r="AR142" s="28">
        <f t="shared" si="63"/>
        <v>6.6341724204617218</v>
      </c>
      <c r="AS142" s="28">
        <f t="shared" si="63"/>
        <v>6.6341719381572286</v>
      </c>
      <c r="AT142" s="28">
        <f t="shared" si="63"/>
        <v>6.6341280915858913</v>
      </c>
      <c r="AU142" s="28">
        <f t="shared" si="54"/>
        <v>6.6301449009253046</v>
      </c>
      <c r="AW142" s="26"/>
      <c r="AX142" s="27"/>
    </row>
    <row r="143" spans="1:50" x14ac:dyDescent="0.2">
      <c r="A143" t="s">
        <v>89</v>
      </c>
      <c r="C143" s="4">
        <v>44876.470179999997</v>
      </c>
      <c r="D143" s="4"/>
      <c r="E143">
        <f t="shared" si="40"/>
        <v>-1412.0001148924684</v>
      </c>
      <c r="F143">
        <f t="shared" si="41"/>
        <v>-1412</v>
      </c>
      <c r="G143">
        <f t="shared" si="61"/>
        <v>-5.9880003391299397E-5</v>
      </c>
      <c r="J143">
        <f t="shared" si="62"/>
        <v>-5.9880003391299397E-5</v>
      </c>
      <c r="Q143" s="1">
        <f t="shared" si="42"/>
        <v>29857.970179999997</v>
      </c>
      <c r="S143" s="32">
        <v>1</v>
      </c>
      <c r="Z143">
        <f t="shared" si="43"/>
        <v>-1412</v>
      </c>
      <c r="AA143" s="28">
        <f t="shared" si="44"/>
        <v>9.3652202451983404E-5</v>
      </c>
      <c r="AB143" s="28">
        <f t="shared" si="45"/>
        <v>1.8206853732913176E-3</v>
      </c>
      <c r="AC143" s="28">
        <f t="shared" si="55"/>
        <v>-1.535322058432828E-4</v>
      </c>
      <c r="AD143" s="28"/>
      <c r="AE143" s="28">
        <f t="shared" si="46"/>
        <v>2.357213823110416E-8</v>
      </c>
      <c r="AF143">
        <f t="shared" si="56"/>
        <v>-5.9880003391299397E-5</v>
      </c>
      <c r="AG143" s="29"/>
      <c r="AH143">
        <f t="shared" si="47"/>
        <v>-1.880565376682617E-3</v>
      </c>
      <c r="AI143">
        <f t="shared" si="48"/>
        <v>1.0105536638083354</v>
      </c>
      <c r="AJ143">
        <f t="shared" si="49"/>
        <v>-0.50216425506000339</v>
      </c>
      <c r="AK143">
        <f t="shared" si="50"/>
        <v>5.0828379999346418E-3</v>
      </c>
      <c r="AL143">
        <f t="shared" si="51"/>
        <v>0.44883443694988989</v>
      </c>
      <c r="AM143">
        <f t="shared" si="52"/>
        <v>0.22826214201873546</v>
      </c>
      <c r="AN143" s="28">
        <f t="shared" si="63"/>
        <v>6.7269634248488437</v>
      </c>
      <c r="AO143" s="28">
        <f t="shared" si="63"/>
        <v>6.7269634248488366</v>
      </c>
      <c r="AP143" s="28">
        <f t="shared" si="63"/>
        <v>6.7269634248481767</v>
      </c>
      <c r="AQ143" s="28">
        <f t="shared" si="63"/>
        <v>6.7269634247857688</v>
      </c>
      <c r="AR143" s="28">
        <f t="shared" si="63"/>
        <v>6.7269634188867089</v>
      </c>
      <c r="AS143" s="28">
        <f t="shared" si="63"/>
        <v>6.7269628612790546</v>
      </c>
      <c r="AT143" s="28">
        <f t="shared" si="63"/>
        <v>6.7269101541766432</v>
      </c>
      <c r="AU143" s="28">
        <f t="shared" si="54"/>
        <v>6.7219340142900297</v>
      </c>
      <c r="AW143" s="26"/>
      <c r="AX143" s="27"/>
    </row>
    <row r="144" spans="1:50" x14ac:dyDescent="0.2">
      <c r="A144" s="22" t="s">
        <v>156</v>
      </c>
      <c r="B144" s="23" t="s">
        <v>112</v>
      </c>
      <c r="C144" s="25">
        <v>44876.991399999999</v>
      </c>
      <c r="E144">
        <f t="shared" si="40"/>
        <v>-1411.0000439193138</v>
      </c>
      <c r="F144">
        <f t="shared" si="41"/>
        <v>-1411</v>
      </c>
      <c r="G144">
        <f t="shared" si="61"/>
        <v>-2.2890002583153546E-5</v>
      </c>
      <c r="J144">
        <f t="shared" si="62"/>
        <v>-2.2890002583153546E-5</v>
      </c>
      <c r="Q144" s="1">
        <f t="shared" si="42"/>
        <v>29858.491399999999</v>
      </c>
      <c r="S144" s="32">
        <v>1</v>
      </c>
      <c r="Z144">
        <f t="shared" si="43"/>
        <v>-1411</v>
      </c>
      <c r="AA144" s="28">
        <f t="shared" si="44"/>
        <v>9.360960779747113E-5</v>
      </c>
      <c r="AB144" s="28">
        <f t="shared" si="45"/>
        <v>1.8583614792052297E-3</v>
      </c>
      <c r="AC144" s="28">
        <f t="shared" si="55"/>
        <v>-1.1649961038062468E-4</v>
      </c>
      <c r="AD144" s="28"/>
      <c r="AE144" s="28">
        <f t="shared" si="46"/>
        <v>1.3572159218837353E-8</v>
      </c>
      <c r="AF144">
        <f t="shared" si="56"/>
        <v>-2.2890002583153546E-5</v>
      </c>
      <c r="AG144" s="29"/>
      <c r="AH144">
        <f t="shared" si="47"/>
        <v>-1.8812514817883833E-3</v>
      </c>
      <c r="AI144">
        <f t="shared" si="48"/>
        <v>1.0105525878466219</v>
      </c>
      <c r="AJ144">
        <f t="shared" si="49"/>
        <v>-0.50234726311314304</v>
      </c>
      <c r="AK144">
        <f t="shared" si="50"/>
        <v>5.0850714500656957E-3</v>
      </c>
      <c r="AL144">
        <f t="shared" si="51"/>
        <v>0.44904607567752658</v>
      </c>
      <c r="AM144">
        <f t="shared" si="52"/>
        <v>0.2283734776426162</v>
      </c>
      <c r="AN144" s="28">
        <f t="shared" si="63"/>
        <v>6.7271728390812191</v>
      </c>
      <c r="AO144" s="28">
        <f t="shared" si="63"/>
        <v>6.727172839081212</v>
      </c>
      <c r="AP144" s="28">
        <f t="shared" si="63"/>
        <v>6.7271728390805512</v>
      </c>
      <c r="AQ144" s="28">
        <f t="shared" si="63"/>
        <v>6.7271728390181416</v>
      </c>
      <c r="AR144" s="28">
        <f t="shared" si="63"/>
        <v>6.7271728331182326</v>
      </c>
      <c r="AS144" s="28">
        <f t="shared" si="63"/>
        <v>6.7271722753748096</v>
      </c>
      <c r="AT144" s="28">
        <f t="shared" si="63"/>
        <v>6.7271195501893342</v>
      </c>
      <c r="AU144" s="28">
        <f t="shared" si="54"/>
        <v>6.7221412131915308</v>
      </c>
      <c r="AW144" s="26"/>
      <c r="AX144" s="27"/>
    </row>
    <row r="145" spans="1:50" x14ac:dyDescent="0.2">
      <c r="A145" t="s">
        <v>89</v>
      </c>
      <c r="C145" s="4">
        <v>44911.389539999996</v>
      </c>
      <c r="D145" s="4"/>
      <c r="E145">
        <f t="shared" si="40"/>
        <v>-1344.9999262255358</v>
      </c>
      <c r="F145">
        <f t="shared" si="41"/>
        <v>-1345</v>
      </c>
      <c r="G145">
        <f t="shared" si="61"/>
        <v>3.8449994463007897E-5</v>
      </c>
      <c r="J145">
        <f t="shared" si="62"/>
        <v>3.8449994463007897E-5</v>
      </c>
      <c r="Q145" s="1">
        <f t="shared" si="42"/>
        <v>29892.889539999996</v>
      </c>
      <c r="S145" s="32">
        <v>1</v>
      </c>
      <c r="Z145">
        <f t="shared" si="43"/>
        <v>-1345</v>
      </c>
      <c r="AA145" s="28">
        <f t="shared" si="44"/>
        <v>9.0896097058379378E-5</v>
      </c>
      <c r="AB145" s="28">
        <f t="shared" si="45"/>
        <v>1.9647989474771473E-3</v>
      </c>
      <c r="AC145" s="28">
        <f t="shared" si="55"/>
        <v>-5.2446102595371481E-5</v>
      </c>
      <c r="AD145" s="28"/>
      <c r="AE145" s="28">
        <f t="shared" si="46"/>
        <v>2.7505936774442311E-9</v>
      </c>
      <c r="AF145">
        <f t="shared" si="56"/>
        <v>3.8449994463007897E-5</v>
      </c>
      <c r="AG145" s="29"/>
      <c r="AH145">
        <f t="shared" si="47"/>
        <v>-1.9263489530141396E-3</v>
      </c>
      <c r="AI145">
        <f t="shared" si="48"/>
        <v>1.0104805369108663</v>
      </c>
      <c r="AJ145">
        <f t="shared" si="49"/>
        <v>-0.51437479115224871</v>
      </c>
      <c r="AK145">
        <f t="shared" si="50"/>
        <v>5.2319602419089476E-3</v>
      </c>
      <c r="AL145">
        <f t="shared" si="51"/>
        <v>0.46301322564609415</v>
      </c>
      <c r="AM145">
        <f t="shared" si="52"/>
        <v>0.23573313439750984</v>
      </c>
      <c r="AN145" s="28">
        <f t="shared" si="63"/>
        <v>6.7409936806655759</v>
      </c>
      <c r="AO145" s="28">
        <f t="shared" si="63"/>
        <v>6.7409936806655688</v>
      </c>
      <c r="AP145" s="28">
        <f t="shared" si="63"/>
        <v>6.7409936806649116</v>
      </c>
      <c r="AQ145" s="28">
        <f t="shared" si="63"/>
        <v>6.7409936806023811</v>
      </c>
      <c r="AR145" s="28">
        <f t="shared" si="63"/>
        <v>6.7409936746513726</v>
      </c>
      <c r="AS145" s="28">
        <f t="shared" si="63"/>
        <v>6.7409931083001302</v>
      </c>
      <c r="AT145" s="28">
        <f t="shared" si="63"/>
        <v>6.7409392099656227</v>
      </c>
      <c r="AU145" s="28">
        <f t="shared" si="54"/>
        <v>6.7358163406905636</v>
      </c>
      <c r="AW145" s="26"/>
      <c r="AX145" s="27"/>
    </row>
    <row r="146" spans="1:50" x14ac:dyDescent="0.2">
      <c r="A146" t="s">
        <v>90</v>
      </c>
      <c r="C146" s="4">
        <v>45284.556559999997</v>
      </c>
      <c r="D146" s="4"/>
      <c r="E146">
        <f t="shared" si="40"/>
        <v>-628.99995531320542</v>
      </c>
      <c r="F146">
        <f t="shared" si="41"/>
        <v>-629</v>
      </c>
      <c r="G146">
        <f t="shared" si="61"/>
        <v>2.328999835299328E-5</v>
      </c>
      <c r="J146">
        <f t="shared" si="62"/>
        <v>2.328999835299328E-5</v>
      </c>
      <c r="Q146" s="1">
        <f t="shared" si="42"/>
        <v>30266.056559999997</v>
      </c>
      <c r="S146" s="32">
        <v>1</v>
      </c>
      <c r="Z146">
        <f t="shared" si="43"/>
        <v>-629</v>
      </c>
      <c r="AA146" s="28">
        <f t="shared" si="44"/>
        <v>7.5971208716884252E-5</v>
      </c>
      <c r="AB146" s="28">
        <f t="shared" si="45"/>
        <v>2.413257341932473E-3</v>
      </c>
      <c r="AC146" s="28">
        <f t="shared" si="55"/>
        <v>-5.2681210363890972E-5</v>
      </c>
      <c r="AD146" s="28"/>
      <c r="AE146" s="28">
        <f t="shared" si="46"/>
        <v>2.7753099254045335E-9</v>
      </c>
      <c r="AF146">
        <f t="shared" si="56"/>
        <v>2.328999835299328E-5</v>
      </c>
      <c r="AG146" s="29"/>
      <c r="AH146">
        <f t="shared" si="47"/>
        <v>-2.3899673435794798E-3</v>
      </c>
      <c r="AI146">
        <f t="shared" si="48"/>
        <v>1.0095716809019748</v>
      </c>
      <c r="AJ146">
        <f t="shared" si="49"/>
        <v>-0.6378161705196469</v>
      </c>
      <c r="AK146">
        <f t="shared" si="50"/>
        <v>6.7526281271604698E-3</v>
      </c>
      <c r="AL146">
        <f t="shared" si="51"/>
        <v>0.61439426420906063</v>
      </c>
      <c r="AM146">
        <f t="shared" si="52"/>
        <v>0.31723979988525014</v>
      </c>
      <c r="AN146" s="28">
        <f t="shared" si="63"/>
        <v>6.8908589021764612</v>
      </c>
      <c r="AO146" s="28">
        <f t="shared" si="63"/>
        <v>6.8908589021764559</v>
      </c>
      <c r="AP146" s="28">
        <f t="shared" si="63"/>
        <v>6.8908589021759097</v>
      </c>
      <c r="AQ146" s="28">
        <f t="shared" si="63"/>
        <v>6.8908589021191222</v>
      </c>
      <c r="AR146" s="28">
        <f t="shared" si="63"/>
        <v>6.8908588962140849</v>
      </c>
      <c r="AS146" s="28">
        <f t="shared" si="63"/>
        <v>6.8908582821837161</v>
      </c>
      <c r="AT146" s="28">
        <f t="shared" si="63"/>
        <v>6.8907944341783596</v>
      </c>
      <c r="AU146" s="28">
        <f t="shared" si="54"/>
        <v>6.8841707541649289</v>
      </c>
      <c r="AW146" s="26"/>
      <c r="AX146" s="27"/>
    </row>
    <row r="147" spans="1:50" x14ac:dyDescent="0.2">
      <c r="A147" s="22" t="s">
        <v>156</v>
      </c>
      <c r="B147" s="23" t="s">
        <v>112</v>
      </c>
      <c r="C147" s="25">
        <v>45293.938000000002</v>
      </c>
      <c r="E147">
        <f t="shared" si="40"/>
        <v>-610.99967552663929</v>
      </c>
      <c r="F147">
        <f t="shared" si="41"/>
        <v>-611</v>
      </c>
      <c r="G147">
        <f t="shared" si="61"/>
        <v>1.6911000420805067E-4</v>
      </c>
      <c r="J147">
        <f t="shared" si="62"/>
        <v>1.6911000420805067E-4</v>
      </c>
      <c r="Q147" s="1">
        <f t="shared" si="42"/>
        <v>30275.438000000002</v>
      </c>
      <c r="S147" s="32">
        <v>1</v>
      </c>
      <c r="Z147">
        <f t="shared" si="43"/>
        <v>-611</v>
      </c>
      <c r="AA147" s="28">
        <f t="shared" si="44"/>
        <v>7.598840689388266E-5</v>
      </c>
      <c r="AB147" s="28">
        <f t="shared" si="45"/>
        <v>2.5700780372892311E-3</v>
      </c>
      <c r="AC147" s="28">
        <f t="shared" si="55"/>
        <v>9.3121597314168008E-5</v>
      </c>
      <c r="AD147" s="28"/>
      <c r="AE147" s="28">
        <f t="shared" si="46"/>
        <v>8.6716318863420619E-9</v>
      </c>
      <c r="AF147">
        <f t="shared" si="56"/>
        <v>1.6911000420805067E-4</v>
      </c>
      <c r="AG147" s="29"/>
      <c r="AH147">
        <f t="shared" si="47"/>
        <v>-2.4009680330811804E-3</v>
      </c>
      <c r="AI147">
        <f t="shared" si="48"/>
        <v>1.0095459382623198</v>
      </c>
      <c r="AJ147">
        <f t="shared" si="49"/>
        <v>-0.64073981407387381</v>
      </c>
      <c r="AK147">
        <f t="shared" si="50"/>
        <v>6.7889708060152858E-3</v>
      </c>
      <c r="AL147">
        <f t="shared" si="51"/>
        <v>0.61819626850300313</v>
      </c>
      <c r="AM147">
        <f t="shared" si="52"/>
        <v>0.31933338606995892</v>
      </c>
      <c r="AN147" s="28">
        <f t="shared" si="63"/>
        <v>6.8946246495104724</v>
      </c>
      <c r="AO147" s="28">
        <f t="shared" si="63"/>
        <v>6.8946246495104671</v>
      </c>
      <c r="AP147" s="28">
        <f t="shared" si="63"/>
        <v>6.8946246495099244</v>
      </c>
      <c r="AQ147" s="28">
        <f t="shared" si="63"/>
        <v>6.8946246494534238</v>
      </c>
      <c r="AR147" s="28">
        <f t="shared" si="63"/>
        <v>6.8946246435627678</v>
      </c>
      <c r="AS147" s="28">
        <f t="shared" si="63"/>
        <v>6.8946240294150289</v>
      </c>
      <c r="AT147" s="28">
        <f t="shared" si="63"/>
        <v>6.8945600010814347</v>
      </c>
      <c r="AU147" s="28">
        <f t="shared" si="54"/>
        <v>6.8879003343919383</v>
      </c>
      <c r="AW147" s="26"/>
      <c r="AX147" s="27"/>
    </row>
    <row r="148" spans="1:50" x14ac:dyDescent="0.2">
      <c r="A148" s="22" t="s">
        <v>156</v>
      </c>
      <c r="B148" s="23" t="s">
        <v>112</v>
      </c>
      <c r="C148" s="25">
        <v>45324.687599999997</v>
      </c>
      <c r="E148">
        <f t="shared" si="40"/>
        <v>-552.00005464491574</v>
      </c>
      <c r="F148">
        <f t="shared" si="41"/>
        <v>-552</v>
      </c>
      <c r="G148">
        <f t="shared" si="61"/>
        <v>-2.8480004402808845E-5</v>
      </c>
      <c r="J148">
        <f t="shared" si="62"/>
        <v>-2.8480004402808845E-5</v>
      </c>
      <c r="Q148" s="1">
        <f t="shared" si="42"/>
        <v>30306.187599999997</v>
      </c>
      <c r="S148" s="32">
        <v>1</v>
      </c>
      <c r="Z148">
        <f t="shared" si="43"/>
        <v>-552</v>
      </c>
      <c r="AA148" s="28">
        <f t="shared" si="44"/>
        <v>7.6196134184602395E-5</v>
      </c>
      <c r="AB148" s="28">
        <f t="shared" si="45"/>
        <v>2.4083043589299769E-3</v>
      </c>
      <c r="AC148" s="28">
        <f t="shared" si="55"/>
        <v>-1.0467613858741124E-4</v>
      </c>
      <c r="AD148" s="28"/>
      <c r="AE148" s="28">
        <f t="shared" si="46"/>
        <v>1.0957093989570924E-8</v>
      </c>
      <c r="AF148">
        <f t="shared" si="56"/>
        <v>-2.8480004402808845E-5</v>
      </c>
      <c r="AG148" s="29"/>
      <c r="AH148">
        <f t="shared" si="47"/>
        <v>-2.4367843633327857E-3</v>
      </c>
      <c r="AI148">
        <f t="shared" si="48"/>
        <v>1.0094606036458285</v>
      </c>
      <c r="AJ148">
        <f t="shared" si="49"/>
        <v>-0.65025667005231957</v>
      </c>
      <c r="AK148">
        <f t="shared" si="50"/>
        <v>6.9073902864602802E-3</v>
      </c>
      <c r="AL148">
        <f t="shared" si="51"/>
        <v>0.63065702530551537</v>
      </c>
      <c r="AM148">
        <f t="shared" si="52"/>
        <v>0.32621287613110689</v>
      </c>
      <c r="AN148" s="28">
        <f t="shared" si="63"/>
        <v>6.9069672547497207</v>
      </c>
      <c r="AO148" s="28">
        <f t="shared" si="63"/>
        <v>6.9069672547497154</v>
      </c>
      <c r="AP148" s="28">
        <f t="shared" si="63"/>
        <v>6.9069672547491878</v>
      </c>
      <c r="AQ148" s="28">
        <f t="shared" si="63"/>
        <v>6.9069672546936669</v>
      </c>
      <c r="AR148" s="28">
        <f t="shared" si="63"/>
        <v>6.9069672488542411</v>
      </c>
      <c r="AS148" s="28">
        <f t="shared" si="63"/>
        <v>6.9069666346866656</v>
      </c>
      <c r="AT148" s="28">
        <f t="shared" si="63"/>
        <v>6.9069020405007242</v>
      </c>
      <c r="AU148" s="28">
        <f t="shared" si="54"/>
        <v>6.9001250695804686</v>
      </c>
      <c r="AW148" s="26"/>
      <c r="AX148" s="27"/>
    </row>
    <row r="149" spans="1:50" x14ac:dyDescent="0.2">
      <c r="A149" s="22" t="s">
        <v>156</v>
      </c>
      <c r="B149" s="23" t="s">
        <v>112</v>
      </c>
      <c r="C149" s="25">
        <v>45336.675000000003</v>
      </c>
      <c r="E149">
        <f t="shared" ref="E149:E212" si="64">+(C149-C$7)/C$8</f>
        <v>-528.99968861225204</v>
      </c>
      <c r="F149">
        <f t="shared" ref="F149:F212" si="65">ROUND(2*E149,0)/2</f>
        <v>-529</v>
      </c>
      <c r="G149">
        <f t="shared" si="61"/>
        <v>1.6229000175371766E-4</v>
      </c>
      <c r="J149">
        <f t="shared" si="62"/>
        <v>1.6229000175371766E-4</v>
      </c>
      <c r="Q149" s="1">
        <f t="shared" ref="Q149:Q212" si="66">+C149-15018.5</f>
        <v>30318.175000000003</v>
      </c>
      <c r="S149" s="32">
        <v>1</v>
      </c>
      <c r="Z149">
        <f t="shared" ref="Z149:Z212" si="67">F149</f>
        <v>-529</v>
      </c>
      <c r="AA149" s="28">
        <f t="shared" ref="AA149:AA212" si="68">AB$3+AB$4*Z149+AB$5*Z149^2+AH149</f>
        <v>7.6340775483259033E-5</v>
      </c>
      <c r="AB149" s="28">
        <f t="shared" ref="AB149:AB212" si="69">IF(S149&lt;&gt;0,G149-AH149, -9999)</f>
        <v>2.612935583574838E-3</v>
      </c>
      <c r="AC149" s="28">
        <f t="shared" si="55"/>
        <v>8.5949226270458628E-5</v>
      </c>
      <c r="AD149" s="28"/>
      <c r="AE149" s="28">
        <f t="shared" ref="AE149:AE212" si="70">+(G149-AA149)^2*S149</f>
        <v>7.3872694964904953E-9</v>
      </c>
      <c r="AF149">
        <f t="shared" si="56"/>
        <v>1.6229000175371766E-4</v>
      </c>
      <c r="AG149" s="29"/>
      <c r="AH149">
        <f t="shared" ref="AH149:AH212" si="71">$AB$6*($AB$11/AI149*AJ149+$AB$12)</f>
        <v>-2.4506455818211204E-3</v>
      </c>
      <c r="AI149">
        <f t="shared" ref="AI149:AI212" si="72">1+$AB$7*COS(AL149)</f>
        <v>1.009426942926696</v>
      </c>
      <c r="AJ149">
        <f t="shared" ref="AJ149:AJ212" si="73">SIN(AL149+RADIANS($AB$9))</f>
        <v>-0.65393892667161491</v>
      </c>
      <c r="AK149">
        <f t="shared" ref="AK149:AK212" si="74">$AB$7*SIN(AL149)</f>
        <v>6.9532588740648963E-3</v>
      </c>
      <c r="AL149">
        <f t="shared" ref="AL149:AL212" si="75">2*ATAN(AM149)</f>
        <v>0.63551403489714053</v>
      </c>
      <c r="AM149">
        <f t="shared" ref="AM149:AM212" si="76">SQRT((1+$AB$7)/(1-$AB$7))*TAN(AN149/2)</f>
        <v>0.32890194547030405</v>
      </c>
      <c r="AN149" s="28">
        <f t="shared" ref="AN149:AT164" si="77">$AU149+$AB$7*SIN(AO149)</f>
        <v>6.9117784947537819</v>
      </c>
      <c r="AO149" s="28">
        <f t="shared" si="77"/>
        <v>6.9117784947537766</v>
      </c>
      <c r="AP149" s="28">
        <f t="shared" si="77"/>
        <v>6.9117784947532543</v>
      </c>
      <c r="AQ149" s="28">
        <f t="shared" si="77"/>
        <v>6.9117784946981322</v>
      </c>
      <c r="AR149" s="28">
        <f t="shared" si="77"/>
        <v>6.911778488880346</v>
      </c>
      <c r="AS149" s="28">
        <f t="shared" si="77"/>
        <v>6.9117778748557654</v>
      </c>
      <c r="AT149" s="28">
        <f t="shared" si="77"/>
        <v>6.9117130706066074</v>
      </c>
      <c r="AU149" s="28">
        <f t="shared" ref="AU149:AU212" si="78">RADIANS($AB$9)+$AB$18*(F149-AB$15)</f>
        <v>6.90489064431498</v>
      </c>
      <c r="AW149" s="26"/>
      <c r="AX149" s="27"/>
    </row>
    <row r="150" spans="1:50" x14ac:dyDescent="0.2">
      <c r="A150" s="22" t="s">
        <v>156</v>
      </c>
      <c r="B150" s="23" t="s">
        <v>112</v>
      </c>
      <c r="C150" s="25">
        <v>45408.597999999998</v>
      </c>
      <c r="E150">
        <f t="shared" si="64"/>
        <v>-391.00017861288495</v>
      </c>
      <c r="F150">
        <f t="shared" si="65"/>
        <v>-391</v>
      </c>
      <c r="G150">
        <f t="shared" si="61"/>
        <v>-9.3089998699724674E-5</v>
      </c>
      <c r="J150">
        <f t="shared" si="62"/>
        <v>-9.3089998699724674E-5</v>
      </c>
      <c r="Q150" s="1">
        <f t="shared" si="66"/>
        <v>30390.097999999998</v>
      </c>
      <c r="S150" s="32">
        <v>1</v>
      </c>
      <c r="Z150">
        <f t="shared" si="67"/>
        <v>-391</v>
      </c>
      <c r="AA150" s="28">
        <f t="shared" si="68"/>
        <v>7.7979827132918737E-5</v>
      </c>
      <c r="AB150" s="28">
        <f t="shared" si="69"/>
        <v>2.4395109010709967E-3</v>
      </c>
      <c r="AC150" s="28">
        <f t="shared" ref="AC150:AC213" si="79">+G150-AA150</f>
        <v>-1.7106982583264341E-4</v>
      </c>
      <c r="AD150" s="28"/>
      <c r="AE150" s="28">
        <f t="shared" si="70"/>
        <v>2.9264885310410951E-8</v>
      </c>
      <c r="AF150">
        <f t="shared" ref="AF150:AF213" si="80">IF(S150&lt;&gt;0,G150-P150, -9999)</f>
        <v>-9.3089998699724674E-5</v>
      </c>
      <c r="AG150" s="29"/>
      <c r="AH150">
        <f t="shared" si="71"/>
        <v>-2.5326008997707213E-3</v>
      </c>
      <c r="AI150">
        <f t="shared" si="72"/>
        <v>1.0092203864955771</v>
      </c>
      <c r="AJ150">
        <f t="shared" si="73"/>
        <v>-0.67570040515984742</v>
      </c>
      <c r="AK150">
        <f t="shared" si="74"/>
        <v>7.2249245522098887E-3</v>
      </c>
      <c r="AL150">
        <f t="shared" si="75"/>
        <v>0.66464919464041095</v>
      </c>
      <c r="AM150">
        <f t="shared" si="76"/>
        <v>0.34512426865340812</v>
      </c>
      <c r="AN150" s="28">
        <f t="shared" si="77"/>
        <v>6.9406425181241138</v>
      </c>
      <c r="AO150" s="28">
        <f t="shared" si="77"/>
        <v>6.9406425181241094</v>
      </c>
      <c r="AP150" s="28">
        <f t="shared" si="77"/>
        <v>6.9406425181236218</v>
      </c>
      <c r="AQ150" s="28">
        <f t="shared" si="77"/>
        <v>6.9406425180710576</v>
      </c>
      <c r="AR150" s="28">
        <f t="shared" si="77"/>
        <v>6.9406425124019657</v>
      </c>
      <c r="AS150" s="28">
        <f t="shared" si="77"/>
        <v>6.940641900988723</v>
      </c>
      <c r="AT150" s="28">
        <f t="shared" si="77"/>
        <v>6.9405759615804596</v>
      </c>
      <c r="AU150" s="28">
        <f t="shared" si="78"/>
        <v>6.9334840927220505</v>
      </c>
      <c r="AW150" s="26"/>
      <c r="AX150" s="27"/>
    </row>
    <row r="151" spans="1:50" x14ac:dyDescent="0.2">
      <c r="A151" s="22" t="s">
        <v>156</v>
      </c>
      <c r="B151" s="23" t="s">
        <v>112</v>
      </c>
      <c r="C151" s="25">
        <v>45409.640399999997</v>
      </c>
      <c r="E151">
        <f t="shared" si="64"/>
        <v>-389.00011341506041</v>
      </c>
      <c r="F151">
        <f t="shared" si="65"/>
        <v>-389</v>
      </c>
      <c r="G151">
        <f t="shared" si="61"/>
        <v>-5.9110003348905593E-5</v>
      </c>
      <c r="J151">
        <f t="shared" si="62"/>
        <v>-5.9110003348905593E-5</v>
      </c>
      <c r="Q151" s="1">
        <f t="shared" si="66"/>
        <v>30391.140399999997</v>
      </c>
      <c r="S151" s="32">
        <v>1</v>
      </c>
      <c r="Z151">
        <f t="shared" si="67"/>
        <v>-389</v>
      </c>
      <c r="AA151" s="28">
        <f t="shared" si="68"/>
        <v>7.8013496509050061E-5</v>
      </c>
      <c r="AB151" s="28">
        <f t="shared" si="69"/>
        <v>2.4746631846501764E-3</v>
      </c>
      <c r="AC151" s="28">
        <f t="shared" si="79"/>
        <v>-1.3712349985795565E-4</v>
      </c>
      <c r="AD151" s="28"/>
      <c r="AE151" s="28">
        <f t="shared" si="70"/>
        <v>1.8802854213294764E-8</v>
      </c>
      <c r="AF151">
        <f t="shared" si="80"/>
        <v>-5.9110003348905593E-5</v>
      </c>
      <c r="AG151" s="29"/>
      <c r="AH151">
        <f t="shared" si="71"/>
        <v>-2.533773187999082E-3</v>
      </c>
      <c r="AI151">
        <f t="shared" si="72"/>
        <v>1.0092173355965663</v>
      </c>
      <c r="AJ151">
        <f t="shared" si="73"/>
        <v>-0.67601155164400339</v>
      </c>
      <c r="AK151">
        <f t="shared" si="74"/>
        <v>7.2288163908913756E-3</v>
      </c>
      <c r="AL151">
        <f t="shared" si="75"/>
        <v>0.66507135510082327</v>
      </c>
      <c r="AM151">
        <f t="shared" si="76"/>
        <v>0.34536050802371604</v>
      </c>
      <c r="AN151" s="28">
        <f t="shared" si="77"/>
        <v>6.9410607935966286</v>
      </c>
      <c r="AO151" s="28">
        <f t="shared" si="77"/>
        <v>6.9410607935966242</v>
      </c>
      <c r="AP151" s="28">
        <f t="shared" si="77"/>
        <v>6.9410607935961375</v>
      </c>
      <c r="AQ151" s="28">
        <f t="shared" si="77"/>
        <v>6.9410607935436124</v>
      </c>
      <c r="AR151" s="28">
        <f t="shared" si="77"/>
        <v>6.9410607878769053</v>
      </c>
      <c r="AS151" s="28">
        <f t="shared" si="77"/>
        <v>6.9410601765233721</v>
      </c>
      <c r="AT151" s="28">
        <f t="shared" si="77"/>
        <v>6.9409942222524554</v>
      </c>
      <c r="AU151" s="28">
        <f t="shared" si="78"/>
        <v>6.9338984905250509</v>
      </c>
      <c r="AW151" s="26"/>
      <c r="AX151" s="27"/>
    </row>
    <row r="152" spans="1:50" x14ac:dyDescent="0.2">
      <c r="A152" t="s">
        <v>68</v>
      </c>
      <c r="C152" s="4">
        <v>45612.380649999999</v>
      </c>
      <c r="D152" s="4"/>
      <c r="E152">
        <f t="shared" si="64"/>
        <v>0</v>
      </c>
      <c r="F152">
        <f t="shared" si="65"/>
        <v>0</v>
      </c>
      <c r="G152">
        <f t="shared" si="61"/>
        <v>0</v>
      </c>
      <c r="H152">
        <f>+G152</f>
        <v>0</v>
      </c>
      <c r="Q152" s="1">
        <f t="shared" si="66"/>
        <v>30593.880649999999</v>
      </c>
      <c r="S152" s="32">
        <v>1</v>
      </c>
      <c r="Z152">
        <f t="shared" si="67"/>
        <v>0</v>
      </c>
      <c r="AA152" s="28">
        <f t="shared" si="68"/>
        <v>9.028380265244584E-5</v>
      </c>
      <c r="AB152" s="28">
        <f t="shared" si="69"/>
        <v>2.7530441012831122E-3</v>
      </c>
      <c r="AC152" s="28">
        <f t="shared" si="79"/>
        <v>-9.028380265244584E-5</v>
      </c>
      <c r="AD152" s="28"/>
      <c r="AE152" s="28">
        <f t="shared" si="70"/>
        <v>8.1511650213857863E-9</v>
      </c>
      <c r="AF152">
        <f t="shared" si="80"/>
        <v>0</v>
      </c>
      <c r="AG152" s="29"/>
      <c r="AH152">
        <f t="shared" si="71"/>
        <v>-2.7530441012831122E-3</v>
      </c>
      <c r="AI152">
        <f t="shared" si="72"/>
        <v>1.0085937874698347</v>
      </c>
      <c r="AJ152">
        <f t="shared" si="73"/>
        <v>-0.73413821488138775</v>
      </c>
      <c r="AK152">
        <f t="shared" si="74"/>
        <v>7.9600175148212184E-3</v>
      </c>
      <c r="AL152">
        <f t="shared" si="75"/>
        <v>0.74713139797983219</v>
      </c>
      <c r="AM152">
        <f t="shared" si="76"/>
        <v>0.39197097520081453</v>
      </c>
      <c r="AN152" s="28">
        <f t="shared" si="77"/>
        <v>7.0223905154059185</v>
      </c>
      <c r="AO152" s="28">
        <f t="shared" si="77"/>
        <v>7.022390515405915</v>
      </c>
      <c r="AP152" s="28">
        <f t="shared" si="77"/>
        <v>7.0223905154055331</v>
      </c>
      <c r="AQ152" s="28">
        <f t="shared" si="77"/>
        <v>7.0223905153614421</v>
      </c>
      <c r="AR152" s="28">
        <f t="shared" si="77"/>
        <v>7.0223905102680853</v>
      </c>
      <c r="AS152" s="28">
        <f t="shared" si="77"/>
        <v>7.0223899218904027</v>
      </c>
      <c r="AT152" s="28">
        <f t="shared" si="77"/>
        <v>7.0223219554262917</v>
      </c>
      <c r="AU152" s="28">
        <f t="shared" si="78"/>
        <v>7.0144988632087486</v>
      </c>
      <c r="AW152" s="26"/>
      <c r="AX152" s="27"/>
    </row>
    <row r="153" spans="1:50" x14ac:dyDescent="0.2">
      <c r="A153" t="s">
        <v>89</v>
      </c>
      <c r="C153" s="4">
        <v>45614.465459999999</v>
      </c>
      <c r="D153" s="4"/>
      <c r="E153">
        <f t="shared" si="64"/>
        <v>4.0001495827737914</v>
      </c>
      <c r="F153">
        <f t="shared" si="65"/>
        <v>4</v>
      </c>
      <c r="G153">
        <f t="shared" si="61"/>
        <v>7.7960001362953335E-5</v>
      </c>
      <c r="J153">
        <f t="shared" ref="J153:J172" si="81">G153</f>
        <v>7.7960001362953335E-5</v>
      </c>
      <c r="Q153" s="1">
        <f t="shared" si="66"/>
        <v>30595.965459999999</v>
      </c>
      <c r="S153" s="32">
        <v>1</v>
      </c>
      <c r="Z153">
        <f t="shared" si="67"/>
        <v>4</v>
      </c>
      <c r="AA153" s="28">
        <f t="shared" si="68"/>
        <v>9.0471625988439424E-5</v>
      </c>
      <c r="AB153" s="28">
        <f t="shared" si="69"/>
        <v>2.8331659785370261E-3</v>
      </c>
      <c r="AC153" s="28">
        <f t="shared" si="79"/>
        <v>-1.2511624625486089E-5</v>
      </c>
      <c r="AD153" s="28"/>
      <c r="AE153" s="28">
        <f t="shared" si="70"/>
        <v>1.5654075076906992E-10</v>
      </c>
      <c r="AF153">
        <f t="shared" si="80"/>
        <v>7.7960001362953335E-5</v>
      </c>
      <c r="AG153" s="29"/>
      <c r="AH153">
        <f t="shared" si="71"/>
        <v>-2.7552059771740727E-3</v>
      </c>
      <c r="AI153">
        <f t="shared" si="72"/>
        <v>1.0085870719731365</v>
      </c>
      <c r="AJ153">
        <f t="shared" si="73"/>
        <v>-0.73471053399810016</v>
      </c>
      <c r="AK153">
        <f t="shared" si="74"/>
        <v>7.9672615647487042E-3</v>
      </c>
      <c r="AL153">
        <f t="shared" si="75"/>
        <v>0.7479746677268736</v>
      </c>
      <c r="AM153">
        <f t="shared" si="76"/>
        <v>0.39245747101273365</v>
      </c>
      <c r="AN153" s="28">
        <f t="shared" si="77"/>
        <v>7.0232265454386562</v>
      </c>
      <c r="AO153" s="28">
        <f t="shared" si="77"/>
        <v>7.0232265454386527</v>
      </c>
      <c r="AP153" s="28">
        <f t="shared" si="77"/>
        <v>7.0232265454382725</v>
      </c>
      <c r="AQ153" s="28">
        <f t="shared" si="77"/>
        <v>7.0232265453942748</v>
      </c>
      <c r="AR153" s="28">
        <f t="shared" si="77"/>
        <v>7.0232265403078191</v>
      </c>
      <c r="AS153" s="28">
        <f t="shared" si="77"/>
        <v>7.0232259522791036</v>
      </c>
      <c r="AT153" s="28">
        <f t="shared" si="77"/>
        <v>7.023157974296443</v>
      </c>
      <c r="AU153" s="28">
        <f t="shared" si="78"/>
        <v>7.0153276588147513</v>
      </c>
      <c r="AW153" s="26"/>
      <c r="AX153" s="27"/>
    </row>
    <row r="154" spans="1:50" x14ac:dyDescent="0.2">
      <c r="A154" t="s">
        <v>88</v>
      </c>
      <c r="C154" s="4">
        <v>45671.795590000002</v>
      </c>
      <c r="D154" s="4"/>
      <c r="E154">
        <f t="shared" si="64"/>
        <v>114.00014747219483</v>
      </c>
      <c r="F154">
        <f t="shared" si="65"/>
        <v>114</v>
      </c>
      <c r="G154">
        <f t="shared" si="61"/>
        <v>7.6860000262968242E-5</v>
      </c>
      <c r="J154">
        <f t="shared" si="81"/>
        <v>7.6860000262968242E-5</v>
      </c>
      <c r="Q154" s="1">
        <f t="shared" si="66"/>
        <v>30653.295590000002</v>
      </c>
      <c r="S154" s="32">
        <v>1</v>
      </c>
      <c r="Z154">
        <f t="shared" si="67"/>
        <v>114</v>
      </c>
      <c r="AA154" s="28">
        <f t="shared" si="68"/>
        <v>9.6153373205132026E-5</v>
      </c>
      <c r="AB154" s="28">
        <f t="shared" si="69"/>
        <v>2.8907521743905826E-3</v>
      </c>
      <c r="AC154" s="28">
        <f t="shared" si="79"/>
        <v>-1.9293372942163784E-5</v>
      </c>
      <c r="AD154" s="28"/>
      <c r="AE154" s="28">
        <f t="shared" si="70"/>
        <v>3.7223423948541764E-10</v>
      </c>
      <c r="AF154">
        <f t="shared" si="80"/>
        <v>7.6860000262968242E-5</v>
      </c>
      <c r="AG154" s="29"/>
      <c r="AH154">
        <f t="shared" si="71"/>
        <v>-2.8138921741276144E-3</v>
      </c>
      <c r="AI154">
        <f t="shared" si="72"/>
        <v>1.008400055772108</v>
      </c>
      <c r="AJ154">
        <f t="shared" si="73"/>
        <v>-0.75024023971422726</v>
      </c>
      <c r="AK154">
        <f t="shared" si="74"/>
        <v>8.1641977522854802E-3</v>
      </c>
      <c r="AL154">
        <f t="shared" si="75"/>
        <v>0.77116014890050288</v>
      </c>
      <c r="AM154">
        <f t="shared" si="76"/>
        <v>0.40589750838642452</v>
      </c>
      <c r="AN154" s="28">
        <f t="shared" si="77"/>
        <v>7.0462151718117276</v>
      </c>
      <c r="AO154" s="28">
        <f t="shared" si="77"/>
        <v>7.046215171811725</v>
      </c>
      <c r="AP154" s="28">
        <f t="shared" si="77"/>
        <v>7.0462151718113741</v>
      </c>
      <c r="AQ154" s="28">
        <f t="shared" si="77"/>
        <v>7.0462151717699752</v>
      </c>
      <c r="AR154" s="28">
        <f t="shared" si="77"/>
        <v>7.0462151668800246</v>
      </c>
      <c r="AS154" s="28">
        <f t="shared" si="77"/>
        <v>7.0462145892920942</v>
      </c>
      <c r="AT154" s="28">
        <f t="shared" si="77"/>
        <v>7.0461463683826899</v>
      </c>
      <c r="AU154" s="28">
        <f t="shared" si="78"/>
        <v>7.0381195379798065</v>
      </c>
      <c r="AW154" s="26"/>
      <c r="AX154" s="27"/>
    </row>
    <row r="155" spans="1:50" x14ac:dyDescent="0.2">
      <c r="A155" t="s">
        <v>89</v>
      </c>
      <c r="C155" s="4">
        <v>45695.248890000003</v>
      </c>
      <c r="D155" s="4"/>
      <c r="E155">
        <f t="shared" si="64"/>
        <v>159.00027132504459</v>
      </c>
      <c r="F155">
        <f t="shared" si="65"/>
        <v>159</v>
      </c>
      <c r="G155">
        <f t="shared" ref="G155:G172" si="82">+C155-(C$7+F155*C$8)</f>
        <v>1.4141000428935513E-4</v>
      </c>
      <c r="J155">
        <f t="shared" si="81"/>
        <v>1.4141000428935513E-4</v>
      </c>
      <c r="Q155" s="1">
        <f t="shared" si="66"/>
        <v>30676.748890000003</v>
      </c>
      <c r="S155" s="32">
        <v>1</v>
      </c>
      <c r="Z155">
        <f t="shared" si="67"/>
        <v>159</v>
      </c>
      <c r="AA155" s="28">
        <f t="shared" si="68"/>
        <v>9.8769289389771548E-5</v>
      </c>
      <c r="AB155" s="28">
        <f t="shared" si="69"/>
        <v>2.978880224051354E-3</v>
      </c>
      <c r="AC155" s="28">
        <f t="shared" si="79"/>
        <v>4.2640714899583581E-5</v>
      </c>
      <c r="AD155" s="28"/>
      <c r="AE155" s="28">
        <f t="shared" si="70"/>
        <v>1.8182305671475693E-9</v>
      </c>
      <c r="AF155">
        <f t="shared" si="80"/>
        <v>1.4141000428935513E-4</v>
      </c>
      <c r="AG155" s="29"/>
      <c r="AH155">
        <f t="shared" si="71"/>
        <v>-2.8374702197619989E-3</v>
      </c>
      <c r="AI155">
        <f t="shared" si="72"/>
        <v>1.0083222624930075</v>
      </c>
      <c r="AJ155">
        <f t="shared" si="73"/>
        <v>-0.75647589871328091</v>
      </c>
      <c r="AK155">
        <f t="shared" si="74"/>
        <v>8.2434828143465796E-3</v>
      </c>
      <c r="AL155">
        <f t="shared" si="75"/>
        <v>0.78064262216906299</v>
      </c>
      <c r="AM155">
        <f t="shared" si="76"/>
        <v>0.41143056655913929</v>
      </c>
      <c r="AN155" s="28">
        <f t="shared" si="77"/>
        <v>7.0556183722492545</v>
      </c>
      <c r="AO155" s="28">
        <f t="shared" si="77"/>
        <v>7.0556183722492518</v>
      </c>
      <c r="AP155" s="28">
        <f t="shared" si="77"/>
        <v>7.0556183722489134</v>
      </c>
      <c r="AQ155" s="28">
        <f t="shared" si="77"/>
        <v>7.0556183722085919</v>
      </c>
      <c r="AR155" s="28">
        <f t="shared" si="77"/>
        <v>7.0556183674025084</v>
      </c>
      <c r="AS155" s="28">
        <f t="shared" si="77"/>
        <v>7.0556177945444603</v>
      </c>
      <c r="AT155" s="28">
        <f t="shared" si="77"/>
        <v>7.0555495153889032</v>
      </c>
      <c r="AU155" s="28">
        <f t="shared" si="78"/>
        <v>7.04744348854733</v>
      </c>
      <c r="AW155" s="26"/>
      <c r="AX155" s="27"/>
    </row>
    <row r="156" spans="1:50" x14ac:dyDescent="0.2">
      <c r="A156" t="s">
        <v>86</v>
      </c>
      <c r="C156" s="4">
        <v>45935.514170000002</v>
      </c>
      <c r="D156" s="4"/>
      <c r="E156">
        <f t="shared" si="64"/>
        <v>620.00010322670164</v>
      </c>
      <c r="F156">
        <f t="shared" si="65"/>
        <v>620</v>
      </c>
      <c r="G156">
        <f t="shared" si="82"/>
        <v>5.3800002206116915E-5</v>
      </c>
      <c r="J156">
        <f t="shared" si="81"/>
        <v>5.3800002206116915E-5</v>
      </c>
      <c r="Q156" s="1">
        <f t="shared" si="66"/>
        <v>30917.014170000002</v>
      </c>
      <c r="S156" s="32">
        <v>1</v>
      </c>
      <c r="Z156">
        <f t="shared" si="67"/>
        <v>620</v>
      </c>
      <c r="AA156" s="28">
        <f t="shared" si="68"/>
        <v>1.3584351917599827E-4</v>
      </c>
      <c r="AB156" s="28">
        <f t="shared" si="69"/>
        <v>3.1179107493319847E-3</v>
      </c>
      <c r="AC156" s="28">
        <f t="shared" si="79"/>
        <v>-8.204351696988136E-5</v>
      </c>
      <c r="AD156" s="28"/>
      <c r="AE156" s="28">
        <f t="shared" si="70"/>
        <v>6.7311386767872105E-9</v>
      </c>
      <c r="AF156">
        <f t="shared" si="80"/>
        <v>5.3800002206116915E-5</v>
      </c>
      <c r="AG156" s="29"/>
      <c r="AH156">
        <f t="shared" si="71"/>
        <v>-3.0641107471258678E-3</v>
      </c>
      <c r="AI156">
        <f t="shared" si="72"/>
        <v>1.0074842752936006</v>
      </c>
      <c r="AJ156">
        <f t="shared" si="73"/>
        <v>-0.81629263958519815</v>
      </c>
      <c r="AK156">
        <f t="shared" si="74"/>
        <v>9.011142282893226E-3</v>
      </c>
      <c r="AL156">
        <f t="shared" si="75"/>
        <v>0.87769825631671794</v>
      </c>
      <c r="AM156">
        <f t="shared" si="76"/>
        <v>0.46937534347487925</v>
      </c>
      <c r="AN156" s="28">
        <f t="shared" si="77"/>
        <v>7.1519057698956425</v>
      </c>
      <c r="AO156" s="28">
        <f t="shared" si="77"/>
        <v>7.1519057698956408</v>
      </c>
      <c r="AP156" s="28">
        <f t="shared" si="77"/>
        <v>7.1519057698954196</v>
      </c>
      <c r="AQ156" s="28">
        <f t="shared" si="77"/>
        <v>7.1519057698661976</v>
      </c>
      <c r="AR156" s="28">
        <f t="shared" si="77"/>
        <v>7.1519057660032344</v>
      </c>
      <c r="AS156" s="28">
        <f t="shared" si="77"/>
        <v>7.1519052553585487</v>
      </c>
      <c r="AT156" s="28">
        <f t="shared" si="77"/>
        <v>7.1518377560077528</v>
      </c>
      <c r="AU156" s="28">
        <f t="shared" si="78"/>
        <v>7.1429621821390645</v>
      </c>
      <c r="AW156" s="26"/>
      <c r="AX156" s="27"/>
    </row>
    <row r="157" spans="1:50" x14ac:dyDescent="0.2">
      <c r="A157" t="s">
        <v>86</v>
      </c>
      <c r="C157" s="4">
        <v>45936.556759999999</v>
      </c>
      <c r="D157" s="4"/>
      <c r="E157">
        <f t="shared" si="64"/>
        <v>622.0005329797691</v>
      </c>
      <c r="F157">
        <f t="shared" si="65"/>
        <v>622</v>
      </c>
      <c r="G157">
        <f t="shared" si="82"/>
        <v>2.777800036710687E-4</v>
      </c>
      <c r="J157">
        <f t="shared" si="81"/>
        <v>2.777800036710687E-4</v>
      </c>
      <c r="Q157" s="1">
        <f t="shared" si="66"/>
        <v>30918.056759999999</v>
      </c>
      <c r="S157" s="32">
        <v>1</v>
      </c>
      <c r="Z157">
        <f t="shared" si="67"/>
        <v>622</v>
      </c>
      <c r="AA157" s="28">
        <f t="shared" si="68"/>
        <v>1.360467984650891E-4</v>
      </c>
      <c r="AB157" s="28">
        <f t="shared" si="69"/>
        <v>3.3428131990640817E-3</v>
      </c>
      <c r="AC157" s="28">
        <f t="shared" si="79"/>
        <v>1.417332052059796E-4</v>
      </c>
      <c r="AD157" s="28"/>
      <c r="AE157" s="28">
        <f t="shared" si="70"/>
        <v>2.0088301457960325E-8</v>
      </c>
      <c r="AF157">
        <f t="shared" si="80"/>
        <v>2.777800036710687E-4</v>
      </c>
      <c r="AG157" s="29"/>
      <c r="AH157">
        <f t="shared" si="71"/>
        <v>-3.065033195393013E-3</v>
      </c>
      <c r="AI157">
        <f t="shared" si="72"/>
        <v>1.0074804835631139</v>
      </c>
      <c r="AJ157">
        <f t="shared" si="73"/>
        <v>-0.81653558506030144</v>
      </c>
      <c r="AK157">
        <f t="shared" si="74"/>
        <v>9.0142901869713615E-3</v>
      </c>
      <c r="AL157">
        <f t="shared" si="75"/>
        <v>0.87811896527191657</v>
      </c>
      <c r="AM157">
        <f t="shared" si="76"/>
        <v>0.46963206717477424</v>
      </c>
      <c r="AN157" s="28">
        <f t="shared" si="77"/>
        <v>7.1523233256752272</v>
      </c>
      <c r="AO157" s="28">
        <f t="shared" si="77"/>
        <v>7.1523233256752254</v>
      </c>
      <c r="AP157" s="28">
        <f t="shared" si="77"/>
        <v>7.1523233256750052</v>
      </c>
      <c r="AQ157" s="28">
        <f t="shared" si="77"/>
        <v>7.1523233256458294</v>
      </c>
      <c r="AR157" s="28">
        <f t="shared" si="77"/>
        <v>7.1523233217871844</v>
      </c>
      <c r="AS157" s="28">
        <f t="shared" si="77"/>
        <v>7.1523228114613469</v>
      </c>
      <c r="AT157" s="28">
        <f t="shared" si="77"/>
        <v>7.152255320936173</v>
      </c>
      <c r="AU157" s="28">
        <f t="shared" si="78"/>
        <v>7.1433765799420659</v>
      </c>
      <c r="AW157" s="26"/>
      <c r="AX157" s="27"/>
    </row>
    <row r="158" spans="1:50" x14ac:dyDescent="0.2">
      <c r="A158" t="s">
        <v>88</v>
      </c>
      <c r="C158" s="4">
        <v>46006.916420000001</v>
      </c>
      <c r="D158" s="4"/>
      <c r="E158">
        <f t="shared" si="64"/>
        <v>757.00044404748007</v>
      </c>
      <c r="F158">
        <f t="shared" si="65"/>
        <v>757</v>
      </c>
      <c r="G158">
        <f t="shared" si="82"/>
        <v>2.3142999998526648E-4</v>
      </c>
      <c r="J158">
        <f t="shared" si="81"/>
        <v>2.3142999998526648E-4</v>
      </c>
      <c r="Q158" s="1">
        <f t="shared" si="66"/>
        <v>30988.416420000001</v>
      </c>
      <c r="S158" s="32">
        <v>1</v>
      </c>
      <c r="Z158">
        <f t="shared" si="67"/>
        <v>757</v>
      </c>
      <c r="AA158" s="28">
        <f t="shared" si="68"/>
        <v>1.50652607263802E-4</v>
      </c>
      <c r="AB158" s="28">
        <f t="shared" si="69"/>
        <v>3.3574770691421969E-3</v>
      </c>
      <c r="AC158" s="28">
        <f t="shared" si="79"/>
        <v>8.0777392721464482E-5</v>
      </c>
      <c r="AD158" s="28"/>
      <c r="AE158" s="28">
        <f t="shared" si="70"/>
        <v>6.5249871748777032E-9</v>
      </c>
      <c r="AF158">
        <f t="shared" si="80"/>
        <v>2.3142999998526648E-4</v>
      </c>
      <c r="AG158" s="29"/>
      <c r="AH158">
        <f t="shared" si="71"/>
        <v>-3.1260470691569305E-3</v>
      </c>
      <c r="AI158">
        <f t="shared" si="72"/>
        <v>1.0072215834310647</v>
      </c>
      <c r="AJ158">
        <f t="shared" si="73"/>
        <v>-0.83259401771031205</v>
      </c>
      <c r="AK158">
        <f t="shared" si="74"/>
        <v>9.2230035596392382E-3</v>
      </c>
      <c r="AL158">
        <f t="shared" si="75"/>
        <v>0.90650944310692538</v>
      </c>
      <c r="AM158">
        <f t="shared" si="76"/>
        <v>0.48707558634463055</v>
      </c>
      <c r="AN158" s="28">
        <f t="shared" si="77"/>
        <v>7.1805046798050576</v>
      </c>
      <c r="AO158" s="28">
        <f t="shared" si="77"/>
        <v>7.1805046798050567</v>
      </c>
      <c r="AP158" s="28">
        <f t="shared" si="77"/>
        <v>7.1805046798048666</v>
      </c>
      <c r="AQ158" s="28">
        <f t="shared" si="77"/>
        <v>7.180504679778819</v>
      </c>
      <c r="AR158" s="28">
        <f t="shared" si="77"/>
        <v>7.1805046762136868</v>
      </c>
      <c r="AS158" s="28">
        <f t="shared" si="77"/>
        <v>7.1805041882431366</v>
      </c>
      <c r="AT158" s="28">
        <f t="shared" si="77"/>
        <v>7.1804374010359115</v>
      </c>
      <c r="AU158" s="28">
        <f t="shared" si="78"/>
        <v>7.1713484316446348</v>
      </c>
      <c r="AW158" s="26"/>
      <c r="AX158" s="27"/>
    </row>
    <row r="159" spans="1:50" x14ac:dyDescent="0.2">
      <c r="A159" t="s">
        <v>86</v>
      </c>
      <c r="C159" s="4">
        <v>46019.424789999997</v>
      </c>
      <c r="D159" s="4"/>
      <c r="E159">
        <f t="shared" si="64"/>
        <v>781.00040137532142</v>
      </c>
      <c r="F159">
        <f t="shared" si="65"/>
        <v>781</v>
      </c>
      <c r="G159">
        <f t="shared" si="82"/>
        <v>2.0918999507557601E-4</v>
      </c>
      <c r="J159">
        <f t="shared" si="81"/>
        <v>2.0918999507557601E-4</v>
      </c>
      <c r="Q159" s="1">
        <f t="shared" si="66"/>
        <v>31000.924789999997</v>
      </c>
      <c r="S159" s="32">
        <v>1</v>
      </c>
      <c r="Z159">
        <f t="shared" si="67"/>
        <v>781</v>
      </c>
      <c r="AA159" s="28">
        <f t="shared" si="68"/>
        <v>1.5343363079080427E-4</v>
      </c>
      <c r="AB159" s="28">
        <f t="shared" si="69"/>
        <v>3.3458238331353302E-3</v>
      </c>
      <c r="AC159" s="28">
        <f t="shared" si="79"/>
        <v>5.575636428477174E-5</v>
      </c>
      <c r="AD159" s="28"/>
      <c r="AE159" s="28">
        <f t="shared" si="70"/>
        <v>3.1087721582561696E-9</v>
      </c>
      <c r="AF159">
        <f t="shared" si="80"/>
        <v>2.0918999507557601E-4</v>
      </c>
      <c r="AG159" s="29"/>
      <c r="AH159">
        <f t="shared" si="71"/>
        <v>-3.1366338380597542E-3</v>
      </c>
      <c r="AI159">
        <f t="shared" si="72"/>
        <v>1.0071749555564962</v>
      </c>
      <c r="AJ159">
        <f t="shared" si="73"/>
        <v>-0.83537811691155517</v>
      </c>
      <c r="AK159">
        <f t="shared" si="74"/>
        <v>9.2593236618692884E-3</v>
      </c>
      <c r="AL159">
        <f t="shared" si="75"/>
        <v>0.91155510376275517</v>
      </c>
      <c r="AM159">
        <f t="shared" si="76"/>
        <v>0.49020078647107185</v>
      </c>
      <c r="AN159" s="28">
        <f t="shared" si="77"/>
        <v>7.1855139362254166</v>
      </c>
      <c r="AO159" s="28">
        <f t="shared" si="77"/>
        <v>7.1855139362254157</v>
      </c>
      <c r="AP159" s="28">
        <f t="shared" si="77"/>
        <v>7.1855139362252309</v>
      </c>
      <c r="AQ159" s="28">
        <f t="shared" si="77"/>
        <v>7.1855139361997287</v>
      </c>
      <c r="AR159" s="28">
        <f t="shared" si="77"/>
        <v>7.1855139326870612</v>
      </c>
      <c r="AS159" s="28">
        <f t="shared" si="77"/>
        <v>7.1855134488541301</v>
      </c>
      <c r="AT159" s="28">
        <f t="shared" si="77"/>
        <v>7.185446808785426</v>
      </c>
      <c r="AU159" s="28">
        <f t="shared" si="78"/>
        <v>7.1763212052806473</v>
      </c>
      <c r="AW159" s="26"/>
      <c r="AX159" s="27"/>
    </row>
    <row r="160" spans="1:50" x14ac:dyDescent="0.2">
      <c r="A160" t="s">
        <v>88</v>
      </c>
      <c r="C160" s="4">
        <v>46025.678919999998</v>
      </c>
      <c r="D160" s="4"/>
      <c r="E160">
        <f t="shared" si="64"/>
        <v>793.00027451009828</v>
      </c>
      <c r="F160">
        <f t="shared" si="65"/>
        <v>793</v>
      </c>
      <c r="G160">
        <f t="shared" si="82"/>
        <v>1.4306999946711585E-4</v>
      </c>
      <c r="J160">
        <f t="shared" si="81"/>
        <v>1.4306999946711585E-4</v>
      </c>
      <c r="Q160" s="1">
        <f t="shared" si="66"/>
        <v>31007.178919999998</v>
      </c>
      <c r="S160" s="32">
        <v>1</v>
      </c>
      <c r="Z160">
        <f t="shared" si="67"/>
        <v>793</v>
      </c>
      <c r="AA160" s="28">
        <f t="shared" si="68"/>
        <v>1.5484525297647074E-4</v>
      </c>
      <c r="AB160" s="28">
        <f t="shared" si="69"/>
        <v>3.2849675409871632E-3</v>
      </c>
      <c r="AC160" s="28">
        <f t="shared" si="79"/>
        <v>-1.1775253509354894E-5</v>
      </c>
      <c r="AD160" s="28"/>
      <c r="AE160" s="28">
        <f t="shared" si="70"/>
        <v>1.3865659520957476E-10</v>
      </c>
      <c r="AF160">
        <f t="shared" si="80"/>
        <v>1.4306999946711585E-4</v>
      </c>
      <c r="AG160" s="29"/>
      <c r="AH160">
        <f t="shared" si="71"/>
        <v>-3.1418975415200474E-3</v>
      </c>
      <c r="AI160">
        <f t="shared" si="72"/>
        <v>1.0071515746729756</v>
      </c>
      <c r="AJ160">
        <f t="shared" si="73"/>
        <v>-0.83676209952589398</v>
      </c>
      <c r="AK160">
        <f t="shared" si="74"/>
        <v>9.2773941174126434E-3</v>
      </c>
      <c r="AL160">
        <f t="shared" si="75"/>
        <v>0.91407775867931496</v>
      </c>
      <c r="AM160">
        <f t="shared" si="76"/>
        <v>0.49176617561134151</v>
      </c>
      <c r="AN160" s="28">
        <f t="shared" si="77"/>
        <v>7.1880184773613651</v>
      </c>
      <c r="AO160" s="28">
        <f t="shared" si="77"/>
        <v>7.1880184773613633</v>
      </c>
      <c r="AP160" s="28">
        <f t="shared" si="77"/>
        <v>7.1880184773611813</v>
      </c>
      <c r="AQ160" s="28">
        <f t="shared" si="77"/>
        <v>7.1880184773359499</v>
      </c>
      <c r="AR160" s="28">
        <f t="shared" si="77"/>
        <v>7.1880184738495316</v>
      </c>
      <c r="AS160" s="28">
        <f t="shared" si="77"/>
        <v>7.1880179921028597</v>
      </c>
      <c r="AT160" s="28">
        <f t="shared" si="77"/>
        <v>7.1879514280934016</v>
      </c>
      <c r="AU160" s="28">
        <f t="shared" si="78"/>
        <v>7.1788075920986527</v>
      </c>
      <c r="AW160" s="26"/>
      <c r="AX160" s="27"/>
    </row>
    <row r="161" spans="1:50" x14ac:dyDescent="0.2">
      <c r="A161" t="s">
        <v>86</v>
      </c>
      <c r="C161" s="4">
        <v>46030.369579999999</v>
      </c>
      <c r="D161" s="4"/>
      <c r="E161">
        <f t="shared" si="64"/>
        <v>802.00029928066829</v>
      </c>
      <c r="F161">
        <f t="shared" si="65"/>
        <v>802</v>
      </c>
      <c r="G161">
        <f t="shared" si="82"/>
        <v>1.5598000027239323E-4</v>
      </c>
      <c r="J161">
        <f t="shared" si="81"/>
        <v>1.5598000027239323E-4</v>
      </c>
      <c r="Q161" s="1">
        <f t="shared" si="66"/>
        <v>31011.869579999999</v>
      </c>
      <c r="S161" s="32">
        <v>1</v>
      </c>
      <c r="Z161">
        <f t="shared" si="67"/>
        <v>802</v>
      </c>
      <c r="AA161" s="28">
        <f t="shared" si="68"/>
        <v>1.559132316100104E-4</v>
      </c>
      <c r="AB161" s="28">
        <f t="shared" si="69"/>
        <v>3.3018123077694535E-3</v>
      </c>
      <c r="AC161" s="28">
        <f t="shared" si="79"/>
        <v>6.6768662382830912E-8</v>
      </c>
      <c r="AD161" s="28"/>
      <c r="AE161" s="28">
        <f t="shared" si="70"/>
        <v>4.4580542763924594E-15</v>
      </c>
      <c r="AF161">
        <f t="shared" si="80"/>
        <v>1.5598000027239323E-4</v>
      </c>
      <c r="AG161" s="29"/>
      <c r="AH161">
        <f t="shared" si="71"/>
        <v>-3.1458323074970602E-3</v>
      </c>
      <c r="AI161">
        <f t="shared" si="72"/>
        <v>1.0071340098502284</v>
      </c>
      <c r="AJ161">
        <f t="shared" si="73"/>
        <v>-0.83779655045429613</v>
      </c>
      <c r="AK161">
        <f t="shared" si="74"/>
        <v>9.2909076720087691E-3</v>
      </c>
      <c r="AL161">
        <f t="shared" si="75"/>
        <v>0.91596967294342868</v>
      </c>
      <c r="AM161">
        <f t="shared" si="76"/>
        <v>0.49294144438700038</v>
      </c>
      <c r="AN161" s="28">
        <f t="shared" si="77"/>
        <v>7.1898968450274756</v>
      </c>
      <c r="AO161" s="28">
        <f t="shared" si="77"/>
        <v>7.1898968450274738</v>
      </c>
      <c r="AP161" s="28">
        <f t="shared" si="77"/>
        <v>7.1898968450272935</v>
      </c>
      <c r="AQ161" s="28">
        <f t="shared" si="77"/>
        <v>7.1898968450022647</v>
      </c>
      <c r="AR161" s="28">
        <f t="shared" si="77"/>
        <v>7.1898968415355382</v>
      </c>
      <c r="AS161" s="28">
        <f t="shared" si="77"/>
        <v>7.1898963613610727</v>
      </c>
      <c r="AT161" s="28">
        <f t="shared" si="77"/>
        <v>7.1898298554838664</v>
      </c>
      <c r="AU161" s="28">
        <f t="shared" si="78"/>
        <v>7.1806723822121574</v>
      </c>
      <c r="AW161" s="26"/>
      <c r="AX161" s="27"/>
    </row>
    <row r="162" spans="1:50" x14ac:dyDescent="0.2">
      <c r="A162" s="22" t="s">
        <v>156</v>
      </c>
      <c r="B162" s="23" t="s">
        <v>112</v>
      </c>
      <c r="C162" s="25">
        <v>46038.7088</v>
      </c>
      <c r="E162">
        <f t="shared" si="64"/>
        <v>818.00085923752806</v>
      </c>
      <c r="F162">
        <f t="shared" si="65"/>
        <v>818</v>
      </c>
      <c r="G162">
        <f t="shared" si="82"/>
        <v>4.4781999895349145E-4</v>
      </c>
      <c r="J162">
        <f t="shared" si="81"/>
        <v>4.4781999895349145E-4</v>
      </c>
      <c r="Q162" s="1">
        <f t="shared" si="66"/>
        <v>31020.2088</v>
      </c>
      <c r="S162" s="32">
        <v>1</v>
      </c>
      <c r="Z162">
        <f t="shared" si="67"/>
        <v>818</v>
      </c>
      <c r="AA162" s="28">
        <f t="shared" si="68"/>
        <v>1.5783150772112533E-4</v>
      </c>
      <c r="AB162" s="28">
        <f t="shared" si="69"/>
        <v>3.6006198628239813E-3</v>
      </c>
      <c r="AC162" s="28">
        <f t="shared" si="79"/>
        <v>2.8998849123236612E-4</v>
      </c>
      <c r="AD162" s="28"/>
      <c r="AE162" s="28">
        <f t="shared" si="70"/>
        <v>8.4093325047224084E-8</v>
      </c>
      <c r="AF162">
        <f t="shared" si="80"/>
        <v>4.4781999895349145E-4</v>
      </c>
      <c r="AG162" s="29"/>
      <c r="AH162">
        <f t="shared" si="71"/>
        <v>-3.1527998638704899E-3</v>
      </c>
      <c r="AI162">
        <f t="shared" si="72"/>
        <v>1.0071027220088886</v>
      </c>
      <c r="AJ162">
        <f t="shared" si="73"/>
        <v>-0.83962807902664338</v>
      </c>
      <c r="AK162">
        <f t="shared" si="74"/>
        <v>9.314848467763568E-3</v>
      </c>
      <c r="AL162">
        <f t="shared" si="75"/>
        <v>0.91933291296575204</v>
      </c>
      <c r="AM162">
        <f t="shared" si="76"/>
        <v>0.49503341947045254</v>
      </c>
      <c r="AN162" s="28">
        <f t="shared" si="77"/>
        <v>7.1932360843487384</v>
      </c>
      <c r="AO162" s="28">
        <f t="shared" si="77"/>
        <v>7.1932360843487375</v>
      </c>
      <c r="AP162" s="28">
        <f t="shared" si="77"/>
        <v>7.1932360843485599</v>
      </c>
      <c r="AQ162" s="28">
        <f t="shared" si="77"/>
        <v>7.1932360843238898</v>
      </c>
      <c r="AR162" s="28">
        <f t="shared" si="77"/>
        <v>7.1932360808921798</v>
      </c>
      <c r="AS162" s="28">
        <f t="shared" si="77"/>
        <v>7.1932356035284339</v>
      </c>
      <c r="AT162" s="28">
        <f t="shared" si="77"/>
        <v>7.193169203296935</v>
      </c>
      <c r="AU162" s="28">
        <f t="shared" si="78"/>
        <v>7.1839875646361655</v>
      </c>
      <c r="AW162" s="26"/>
      <c r="AX162" s="27"/>
    </row>
    <row r="163" spans="1:50" x14ac:dyDescent="0.2">
      <c r="A163" s="22" t="s">
        <v>156</v>
      </c>
      <c r="B163" s="23" t="s">
        <v>112</v>
      </c>
      <c r="C163" s="25">
        <v>46058.513299999999</v>
      </c>
      <c r="E163">
        <f t="shared" si="64"/>
        <v>855.99998741324964</v>
      </c>
      <c r="F163">
        <f t="shared" si="65"/>
        <v>856</v>
      </c>
      <c r="G163">
        <f t="shared" si="82"/>
        <v>-6.5600033849477768E-6</v>
      </c>
      <c r="J163">
        <f t="shared" si="81"/>
        <v>-6.5600033849477768E-6</v>
      </c>
      <c r="Q163" s="1">
        <f t="shared" si="66"/>
        <v>31040.013299999999</v>
      </c>
      <c r="S163" s="32">
        <v>1</v>
      </c>
      <c r="Z163">
        <f t="shared" si="67"/>
        <v>856</v>
      </c>
      <c r="AA163" s="28">
        <f t="shared" si="68"/>
        <v>1.6248859811850754E-4</v>
      </c>
      <c r="AB163" s="28">
        <f t="shared" si="69"/>
        <v>3.1626459120364259E-3</v>
      </c>
      <c r="AC163" s="28">
        <f t="shared" si="79"/>
        <v>-1.6904860150345532E-4</v>
      </c>
      <c r="AD163" s="28"/>
      <c r="AE163" s="28">
        <f t="shared" si="70"/>
        <v>2.8577429670274035E-8</v>
      </c>
      <c r="AF163">
        <f t="shared" si="80"/>
        <v>-6.5600033849477768E-6</v>
      </c>
      <c r="AG163" s="29"/>
      <c r="AH163">
        <f t="shared" si="71"/>
        <v>-3.1692059154213737E-3</v>
      </c>
      <c r="AI163">
        <f t="shared" si="72"/>
        <v>1.0070280999109571</v>
      </c>
      <c r="AJ163">
        <f t="shared" si="73"/>
        <v>-0.84393940762657771</v>
      </c>
      <c r="AK163">
        <f t="shared" si="74"/>
        <v>9.3712791845378118E-3</v>
      </c>
      <c r="AL163">
        <f t="shared" si="75"/>
        <v>0.92731976852424403</v>
      </c>
      <c r="AM163">
        <f t="shared" si="76"/>
        <v>0.5000153441708225</v>
      </c>
      <c r="AN163" s="28">
        <f t="shared" si="77"/>
        <v>7.2011663609724232</v>
      </c>
      <c r="AO163" s="28">
        <f t="shared" si="77"/>
        <v>7.2011663609724215</v>
      </c>
      <c r="AP163" s="28">
        <f t="shared" si="77"/>
        <v>7.2011663609722518</v>
      </c>
      <c r="AQ163" s="28">
        <f t="shared" si="77"/>
        <v>7.2011663609484264</v>
      </c>
      <c r="AR163" s="28">
        <f t="shared" si="77"/>
        <v>7.2011663575998925</v>
      </c>
      <c r="AS163" s="28">
        <f t="shared" si="77"/>
        <v>7.2011658869902071</v>
      </c>
      <c r="AT163" s="28">
        <f t="shared" si="77"/>
        <v>7.201099749438554</v>
      </c>
      <c r="AU163" s="28">
        <f t="shared" si="78"/>
        <v>7.1918611228931848</v>
      </c>
      <c r="AW163" s="26"/>
      <c r="AX163" s="27"/>
    </row>
    <row r="164" spans="1:50" x14ac:dyDescent="0.2">
      <c r="A164" s="22" t="s">
        <v>156</v>
      </c>
      <c r="B164" s="23" t="s">
        <v>112</v>
      </c>
      <c r="C164" s="25">
        <v>46060.598299999998</v>
      </c>
      <c r="E164">
        <f t="shared" si="64"/>
        <v>860.00050155126644</v>
      </c>
      <c r="F164">
        <f t="shared" si="65"/>
        <v>860</v>
      </c>
      <c r="G164">
        <f t="shared" si="82"/>
        <v>2.6139999681618065E-4</v>
      </c>
      <c r="J164">
        <f t="shared" si="81"/>
        <v>2.6139999681618065E-4</v>
      </c>
      <c r="Q164" s="1">
        <f t="shared" si="66"/>
        <v>31042.098299999998</v>
      </c>
      <c r="S164" s="32">
        <v>1</v>
      </c>
      <c r="Z164">
        <f t="shared" si="67"/>
        <v>860</v>
      </c>
      <c r="AA164" s="28">
        <f t="shared" si="68"/>
        <v>1.6298713175401033E-4</v>
      </c>
      <c r="AB164" s="28">
        <f t="shared" si="69"/>
        <v>3.4323212184396734E-3</v>
      </c>
      <c r="AC164" s="28">
        <f t="shared" si="79"/>
        <v>9.8412865062170313E-5</v>
      </c>
      <c r="AD164" s="28"/>
      <c r="AE164" s="28">
        <f t="shared" si="70"/>
        <v>9.6850920097449419E-9</v>
      </c>
      <c r="AF164">
        <f t="shared" si="80"/>
        <v>2.6139999681618065E-4</v>
      </c>
      <c r="AG164" s="29"/>
      <c r="AH164">
        <f t="shared" si="71"/>
        <v>-3.1709212216234927E-3</v>
      </c>
      <c r="AI164">
        <f t="shared" si="72"/>
        <v>1.0070202194373377</v>
      </c>
      <c r="AJ164">
        <f t="shared" si="73"/>
        <v>-0.84439006785328075</v>
      </c>
      <c r="AK164">
        <f t="shared" si="74"/>
        <v>9.3771840637033917E-3</v>
      </c>
      <c r="AL164">
        <f t="shared" si="75"/>
        <v>0.92816042122745146</v>
      </c>
      <c r="AM164">
        <f t="shared" si="76"/>
        <v>0.50054086904029926</v>
      </c>
      <c r="AN164" s="28">
        <f t="shared" si="77"/>
        <v>7.2020010927092004</v>
      </c>
      <c r="AO164" s="28">
        <f t="shared" si="77"/>
        <v>7.2020010927091995</v>
      </c>
      <c r="AP164" s="28">
        <f t="shared" si="77"/>
        <v>7.2020010927090308</v>
      </c>
      <c r="AQ164" s="28">
        <f t="shared" si="77"/>
        <v>7.2020010926852933</v>
      </c>
      <c r="AR164" s="28">
        <f t="shared" si="77"/>
        <v>7.2020010893455133</v>
      </c>
      <c r="AS164" s="28">
        <f t="shared" si="77"/>
        <v>7.2020006194530763</v>
      </c>
      <c r="AT164" s="28">
        <f t="shared" si="77"/>
        <v>7.2019345105137225</v>
      </c>
      <c r="AU164" s="28">
        <f t="shared" si="78"/>
        <v>7.1926899184991875</v>
      </c>
      <c r="AW164" s="26"/>
      <c r="AX164" s="27"/>
    </row>
    <row r="165" spans="1:50" x14ac:dyDescent="0.2">
      <c r="A165" s="22" t="s">
        <v>156</v>
      </c>
      <c r="B165" s="23" t="s">
        <v>112</v>
      </c>
      <c r="C165" s="25">
        <v>46064.767599999999</v>
      </c>
      <c r="E165">
        <f t="shared" si="64"/>
        <v>868.00018672903411</v>
      </c>
      <c r="F165">
        <f t="shared" si="65"/>
        <v>868</v>
      </c>
      <c r="G165">
        <f t="shared" si="82"/>
        <v>9.732000035000965E-5</v>
      </c>
      <c r="J165">
        <f t="shared" si="81"/>
        <v>9.732000035000965E-5</v>
      </c>
      <c r="Q165" s="1">
        <f t="shared" si="66"/>
        <v>31046.267599999999</v>
      </c>
      <c r="S165" s="32">
        <v>1</v>
      </c>
      <c r="Z165">
        <f t="shared" si="67"/>
        <v>868</v>
      </c>
      <c r="AA165" s="28">
        <f t="shared" si="68"/>
        <v>1.6398896408323978E-4</v>
      </c>
      <c r="AB165" s="28">
        <f t="shared" si="69"/>
        <v>3.2716651647486388E-3</v>
      </c>
      <c r="AC165" s="28">
        <f t="shared" si="79"/>
        <v>-6.6668963733230134E-5</v>
      </c>
      <c r="AD165" s="28"/>
      <c r="AE165" s="28">
        <f t="shared" si="70"/>
        <v>4.4447507252627545E-9</v>
      </c>
      <c r="AF165">
        <f t="shared" si="80"/>
        <v>9.732000035000965E-5</v>
      </c>
      <c r="AG165" s="29"/>
      <c r="AH165">
        <f t="shared" si="71"/>
        <v>-3.1743451643986291E-3</v>
      </c>
      <c r="AI165">
        <f t="shared" si="72"/>
        <v>1.0070044439829502</v>
      </c>
      <c r="AJ165">
        <f t="shared" si="73"/>
        <v>-0.84528957670458937</v>
      </c>
      <c r="AK165">
        <f t="shared" si="74"/>
        <v>9.3889736607714273E-3</v>
      </c>
      <c r="AL165">
        <f t="shared" si="75"/>
        <v>0.92984168714273718</v>
      </c>
      <c r="AM165">
        <f t="shared" si="76"/>
        <v>0.5015925579236844</v>
      </c>
      <c r="AN165" s="28">
        <f t="shared" ref="AN165:AT180" si="83">$AU165+$AB$7*SIN(AO165)</f>
        <v>7.2036705365761362</v>
      </c>
      <c r="AO165" s="28">
        <f t="shared" si="83"/>
        <v>7.2036705365761344</v>
      </c>
      <c r="AP165" s="28">
        <f t="shared" si="83"/>
        <v>7.2036705365759675</v>
      </c>
      <c r="AQ165" s="28">
        <f t="shared" si="83"/>
        <v>7.2036705365524059</v>
      </c>
      <c r="AR165" s="28">
        <f t="shared" si="83"/>
        <v>7.2036705332301336</v>
      </c>
      <c r="AS165" s="28">
        <f t="shared" si="83"/>
        <v>7.203670064775717</v>
      </c>
      <c r="AT165" s="28">
        <f t="shared" si="83"/>
        <v>7.2036040136095743</v>
      </c>
      <c r="AU165" s="28">
        <f t="shared" si="78"/>
        <v>7.1943475097111911</v>
      </c>
      <c r="AW165" s="26"/>
      <c r="AX165" s="27"/>
    </row>
    <row r="166" spans="1:50" x14ac:dyDescent="0.2">
      <c r="A166" s="22" t="s">
        <v>156</v>
      </c>
      <c r="B166" s="23" t="s">
        <v>112</v>
      </c>
      <c r="C166" s="25">
        <v>46074.6702</v>
      </c>
      <c r="E166">
        <f t="shared" si="64"/>
        <v>887.00042236603474</v>
      </c>
      <c r="F166">
        <f t="shared" si="65"/>
        <v>887</v>
      </c>
      <c r="G166">
        <f t="shared" si="82"/>
        <v>2.2013000125298277E-4</v>
      </c>
      <c r="J166">
        <f t="shared" si="81"/>
        <v>2.2013000125298277E-4</v>
      </c>
      <c r="Q166" s="1">
        <f t="shared" si="66"/>
        <v>31056.1702</v>
      </c>
      <c r="S166" s="32">
        <v>1</v>
      </c>
      <c r="Z166">
        <f t="shared" si="67"/>
        <v>887</v>
      </c>
      <c r="AA166" s="28">
        <f t="shared" si="68"/>
        <v>1.663938266700752E-4</v>
      </c>
      <c r="AB166" s="28">
        <f t="shared" si="69"/>
        <v>3.4025713413870138E-3</v>
      </c>
      <c r="AC166" s="28">
        <f t="shared" si="79"/>
        <v>5.3736174582907567E-5</v>
      </c>
      <c r="AD166" s="28"/>
      <c r="AE166" s="28">
        <f t="shared" si="70"/>
        <v>2.8875764588047211E-9</v>
      </c>
      <c r="AF166">
        <f t="shared" si="80"/>
        <v>2.2013000125298277E-4</v>
      </c>
      <c r="AG166" s="29"/>
      <c r="AH166">
        <f t="shared" si="71"/>
        <v>-3.182441340134031E-3</v>
      </c>
      <c r="AI166">
        <f t="shared" si="72"/>
        <v>1.0069668999999031</v>
      </c>
      <c r="AJ166">
        <f t="shared" si="73"/>
        <v>-0.84741621731946082</v>
      </c>
      <c r="AK166">
        <f t="shared" si="74"/>
        <v>9.4168660553443639E-3</v>
      </c>
      <c r="AL166">
        <f t="shared" si="75"/>
        <v>0.93383448233139621</v>
      </c>
      <c r="AM166">
        <f t="shared" si="76"/>
        <v>0.50409374731813961</v>
      </c>
      <c r="AN166" s="28">
        <f t="shared" si="83"/>
        <v>7.2076353608215618</v>
      </c>
      <c r="AO166" s="28">
        <f t="shared" si="83"/>
        <v>7.2076353608215609</v>
      </c>
      <c r="AP166" s="28">
        <f t="shared" si="83"/>
        <v>7.2076353608213974</v>
      </c>
      <c r="AQ166" s="28">
        <f t="shared" si="83"/>
        <v>7.2076353607982524</v>
      </c>
      <c r="AR166" s="28">
        <f t="shared" si="83"/>
        <v>7.2076353575175487</v>
      </c>
      <c r="AS166" s="28">
        <f t="shared" si="83"/>
        <v>7.2076348924970404</v>
      </c>
      <c r="AT166" s="28">
        <f t="shared" si="83"/>
        <v>7.207568981470569</v>
      </c>
      <c r="AU166" s="28">
        <f t="shared" si="78"/>
        <v>7.1982842888397007</v>
      </c>
      <c r="AW166" s="26"/>
      <c r="AX166" s="27"/>
    </row>
    <row r="167" spans="1:50" x14ac:dyDescent="0.2">
      <c r="A167" t="s">
        <v>86</v>
      </c>
      <c r="C167" s="4">
        <v>46351.41848</v>
      </c>
      <c r="D167" s="4"/>
      <c r="E167">
        <f t="shared" si="64"/>
        <v>1418.0006174798391</v>
      </c>
      <c r="F167">
        <f t="shared" si="65"/>
        <v>1418</v>
      </c>
      <c r="G167">
        <f t="shared" si="82"/>
        <v>3.2181999995373189E-4</v>
      </c>
      <c r="J167">
        <f t="shared" si="81"/>
        <v>3.2181999995373189E-4</v>
      </c>
      <c r="Q167" s="1">
        <f t="shared" si="66"/>
        <v>31332.91848</v>
      </c>
      <c r="S167" s="32">
        <v>1</v>
      </c>
      <c r="Z167">
        <f t="shared" si="67"/>
        <v>1418</v>
      </c>
      <c r="AA167" s="28">
        <f t="shared" si="68"/>
        <v>2.4858881456534367E-4</v>
      </c>
      <c r="AB167" s="28">
        <f t="shared" si="69"/>
        <v>3.7097486772682603E-3</v>
      </c>
      <c r="AC167" s="28">
        <f t="shared" si="79"/>
        <v>7.3231185388388225E-5</v>
      </c>
      <c r="AD167" s="28"/>
      <c r="AE167" s="28">
        <f t="shared" si="70"/>
        <v>5.362806513388485E-9</v>
      </c>
      <c r="AF167">
        <f t="shared" si="80"/>
        <v>3.2181999995373189E-4</v>
      </c>
      <c r="AG167" s="29"/>
      <c r="AH167">
        <f t="shared" si="71"/>
        <v>-3.3879286773145284E-3</v>
      </c>
      <c r="AI167">
        <f t="shared" si="72"/>
        <v>1.0058761904766755</v>
      </c>
      <c r="AJ167">
        <f t="shared" si="73"/>
        <v>-0.90121468571121943</v>
      </c>
      <c r="AK167">
        <f t="shared" si="74"/>
        <v>1.0133382820893239E-2</v>
      </c>
      <c r="AL167">
        <f t="shared" si="75"/>
        <v>1.0452990489984217</v>
      </c>
      <c r="AM167">
        <f t="shared" si="76"/>
        <v>0.57608529394772046</v>
      </c>
      <c r="AN167" s="28">
        <f t="shared" si="83"/>
        <v>7.3183803993387899</v>
      </c>
      <c r="AO167" s="28">
        <f t="shared" si="83"/>
        <v>7.318380399338789</v>
      </c>
      <c r="AP167" s="28">
        <f t="shared" si="83"/>
        <v>7.3183803993387118</v>
      </c>
      <c r="AQ167" s="28">
        <f t="shared" si="83"/>
        <v>7.3183803993258127</v>
      </c>
      <c r="AR167" s="28">
        <f t="shared" si="83"/>
        <v>7.3183803971681218</v>
      </c>
      <c r="AS167" s="28">
        <f t="shared" si="83"/>
        <v>7.3183800362463005</v>
      </c>
      <c r="AT167" s="28">
        <f t="shared" si="83"/>
        <v>7.3183196671295914</v>
      </c>
      <c r="AU167" s="28">
        <f t="shared" si="78"/>
        <v>7.3083069055364707</v>
      </c>
      <c r="AW167" s="26"/>
      <c r="AX167" s="27"/>
    </row>
    <row r="168" spans="1:50" x14ac:dyDescent="0.2">
      <c r="A168" t="s">
        <v>86</v>
      </c>
      <c r="C168" s="4">
        <v>46352.460930000001</v>
      </c>
      <c r="D168" s="4"/>
      <c r="E168">
        <f t="shared" si="64"/>
        <v>1420.0007786132589</v>
      </c>
      <c r="F168">
        <f t="shared" si="65"/>
        <v>1420</v>
      </c>
      <c r="G168">
        <f t="shared" si="82"/>
        <v>4.0580000495538116E-4</v>
      </c>
      <c r="J168">
        <f t="shared" si="81"/>
        <v>4.0580000495538116E-4</v>
      </c>
      <c r="Q168" s="1">
        <f t="shared" si="66"/>
        <v>31333.960930000001</v>
      </c>
      <c r="S168" s="32">
        <v>1</v>
      </c>
      <c r="Z168">
        <f t="shared" si="67"/>
        <v>1420</v>
      </c>
      <c r="AA168" s="28">
        <f t="shared" si="68"/>
        <v>2.4895467618642111E-4</v>
      </c>
      <c r="AB168" s="28">
        <f t="shared" si="69"/>
        <v>3.7944252212233588E-3</v>
      </c>
      <c r="AC168" s="28">
        <f t="shared" si="79"/>
        <v>1.5684532876896005E-4</v>
      </c>
      <c r="AD168" s="28"/>
      <c r="AE168" s="28">
        <f t="shared" si="70"/>
        <v>2.4600457156643165E-8</v>
      </c>
      <c r="AF168">
        <f t="shared" si="80"/>
        <v>4.0580000495538116E-4</v>
      </c>
      <c r="AG168" s="29"/>
      <c r="AH168">
        <f t="shared" si="71"/>
        <v>-3.3886252162679776E-3</v>
      </c>
      <c r="AI168">
        <f t="shared" si="72"/>
        <v>1.0058719403556178</v>
      </c>
      <c r="AJ168">
        <f t="shared" si="73"/>
        <v>-0.90139634867997054</v>
      </c>
      <c r="AK168">
        <f t="shared" si="74"/>
        <v>1.0135846209025379E-2</v>
      </c>
      <c r="AL168">
        <f t="shared" si="75"/>
        <v>1.0457184158119519</v>
      </c>
      <c r="AM168">
        <f t="shared" si="76"/>
        <v>0.57636459962414743</v>
      </c>
      <c r="AN168" s="28">
        <f t="shared" si="83"/>
        <v>7.3187972885451069</v>
      </c>
      <c r="AO168" s="28">
        <f t="shared" si="83"/>
        <v>7.3187972885451069</v>
      </c>
      <c r="AP168" s="28">
        <f t="shared" si="83"/>
        <v>7.3187972885450296</v>
      </c>
      <c r="AQ168" s="28">
        <f t="shared" si="83"/>
        <v>7.3187972885321635</v>
      </c>
      <c r="AR168" s="28">
        <f t="shared" si="83"/>
        <v>7.3187972863784534</v>
      </c>
      <c r="AS168" s="28">
        <f t="shared" si="83"/>
        <v>7.3187969258692833</v>
      </c>
      <c r="AT168" s="28">
        <f t="shared" si="83"/>
        <v>7.3187365833819831</v>
      </c>
      <c r="AU168" s="28">
        <f t="shared" si="78"/>
        <v>7.308721303339472</v>
      </c>
      <c r="AW168" s="26"/>
      <c r="AX168" s="27"/>
    </row>
    <row r="169" spans="1:50" x14ac:dyDescent="0.2">
      <c r="A169" s="22" t="s">
        <v>156</v>
      </c>
      <c r="B169" s="23" t="s">
        <v>112</v>
      </c>
      <c r="C169" s="25">
        <v>46389.986100000002</v>
      </c>
      <c r="E169">
        <f t="shared" si="64"/>
        <v>1492.0007657195172</v>
      </c>
      <c r="F169">
        <f t="shared" si="65"/>
        <v>1492</v>
      </c>
      <c r="G169">
        <f t="shared" si="82"/>
        <v>3.9908000326249748E-4</v>
      </c>
      <c r="J169">
        <f t="shared" si="81"/>
        <v>3.9908000326249748E-4</v>
      </c>
      <c r="Q169" s="1">
        <f t="shared" si="66"/>
        <v>31371.486100000002</v>
      </c>
      <c r="S169" s="32">
        <v>1</v>
      </c>
      <c r="Z169">
        <f t="shared" si="67"/>
        <v>1492</v>
      </c>
      <c r="AA169" s="28">
        <f t="shared" si="68"/>
        <v>2.6241505709782799E-4</v>
      </c>
      <c r="AB169" s="28">
        <f t="shared" si="69"/>
        <v>3.8123855556182681E-3</v>
      </c>
      <c r="AC169" s="28">
        <f t="shared" si="79"/>
        <v>1.366649461646695E-4</v>
      </c>
      <c r="AD169" s="28"/>
      <c r="AE169" s="28">
        <f t="shared" si="70"/>
        <v>1.8677307510192013E-8</v>
      </c>
      <c r="AF169">
        <f t="shared" si="80"/>
        <v>3.9908000326249748E-4</v>
      </c>
      <c r="AG169" s="29"/>
      <c r="AH169">
        <f t="shared" si="71"/>
        <v>-3.4133055523557707E-3</v>
      </c>
      <c r="AI169">
        <f t="shared" si="72"/>
        <v>1.0057182782441141</v>
      </c>
      <c r="AJ169">
        <f t="shared" si="73"/>
        <v>-0.90782939773642957</v>
      </c>
      <c r="AK169">
        <f t="shared" si="74"/>
        <v>1.022332410891095E-2</v>
      </c>
      <c r="AL169">
        <f t="shared" si="75"/>
        <v>1.0608132542931552</v>
      </c>
      <c r="AM169">
        <f t="shared" si="76"/>
        <v>0.58646336453274783</v>
      </c>
      <c r="AN169" s="28">
        <f t="shared" si="83"/>
        <v>7.3338041235003919</v>
      </c>
      <c r="AO169" s="28">
        <f t="shared" si="83"/>
        <v>7.3338041235003919</v>
      </c>
      <c r="AP169" s="28">
        <f t="shared" si="83"/>
        <v>7.3338041235003235</v>
      </c>
      <c r="AQ169" s="28">
        <f t="shared" si="83"/>
        <v>7.3338041234886084</v>
      </c>
      <c r="AR169" s="28">
        <f t="shared" si="83"/>
        <v>7.3338041214764456</v>
      </c>
      <c r="AS169" s="28">
        <f t="shared" si="83"/>
        <v>7.3338037758747303</v>
      </c>
      <c r="AT169" s="28">
        <f t="shared" si="83"/>
        <v>7.3337444196898884</v>
      </c>
      <c r="AU169" s="28">
        <f t="shared" si="78"/>
        <v>7.3236396242475088</v>
      </c>
      <c r="AV169" s="28"/>
      <c r="AW169" s="26"/>
      <c r="AX169" s="27"/>
    </row>
    <row r="170" spans="1:50" x14ac:dyDescent="0.2">
      <c r="A170" s="22" t="s">
        <v>156</v>
      </c>
      <c r="B170" s="23" t="s">
        <v>112</v>
      </c>
      <c r="C170" s="25">
        <v>46391.0285</v>
      </c>
      <c r="E170">
        <f t="shared" si="64"/>
        <v>1494.0008309173418</v>
      </c>
      <c r="F170">
        <f t="shared" si="65"/>
        <v>1494</v>
      </c>
      <c r="G170">
        <f t="shared" si="82"/>
        <v>4.3305999861331657E-4</v>
      </c>
      <c r="J170">
        <f t="shared" si="81"/>
        <v>4.3305999861331657E-4</v>
      </c>
      <c r="Q170" s="1">
        <f t="shared" si="66"/>
        <v>31372.5285</v>
      </c>
      <c r="S170" s="32">
        <v>1</v>
      </c>
      <c r="Z170">
        <f t="shared" si="67"/>
        <v>1494</v>
      </c>
      <c r="AA170" s="28">
        <f t="shared" si="68"/>
        <v>2.6279702072632425E-4</v>
      </c>
      <c r="AB170" s="28">
        <f t="shared" si="69"/>
        <v>3.8470401154882422E-3</v>
      </c>
      <c r="AC170" s="28">
        <f t="shared" si="79"/>
        <v>1.7026297788699232E-4</v>
      </c>
      <c r="AD170" s="28"/>
      <c r="AE170" s="28">
        <f t="shared" si="70"/>
        <v>2.8989481638946436E-8</v>
      </c>
      <c r="AF170">
        <f t="shared" si="80"/>
        <v>4.3305999861331657E-4</v>
      </c>
      <c r="AG170" s="29"/>
      <c r="AH170">
        <f t="shared" si="71"/>
        <v>-3.4139801168749256E-3</v>
      </c>
      <c r="AI170">
        <f t="shared" si="72"/>
        <v>1.0057139917650508</v>
      </c>
      <c r="AJ170">
        <f t="shared" si="73"/>
        <v>-0.90800511988850341</v>
      </c>
      <c r="AK170">
        <f t="shared" si="74"/>
        <v>1.0225720513581307E-2</v>
      </c>
      <c r="AL170">
        <f t="shared" si="75"/>
        <v>1.0612324894290184</v>
      </c>
      <c r="AM170">
        <f t="shared" si="76"/>
        <v>0.58674511245588801</v>
      </c>
      <c r="AN170" s="28">
        <f t="shared" si="83"/>
        <v>7.334220947251711</v>
      </c>
      <c r="AO170" s="28">
        <f t="shared" si="83"/>
        <v>7.334220947251711</v>
      </c>
      <c r="AP170" s="28">
        <f t="shared" si="83"/>
        <v>7.3342209472516426</v>
      </c>
      <c r="AQ170" s="28">
        <f t="shared" si="83"/>
        <v>7.3342209472399587</v>
      </c>
      <c r="AR170" s="28">
        <f t="shared" si="83"/>
        <v>7.3342209452316771</v>
      </c>
      <c r="AS170" s="28">
        <f t="shared" si="83"/>
        <v>7.3342206000453238</v>
      </c>
      <c r="AT170" s="28">
        <f t="shared" si="83"/>
        <v>7.334161272021209</v>
      </c>
      <c r="AU170" s="28">
        <f t="shared" si="78"/>
        <v>7.3240540220505101</v>
      </c>
      <c r="AW170" s="26"/>
      <c r="AX170" s="27"/>
    </row>
    <row r="171" spans="1:50" x14ac:dyDescent="0.2">
      <c r="A171" s="22" t="s">
        <v>156</v>
      </c>
      <c r="B171" s="23" t="s">
        <v>112</v>
      </c>
      <c r="C171" s="25">
        <v>46694.878299999997</v>
      </c>
      <c r="E171">
        <f t="shared" si="64"/>
        <v>2077.0010327082564</v>
      </c>
      <c r="F171">
        <f t="shared" si="65"/>
        <v>2077</v>
      </c>
      <c r="G171">
        <f t="shared" si="82"/>
        <v>5.3823000052943826E-4</v>
      </c>
      <c r="J171">
        <f t="shared" si="81"/>
        <v>5.3823000052943826E-4</v>
      </c>
      <c r="Q171" s="1">
        <f t="shared" si="66"/>
        <v>31676.378299999997</v>
      </c>
      <c r="S171" s="32">
        <v>1</v>
      </c>
      <c r="Z171">
        <f t="shared" si="67"/>
        <v>2077</v>
      </c>
      <c r="AA171" s="28">
        <f t="shared" si="68"/>
        <v>3.932047245817469E-4</v>
      </c>
      <c r="AB171" s="28">
        <f t="shared" si="69"/>
        <v>4.1230140829542575E-3</v>
      </c>
      <c r="AC171" s="28">
        <f t="shared" si="79"/>
        <v>1.4502527594769136E-4</v>
      </c>
      <c r="AD171" s="28"/>
      <c r="AE171" s="28">
        <f t="shared" si="70"/>
        <v>2.1032330663704027E-8</v>
      </c>
      <c r="AF171">
        <f t="shared" si="80"/>
        <v>5.3823000052943826E-4</v>
      </c>
      <c r="AG171" s="29"/>
      <c r="AH171">
        <f t="shared" si="71"/>
        <v>-3.5847840824248189E-3</v>
      </c>
      <c r="AI171">
        <f t="shared" si="72"/>
        <v>1.0044265157758276</v>
      </c>
      <c r="AJ171">
        <f t="shared" si="73"/>
        <v>-0.95225818644991678</v>
      </c>
      <c r="AK171">
        <f t="shared" si="74"/>
        <v>1.0845322494019982E-2</v>
      </c>
      <c r="AL171">
        <f t="shared" si="75"/>
        <v>1.1832840975157908</v>
      </c>
      <c r="AM171">
        <f t="shared" si="76"/>
        <v>0.6719364524130248</v>
      </c>
      <c r="AN171" s="28">
        <f t="shared" si="83"/>
        <v>7.4556477678783253</v>
      </c>
      <c r="AO171" s="28">
        <f t="shared" si="83"/>
        <v>7.4556477678783244</v>
      </c>
      <c r="AP171" s="28">
        <f t="shared" si="83"/>
        <v>7.455647767878304</v>
      </c>
      <c r="AQ171" s="28">
        <f t="shared" si="83"/>
        <v>7.4556477678736641</v>
      </c>
      <c r="AR171" s="28">
        <f t="shared" si="83"/>
        <v>7.4556477668525476</v>
      </c>
      <c r="AS171" s="28">
        <f t="shared" si="83"/>
        <v>7.4556475421161714</v>
      </c>
      <c r="AT171" s="28">
        <f t="shared" si="83"/>
        <v>7.4555980830665307</v>
      </c>
      <c r="AU171" s="28">
        <f t="shared" si="78"/>
        <v>7.444850981625307</v>
      </c>
      <c r="AW171" s="26"/>
      <c r="AX171" s="27"/>
    </row>
    <row r="172" spans="1:50" x14ac:dyDescent="0.2">
      <c r="A172" t="s">
        <v>87</v>
      </c>
      <c r="C172" s="4">
        <v>46798.593739999997</v>
      </c>
      <c r="D172" s="4"/>
      <c r="E172">
        <f t="shared" si="64"/>
        <v>2276.0010730203917</v>
      </c>
      <c r="F172">
        <f t="shared" si="65"/>
        <v>2276</v>
      </c>
      <c r="G172">
        <f t="shared" si="82"/>
        <v>5.592399975284934E-4</v>
      </c>
      <c r="J172">
        <f t="shared" si="81"/>
        <v>5.592399975284934E-4</v>
      </c>
      <c r="Q172" s="1">
        <f t="shared" si="66"/>
        <v>31780.093739999997</v>
      </c>
      <c r="S172" s="32">
        <v>1</v>
      </c>
      <c r="Z172">
        <f t="shared" si="67"/>
        <v>2276</v>
      </c>
      <c r="AA172" s="28">
        <f t="shared" si="68"/>
        <v>4.4664943615202631E-4</v>
      </c>
      <c r="AB172" s="28">
        <f t="shared" si="69"/>
        <v>4.1903069802223846E-3</v>
      </c>
      <c r="AC172" s="28">
        <f t="shared" si="79"/>
        <v>1.125905613764671E-4</v>
      </c>
      <c r="AD172" s="28"/>
      <c r="AE172" s="28">
        <f t="shared" si="70"/>
        <v>1.2676634511068005E-8</v>
      </c>
      <c r="AF172">
        <f t="shared" si="80"/>
        <v>5.592399975284934E-4</v>
      </c>
      <c r="AG172" s="29"/>
      <c r="AH172">
        <f t="shared" si="71"/>
        <v>-3.6310669826938912E-3</v>
      </c>
      <c r="AI172">
        <f t="shared" si="72"/>
        <v>1.0039717808964881</v>
      </c>
      <c r="AJ172">
        <f t="shared" si="73"/>
        <v>-0.96412776521344479</v>
      </c>
      <c r="AK172">
        <f t="shared" si="74"/>
        <v>1.1019982687066257E-2</v>
      </c>
      <c r="AL172">
        <f t="shared" si="75"/>
        <v>1.2248722969076609</v>
      </c>
      <c r="AM172">
        <f t="shared" si="76"/>
        <v>0.70255123089560301</v>
      </c>
      <c r="AN172" s="28">
        <f t="shared" si="83"/>
        <v>7.4970591968186016</v>
      </c>
      <c r="AO172" s="28">
        <f t="shared" si="83"/>
        <v>7.4970591968186016</v>
      </c>
      <c r="AP172" s="28">
        <f t="shared" si="83"/>
        <v>7.4970591968185882</v>
      </c>
      <c r="AQ172" s="28">
        <f t="shared" si="83"/>
        <v>7.4970591968154761</v>
      </c>
      <c r="AR172" s="28">
        <f t="shared" si="83"/>
        <v>7.497059196055055</v>
      </c>
      <c r="AS172" s="28">
        <f t="shared" si="83"/>
        <v>7.497059010257634</v>
      </c>
      <c r="AT172" s="28">
        <f t="shared" si="83"/>
        <v>7.497013616218962</v>
      </c>
      <c r="AU172" s="28">
        <f t="shared" si="78"/>
        <v>7.4860835630239082</v>
      </c>
      <c r="AV172" s="28"/>
      <c r="AW172" s="26"/>
      <c r="AX172" s="27"/>
    </row>
    <row r="173" spans="1:50" x14ac:dyDescent="0.2">
      <c r="A173" t="s">
        <v>87</v>
      </c>
      <c r="C173" s="4">
        <v>46822.588230000001</v>
      </c>
      <c r="D173" s="4"/>
      <c r="E173">
        <f t="shared" si="64"/>
        <v>2322.0395845213798</v>
      </c>
      <c r="F173">
        <f t="shared" si="65"/>
        <v>2322</v>
      </c>
      <c r="Q173" s="1">
        <f t="shared" si="66"/>
        <v>31804.088230000001</v>
      </c>
      <c r="S173" s="32">
        <v>1</v>
      </c>
      <c r="Z173">
        <f t="shared" si="67"/>
        <v>2322</v>
      </c>
      <c r="AA173" s="28">
        <f t="shared" si="68"/>
        <v>4.5966585499520587E-4</v>
      </c>
      <c r="AB173" s="28">
        <f t="shared" si="69"/>
        <v>3.6408795889573005E-3</v>
      </c>
      <c r="AC173" s="28">
        <f t="shared" si="79"/>
        <v>-4.5966585499520587E-4</v>
      </c>
      <c r="AD173" s="28"/>
      <c r="AE173" s="28">
        <f t="shared" si="70"/>
        <v>2.1129269824847362E-7</v>
      </c>
      <c r="AF173">
        <f t="shared" si="80"/>
        <v>0</v>
      </c>
      <c r="AG173" s="29"/>
      <c r="AH173">
        <f t="shared" si="71"/>
        <v>-3.6408795889573005E-3</v>
      </c>
      <c r="AI173">
        <f t="shared" si="72"/>
        <v>1.0038657194932472</v>
      </c>
      <c r="AJ173">
        <f t="shared" si="73"/>
        <v>-0.96663355274082763</v>
      </c>
      <c r="AK173">
        <f t="shared" si="74"/>
        <v>1.1057634227649018E-2</v>
      </c>
      <c r="AL173">
        <f t="shared" si="75"/>
        <v>1.2344802711508793</v>
      </c>
      <c r="AM173">
        <f t="shared" si="76"/>
        <v>0.709750715470715</v>
      </c>
      <c r="AN173" s="28">
        <f t="shared" si="83"/>
        <v>7.5066290098734836</v>
      </c>
      <c r="AO173" s="28">
        <f t="shared" si="83"/>
        <v>7.5066290098734836</v>
      </c>
      <c r="AP173" s="28">
        <f t="shared" si="83"/>
        <v>7.506629009873472</v>
      </c>
      <c r="AQ173" s="28">
        <f t="shared" si="83"/>
        <v>7.5066290098706565</v>
      </c>
      <c r="AR173" s="28">
        <f t="shared" si="83"/>
        <v>7.5066290091644934</v>
      </c>
      <c r="AS173" s="28">
        <f t="shared" si="83"/>
        <v>7.5066288320712484</v>
      </c>
      <c r="AT173" s="28">
        <f t="shared" si="83"/>
        <v>7.5065844229396737</v>
      </c>
      <c r="AU173" s="28">
        <f t="shared" si="78"/>
        <v>7.4956147124929311</v>
      </c>
      <c r="AW173" s="26"/>
      <c r="AX173" s="27"/>
    </row>
    <row r="174" spans="1:50" x14ac:dyDescent="0.2">
      <c r="A174" t="s">
        <v>87</v>
      </c>
      <c r="C174" s="4">
        <v>46823.610619999999</v>
      </c>
      <c r="D174" s="4"/>
      <c r="E174">
        <f t="shared" si="64"/>
        <v>2324.00125629575</v>
      </c>
      <c r="F174">
        <f t="shared" si="65"/>
        <v>2324</v>
      </c>
      <c r="G174">
        <f t="shared" ref="G174:G205" si="84">+C174-(C$7+F174*C$8)</f>
        <v>6.5475999872433022E-4</v>
      </c>
      <c r="J174">
        <f t="shared" ref="J174:J205" si="85">G174</f>
        <v>6.5475999872433022E-4</v>
      </c>
      <c r="Q174" s="1">
        <f t="shared" si="66"/>
        <v>31805.110619999999</v>
      </c>
      <c r="S174" s="32">
        <v>1</v>
      </c>
      <c r="Z174">
        <f t="shared" si="67"/>
        <v>2324</v>
      </c>
      <c r="AA174" s="28">
        <f t="shared" si="68"/>
        <v>4.6023746210790799E-4</v>
      </c>
      <c r="AB174" s="28">
        <f t="shared" si="69"/>
        <v>4.2960586423070324E-3</v>
      </c>
      <c r="AC174" s="28">
        <f t="shared" si="79"/>
        <v>1.9452253661642223E-4</v>
      </c>
      <c r="AD174" s="28"/>
      <c r="AE174" s="28">
        <f t="shared" si="70"/>
        <v>3.7839017251687325E-8</v>
      </c>
      <c r="AF174">
        <f t="shared" si="80"/>
        <v>6.5475999872433022E-4</v>
      </c>
      <c r="AG174" s="29"/>
      <c r="AH174">
        <f t="shared" si="71"/>
        <v>-3.6412986435827022E-3</v>
      </c>
      <c r="AI174">
        <f t="shared" si="72"/>
        <v>1.003861100471547</v>
      </c>
      <c r="AJ174">
        <f t="shared" si="73"/>
        <v>-0.96674046570887218</v>
      </c>
      <c r="AK174">
        <f t="shared" si="74"/>
        <v>1.1059247942856098E-2</v>
      </c>
      <c r="AL174">
        <f t="shared" si="75"/>
        <v>1.2348979630839054</v>
      </c>
      <c r="AM174">
        <f t="shared" si="76"/>
        <v>0.71006481333663385</v>
      </c>
      <c r="AN174" s="28">
        <f t="shared" si="83"/>
        <v>7.5070450657542489</v>
      </c>
      <c r="AO174" s="28">
        <f t="shared" si="83"/>
        <v>7.5070450657542489</v>
      </c>
      <c r="AP174" s="28">
        <f t="shared" si="83"/>
        <v>7.5070450657542374</v>
      </c>
      <c r="AQ174" s="28">
        <f t="shared" si="83"/>
        <v>7.5070450657514343</v>
      </c>
      <c r="AR174" s="28">
        <f t="shared" si="83"/>
        <v>7.5070450650475786</v>
      </c>
      <c r="AS174" s="28">
        <f t="shared" si="83"/>
        <v>7.5070448883299123</v>
      </c>
      <c r="AT174" s="28">
        <f t="shared" si="83"/>
        <v>7.5070005223915492</v>
      </c>
      <c r="AU174" s="28">
        <f t="shared" si="78"/>
        <v>7.4960291102959324</v>
      </c>
      <c r="AV174" s="28"/>
      <c r="AW174" s="26"/>
      <c r="AX174" s="27"/>
    </row>
    <row r="175" spans="1:50" x14ac:dyDescent="0.2">
      <c r="A175" t="s">
        <v>85</v>
      </c>
      <c r="C175" s="4">
        <v>47064.397199999999</v>
      </c>
      <c r="D175" s="4"/>
      <c r="E175">
        <f t="shared" si="64"/>
        <v>2786.001312667503</v>
      </c>
      <c r="F175">
        <f t="shared" si="65"/>
        <v>2786</v>
      </c>
      <c r="G175">
        <f t="shared" si="84"/>
        <v>6.8414000270422548E-4</v>
      </c>
      <c r="J175">
        <f t="shared" si="85"/>
        <v>6.8414000270422548E-4</v>
      </c>
      <c r="Q175" s="1">
        <f t="shared" si="66"/>
        <v>32045.897199999999</v>
      </c>
      <c r="S175" s="32">
        <v>1</v>
      </c>
      <c r="Z175">
        <f t="shared" si="67"/>
        <v>2786</v>
      </c>
      <c r="AA175" s="28">
        <f t="shared" si="68"/>
        <v>6.0508549343243857E-4</v>
      </c>
      <c r="AB175" s="28">
        <f t="shared" si="69"/>
        <v>4.4051805696926852E-3</v>
      </c>
      <c r="AC175" s="28">
        <f t="shared" si="79"/>
        <v>7.9054509271786911E-5</v>
      </c>
      <c r="AD175" s="28"/>
      <c r="AE175" s="28">
        <f t="shared" si="70"/>
        <v>6.249615436203043E-9</v>
      </c>
      <c r="AF175">
        <f t="shared" si="80"/>
        <v>6.8414000270422548E-4</v>
      </c>
      <c r="AG175" s="29"/>
      <c r="AH175">
        <f t="shared" si="71"/>
        <v>-3.7210405669884602E-3</v>
      </c>
      <c r="AI175">
        <f t="shared" si="72"/>
        <v>1.0027789077011677</v>
      </c>
      <c r="AJ175">
        <f t="shared" si="73"/>
        <v>-0.98686627373369895</v>
      </c>
      <c r="AK175">
        <f t="shared" si="74"/>
        <v>1.1379487418216098E-2</v>
      </c>
      <c r="AL175">
        <f t="shared" si="75"/>
        <v>1.3312808346245715</v>
      </c>
      <c r="AM175">
        <f t="shared" si="76"/>
        <v>0.78518260693043662</v>
      </c>
      <c r="AN175" s="28">
        <f t="shared" si="83"/>
        <v>7.6031021767130609</v>
      </c>
      <c r="AO175" s="28">
        <f t="shared" si="83"/>
        <v>7.6031021767130609</v>
      </c>
      <c r="AP175" s="28">
        <f t="shared" si="83"/>
        <v>7.6031021767130582</v>
      </c>
      <c r="AQ175" s="28">
        <f t="shared" si="83"/>
        <v>7.6031021767122313</v>
      </c>
      <c r="AR175" s="28">
        <f t="shared" si="83"/>
        <v>7.6031021764278153</v>
      </c>
      <c r="AS175" s="28">
        <f t="shared" si="83"/>
        <v>7.6031020786245893</v>
      </c>
      <c r="AT175" s="28">
        <f t="shared" si="83"/>
        <v>7.6030684488536631</v>
      </c>
      <c r="AU175" s="28">
        <f t="shared" si="78"/>
        <v>7.5917550027891672</v>
      </c>
      <c r="AW175" s="26"/>
      <c r="AX175" s="27"/>
    </row>
    <row r="176" spans="1:50" x14ac:dyDescent="0.2">
      <c r="A176" t="s">
        <v>85</v>
      </c>
      <c r="C176" s="4">
        <v>47065.43965</v>
      </c>
      <c r="D176" s="4"/>
      <c r="E176">
        <f t="shared" si="64"/>
        <v>2788.0014738009227</v>
      </c>
      <c r="F176">
        <f t="shared" si="65"/>
        <v>2788</v>
      </c>
      <c r="G176">
        <f t="shared" si="84"/>
        <v>7.6812000042991713E-4</v>
      </c>
      <c r="J176">
        <f t="shared" si="85"/>
        <v>7.6812000042991713E-4</v>
      </c>
      <c r="Q176" s="1">
        <f t="shared" si="66"/>
        <v>32046.93965</v>
      </c>
      <c r="S176" s="32">
        <v>1</v>
      </c>
      <c r="Z176">
        <f t="shared" si="67"/>
        <v>2788</v>
      </c>
      <c r="AA176" s="28">
        <f t="shared" si="68"/>
        <v>6.0576844095156825E-4</v>
      </c>
      <c r="AB176" s="28">
        <f t="shared" si="69"/>
        <v>4.4894314599337008E-3</v>
      </c>
      <c r="AC176" s="28">
        <f t="shared" si="79"/>
        <v>1.6235155947834888E-4</v>
      </c>
      <c r="AD176" s="28"/>
      <c r="AE176" s="28">
        <f t="shared" si="70"/>
        <v>2.6358028865051855E-8</v>
      </c>
      <c r="AF176">
        <f t="shared" si="80"/>
        <v>7.6812000042991713E-4</v>
      </c>
      <c r="AG176" s="29"/>
      <c r="AH176">
        <f t="shared" si="71"/>
        <v>-3.7213114595037837E-3</v>
      </c>
      <c r="AI176">
        <f t="shared" si="72"/>
        <v>1.002774164626592</v>
      </c>
      <c r="AJ176">
        <f t="shared" si="73"/>
        <v>-0.98693351566761234</v>
      </c>
      <c r="AK176">
        <f t="shared" si="74"/>
        <v>1.138064464507673E-2</v>
      </c>
      <c r="AL176">
        <f t="shared" si="75"/>
        <v>1.3316976225846688</v>
      </c>
      <c r="AM176">
        <f t="shared" si="76"/>
        <v>0.78551953337811209</v>
      </c>
      <c r="AN176" s="28">
        <f t="shared" si="83"/>
        <v>7.6035177821338875</v>
      </c>
      <c r="AO176" s="28">
        <f t="shared" si="83"/>
        <v>7.6035177821338875</v>
      </c>
      <c r="AP176" s="28">
        <f t="shared" si="83"/>
        <v>7.6035177821338849</v>
      </c>
      <c r="AQ176" s="28">
        <f t="shared" si="83"/>
        <v>7.6035177821330633</v>
      </c>
      <c r="AR176" s="28">
        <f t="shared" si="83"/>
        <v>7.6035177818499857</v>
      </c>
      <c r="AS176" s="28">
        <f t="shared" si="83"/>
        <v>7.6035176843490149</v>
      </c>
      <c r="AT176" s="28">
        <f t="shared" si="83"/>
        <v>7.6034841040497207</v>
      </c>
      <c r="AU176" s="28">
        <f t="shared" si="78"/>
        <v>7.5921694005921685</v>
      </c>
      <c r="AW176" s="26"/>
      <c r="AX176" s="27"/>
    </row>
    <row r="177" spans="1:50" x14ac:dyDescent="0.2">
      <c r="A177" t="s">
        <v>85</v>
      </c>
      <c r="C177" s="4">
        <v>47066.481800000001</v>
      </c>
      <c r="D177" s="4"/>
      <c r="E177">
        <f t="shared" si="64"/>
        <v>2790.0010593207985</v>
      </c>
      <c r="F177">
        <f t="shared" si="65"/>
        <v>2790</v>
      </c>
      <c r="G177">
        <f t="shared" si="84"/>
        <v>5.5210000573424622E-4</v>
      </c>
      <c r="J177">
        <f t="shared" si="85"/>
        <v>5.5210000573424622E-4</v>
      </c>
      <c r="Q177" s="1">
        <f t="shared" si="66"/>
        <v>32047.981800000001</v>
      </c>
      <c r="S177" s="32">
        <v>1</v>
      </c>
      <c r="Z177">
        <f t="shared" si="67"/>
        <v>2790</v>
      </c>
      <c r="AA177" s="28">
        <f t="shared" si="68"/>
        <v>6.0645187380743834E-4</v>
      </c>
      <c r="AB177" s="28">
        <f t="shared" si="69"/>
        <v>4.2736817137023729E-3</v>
      </c>
      <c r="AC177" s="28">
        <f t="shared" si="79"/>
        <v>-5.4351868073192113E-5</v>
      </c>
      <c r="AD177" s="28"/>
      <c r="AE177" s="28">
        <f t="shared" si="70"/>
        <v>2.9541255630456803E-9</v>
      </c>
      <c r="AF177">
        <f t="shared" si="80"/>
        <v>5.5210000573424622E-4</v>
      </c>
      <c r="AG177" s="29"/>
      <c r="AH177">
        <f t="shared" si="71"/>
        <v>-3.7215817079681262E-3</v>
      </c>
      <c r="AI177">
        <f t="shared" si="72"/>
        <v>1.0027694211149876</v>
      </c>
      <c r="AJ177">
        <f t="shared" si="73"/>
        <v>-0.98700058552543668</v>
      </c>
      <c r="AK177">
        <f t="shared" si="74"/>
        <v>1.1381799884060873E-2</v>
      </c>
      <c r="AL177">
        <f t="shared" si="75"/>
        <v>1.3321144066018273</v>
      </c>
      <c r="AM177">
        <f t="shared" si="76"/>
        <v>0.78585656696292105</v>
      </c>
      <c r="AN177" s="28">
        <f t="shared" si="83"/>
        <v>7.6039333855888334</v>
      </c>
      <c r="AO177" s="28">
        <f t="shared" si="83"/>
        <v>7.6039333855888334</v>
      </c>
      <c r="AP177" s="28">
        <f t="shared" si="83"/>
        <v>7.6039333855888307</v>
      </c>
      <c r="AQ177" s="28">
        <f t="shared" si="83"/>
        <v>7.6039333855880145</v>
      </c>
      <c r="AR177" s="28">
        <f t="shared" si="83"/>
        <v>7.6039333853062718</v>
      </c>
      <c r="AS177" s="28">
        <f t="shared" si="83"/>
        <v>7.6039332881071733</v>
      </c>
      <c r="AT177" s="28">
        <f t="shared" si="83"/>
        <v>7.6038997573027558</v>
      </c>
      <c r="AU177" s="28">
        <f t="shared" si="78"/>
        <v>7.5925837983951698</v>
      </c>
      <c r="AW177" s="26"/>
      <c r="AX177" s="27"/>
    </row>
    <row r="178" spans="1:50" x14ac:dyDescent="0.2">
      <c r="A178" t="s">
        <v>85</v>
      </c>
      <c r="C178" s="4">
        <v>47448.508699999998</v>
      </c>
      <c r="D178" s="4"/>
      <c r="E178">
        <f t="shared" si="64"/>
        <v>3523.0005866845108</v>
      </c>
      <c r="F178">
        <f t="shared" si="65"/>
        <v>3523</v>
      </c>
      <c r="G178">
        <f t="shared" si="84"/>
        <v>3.0577000143239275E-4</v>
      </c>
      <c r="J178">
        <f t="shared" si="85"/>
        <v>3.0577000143239275E-4</v>
      </c>
      <c r="Q178" s="1">
        <f t="shared" si="66"/>
        <v>32430.008699999998</v>
      </c>
      <c r="S178" s="32">
        <v>1</v>
      </c>
      <c r="Z178">
        <f t="shared" si="67"/>
        <v>3523</v>
      </c>
      <c r="AA178" s="28">
        <f t="shared" si="68"/>
        <v>8.8984051220836278E-4</v>
      </c>
      <c r="AB178" s="28">
        <f t="shared" si="69"/>
        <v>4.0827987635698015E-3</v>
      </c>
      <c r="AC178" s="28">
        <f t="shared" si="79"/>
        <v>-5.8407051077597003E-4</v>
      </c>
      <c r="AD178" s="28"/>
      <c r="AE178" s="28">
        <f t="shared" si="70"/>
        <v>3.4113836155810252E-7</v>
      </c>
      <c r="AF178">
        <f t="shared" si="80"/>
        <v>3.0577000143239275E-4</v>
      </c>
      <c r="AG178" s="29"/>
      <c r="AH178">
        <f t="shared" si="71"/>
        <v>-3.7770287621374087E-3</v>
      </c>
      <c r="AI178">
        <f t="shared" si="72"/>
        <v>1.0010084683901148</v>
      </c>
      <c r="AJ178">
        <f t="shared" si="73"/>
        <v>-0.99996009910531303</v>
      </c>
      <c r="AK178">
        <f t="shared" si="74"/>
        <v>1.1670392170749293E-2</v>
      </c>
      <c r="AL178">
        <f t="shared" si="75"/>
        <v>1.4845978991442257</v>
      </c>
      <c r="AM178">
        <f t="shared" si="76"/>
        <v>0.91731406717006791</v>
      </c>
      <c r="AN178" s="28">
        <f t="shared" si="83"/>
        <v>7.7561184281035294</v>
      </c>
      <c r="AO178" s="28">
        <f t="shared" si="83"/>
        <v>7.7561184281035294</v>
      </c>
      <c r="AP178" s="28">
        <f t="shared" si="83"/>
        <v>7.7561184281035294</v>
      </c>
      <c r="AQ178" s="28">
        <f t="shared" si="83"/>
        <v>7.756118428103508</v>
      </c>
      <c r="AR178" s="28">
        <f t="shared" si="83"/>
        <v>7.7561184280850126</v>
      </c>
      <c r="AS178" s="28">
        <f t="shared" si="83"/>
        <v>7.7561184119249003</v>
      </c>
      <c r="AT178" s="28">
        <f t="shared" si="83"/>
        <v>7.7561042935022106</v>
      </c>
      <c r="AU178" s="28">
        <f t="shared" si="78"/>
        <v>7.7444605931950425</v>
      </c>
      <c r="AW178" s="26"/>
      <c r="AX178" s="27"/>
    </row>
    <row r="179" spans="1:50" x14ac:dyDescent="0.2">
      <c r="A179" s="22" t="s">
        <v>141</v>
      </c>
      <c r="B179" s="23" t="s">
        <v>112</v>
      </c>
      <c r="C179" s="25">
        <v>47553.266799999998</v>
      </c>
      <c r="E179">
        <f t="shared" si="64"/>
        <v>3724.0011910595445</v>
      </c>
      <c r="F179">
        <f t="shared" si="65"/>
        <v>3724</v>
      </c>
      <c r="G179">
        <f t="shared" si="84"/>
        <v>6.2076000176602975E-4</v>
      </c>
      <c r="J179">
        <f t="shared" si="85"/>
        <v>6.2076000176602975E-4</v>
      </c>
      <c r="Q179" s="1">
        <f t="shared" si="66"/>
        <v>32534.766799999998</v>
      </c>
      <c r="S179" s="32">
        <v>1</v>
      </c>
      <c r="Z179">
        <f t="shared" si="67"/>
        <v>3724</v>
      </c>
      <c r="AA179" s="28">
        <f t="shared" si="68"/>
        <v>9.7906931887694129E-4</v>
      </c>
      <c r="AB179" s="28">
        <f t="shared" si="69"/>
        <v>4.3977494664992536E-3</v>
      </c>
      <c r="AC179" s="28">
        <f t="shared" si="79"/>
        <v>-3.5830931711091155E-4</v>
      </c>
      <c r="AD179" s="28"/>
      <c r="AE179" s="28">
        <f t="shared" si="70"/>
        <v>1.2838556672848776E-7</v>
      </c>
      <c r="AF179">
        <f t="shared" si="80"/>
        <v>6.2076000176602975E-4</v>
      </c>
      <c r="AG179" s="29"/>
      <c r="AH179">
        <f t="shared" si="71"/>
        <v>-3.7769894647332238E-3</v>
      </c>
      <c r="AI179">
        <f t="shared" si="72"/>
        <v>1.0005208516655455</v>
      </c>
      <c r="AJ179">
        <f t="shared" si="73"/>
        <v>-0.99946258482085537</v>
      </c>
      <c r="AK179">
        <f t="shared" si="74"/>
        <v>1.1702297870736582E-2</v>
      </c>
      <c r="AL179">
        <f t="shared" si="75"/>
        <v>1.5263171875059647</v>
      </c>
      <c r="AM179">
        <f t="shared" si="76"/>
        <v>0.95648151805972814</v>
      </c>
      <c r="AN179" s="28">
        <f t="shared" si="83"/>
        <v>7.7978029758037311</v>
      </c>
      <c r="AO179" s="28">
        <f t="shared" si="83"/>
        <v>7.7978029758037311</v>
      </c>
      <c r="AP179" s="28">
        <f t="shared" si="83"/>
        <v>7.7978029758037311</v>
      </c>
      <c r="AQ179" s="28">
        <f t="shared" si="83"/>
        <v>7.7978029758037284</v>
      </c>
      <c r="AR179" s="28">
        <f t="shared" si="83"/>
        <v>7.7978029758000575</v>
      </c>
      <c r="AS179" s="28">
        <f t="shared" si="83"/>
        <v>7.7978029702178979</v>
      </c>
      <c r="AT179" s="28">
        <f t="shared" si="83"/>
        <v>7.7977944837759079</v>
      </c>
      <c r="AU179" s="28">
        <f t="shared" si="78"/>
        <v>7.7861075723966451</v>
      </c>
      <c r="AW179" s="26"/>
      <c r="AX179" s="27"/>
    </row>
    <row r="180" spans="1:50" x14ac:dyDescent="0.2">
      <c r="A180" s="22" t="s">
        <v>141</v>
      </c>
      <c r="B180" s="23" t="s">
        <v>112</v>
      </c>
      <c r="C180" s="25">
        <v>47554.309200000003</v>
      </c>
      <c r="E180">
        <f t="shared" si="64"/>
        <v>3726.0012562573829</v>
      </c>
      <c r="F180">
        <f t="shared" si="65"/>
        <v>3726</v>
      </c>
      <c r="G180">
        <f t="shared" si="84"/>
        <v>6.5474000439280644E-4</v>
      </c>
      <c r="J180">
        <f t="shared" si="85"/>
        <v>6.5474000439280644E-4</v>
      </c>
      <c r="Q180" s="1">
        <f t="shared" si="66"/>
        <v>32535.809200000003</v>
      </c>
      <c r="S180" s="32">
        <v>1</v>
      </c>
      <c r="Z180">
        <f t="shared" si="67"/>
        <v>3726</v>
      </c>
      <c r="AA180" s="28">
        <f t="shared" si="68"/>
        <v>9.7998208564440727E-4</v>
      </c>
      <c r="AB180" s="28">
        <f t="shared" si="69"/>
        <v>4.4316961054145163E-3</v>
      </c>
      <c r="AC180" s="28">
        <f t="shared" si="79"/>
        <v>-3.2524208125160083E-4</v>
      </c>
      <c r="AD180" s="28"/>
      <c r="AE180" s="28">
        <f t="shared" si="70"/>
        <v>1.0578241141687291E-7</v>
      </c>
      <c r="AF180">
        <f t="shared" si="80"/>
        <v>6.5474000439280644E-4</v>
      </c>
      <c r="AG180" s="29"/>
      <c r="AH180">
        <f t="shared" si="71"/>
        <v>-3.7769561010217098E-3</v>
      </c>
      <c r="AI180">
        <f t="shared" si="72"/>
        <v>1.0005159961855998</v>
      </c>
      <c r="AJ180">
        <f t="shared" si="73"/>
        <v>-0.99944889786053748</v>
      </c>
      <c r="AK180">
        <f t="shared" si="74"/>
        <v>1.1702512971554177E-2</v>
      </c>
      <c r="AL180">
        <f t="shared" si="75"/>
        <v>1.5267321004833518</v>
      </c>
      <c r="AM180">
        <f t="shared" si="76"/>
        <v>0.9568788463942739</v>
      </c>
      <c r="AN180" s="28">
        <f t="shared" si="83"/>
        <v>7.7982176453393759</v>
      </c>
      <c r="AO180" s="28">
        <f t="shared" si="83"/>
        <v>7.7982176453393759</v>
      </c>
      <c r="AP180" s="28">
        <f t="shared" si="83"/>
        <v>7.7982176453393759</v>
      </c>
      <c r="AQ180" s="28">
        <f t="shared" si="83"/>
        <v>7.7982176453393732</v>
      </c>
      <c r="AR180" s="28">
        <f t="shared" si="83"/>
        <v>7.7982176453357797</v>
      </c>
      <c r="AS180" s="28">
        <f t="shared" si="83"/>
        <v>7.7982176398316101</v>
      </c>
      <c r="AT180" s="28">
        <f t="shared" si="83"/>
        <v>7.7982092097972906</v>
      </c>
      <c r="AU180" s="28">
        <f t="shared" si="78"/>
        <v>7.7865219701996464</v>
      </c>
      <c r="AW180" s="26"/>
      <c r="AX180" s="27"/>
    </row>
    <row r="181" spans="1:50" x14ac:dyDescent="0.2">
      <c r="A181" s="22" t="s">
        <v>141</v>
      </c>
      <c r="B181" s="23" t="s">
        <v>112</v>
      </c>
      <c r="C181" s="25">
        <v>47555.351699999999</v>
      </c>
      <c r="E181">
        <f t="shared" si="64"/>
        <v>3728.0015133263842</v>
      </c>
      <c r="F181">
        <f t="shared" si="65"/>
        <v>3728</v>
      </c>
      <c r="G181">
        <f t="shared" si="84"/>
        <v>7.8871999721741304E-4</v>
      </c>
      <c r="J181">
        <f t="shared" si="85"/>
        <v>7.8871999721741304E-4</v>
      </c>
      <c r="Q181" s="1">
        <f t="shared" si="66"/>
        <v>32536.851699999999</v>
      </c>
      <c r="S181" s="32">
        <v>1</v>
      </c>
      <c r="Z181">
        <f t="shared" si="67"/>
        <v>3728</v>
      </c>
      <c r="AA181" s="28">
        <f t="shared" si="68"/>
        <v>9.8089534298169455E-4</v>
      </c>
      <c r="AB181" s="28">
        <f t="shared" si="69"/>
        <v>4.5656420852435483E-3</v>
      </c>
      <c r="AC181" s="28">
        <f t="shared" si="79"/>
        <v>-1.9217534576428151E-4</v>
      </c>
      <c r="AD181" s="28"/>
      <c r="AE181" s="28">
        <f t="shared" si="70"/>
        <v>3.6931363519621151E-8</v>
      </c>
      <c r="AF181">
        <f t="shared" si="80"/>
        <v>7.8871999721741304E-4</v>
      </c>
      <c r="AG181" s="29"/>
      <c r="AH181">
        <f t="shared" si="71"/>
        <v>-3.7769220880261348E-3</v>
      </c>
      <c r="AI181">
        <f t="shared" si="72"/>
        <v>1.0005111406639524</v>
      </c>
      <c r="AJ181">
        <f t="shared" si="73"/>
        <v>-0.99943503897766706</v>
      </c>
      <c r="AK181">
        <f t="shared" si="74"/>
        <v>1.1702726055693245E-2</v>
      </c>
      <c r="AL181">
        <f t="shared" si="75"/>
        <v>1.527147009433615</v>
      </c>
      <c r="AM181">
        <f t="shared" si="76"/>
        <v>0.95727632864926904</v>
      </c>
      <c r="AN181" s="28">
        <f t="shared" ref="AN181:AT196" si="86">$AU181+$AB$7*SIN(AO181)</f>
        <v>7.7986323128626349</v>
      </c>
      <c r="AO181" s="28">
        <f t="shared" si="86"/>
        <v>7.7986323128626349</v>
      </c>
      <c r="AP181" s="28">
        <f t="shared" si="86"/>
        <v>7.7986323128626349</v>
      </c>
      <c r="AQ181" s="28">
        <f t="shared" si="86"/>
        <v>7.7986323128626323</v>
      </c>
      <c r="AR181" s="28">
        <f t="shared" si="86"/>
        <v>7.798632312859116</v>
      </c>
      <c r="AS181" s="28">
        <f t="shared" si="86"/>
        <v>7.7986323074323938</v>
      </c>
      <c r="AT181" s="28">
        <f t="shared" si="86"/>
        <v>7.7986239338116752</v>
      </c>
      <c r="AU181" s="28">
        <f t="shared" si="78"/>
        <v>7.7869363680026469</v>
      </c>
      <c r="AW181" s="26"/>
      <c r="AX181" s="27"/>
    </row>
    <row r="182" spans="1:50" x14ac:dyDescent="0.2">
      <c r="A182" t="s">
        <v>97</v>
      </c>
      <c r="C182" s="4">
        <v>47837.311650000003</v>
      </c>
      <c r="D182" s="4"/>
      <c r="E182">
        <f t="shared" si="64"/>
        <v>4269.0014012544352</v>
      </c>
      <c r="F182">
        <f t="shared" si="65"/>
        <v>4269</v>
      </c>
      <c r="G182">
        <f t="shared" si="84"/>
        <v>7.3031000647461042E-4</v>
      </c>
      <c r="J182">
        <f t="shared" si="85"/>
        <v>7.3031000647461042E-4</v>
      </c>
      <c r="Q182" s="1">
        <f t="shared" si="66"/>
        <v>32818.811650000003</v>
      </c>
      <c r="S182" s="32">
        <v>1</v>
      </c>
      <c r="Z182">
        <f t="shared" si="67"/>
        <v>4269</v>
      </c>
      <c r="AA182" s="28">
        <f t="shared" si="68"/>
        <v>1.2458693684399631E-3</v>
      </c>
      <c r="AB182" s="28">
        <f t="shared" si="69"/>
        <v>4.474265617069666E-3</v>
      </c>
      <c r="AC182" s="28">
        <f t="shared" si="79"/>
        <v>-5.1555936196535273E-4</v>
      </c>
      <c r="AD182" s="28"/>
      <c r="AE182" s="28">
        <f t="shared" si="70"/>
        <v>2.6580145571012161E-7</v>
      </c>
      <c r="AF182">
        <f t="shared" si="80"/>
        <v>7.3031000647461042E-4</v>
      </c>
      <c r="AG182" s="29"/>
      <c r="AH182">
        <f t="shared" si="71"/>
        <v>-3.7439556105950561E-3</v>
      </c>
      <c r="AI182">
        <f t="shared" si="72"/>
        <v>0.99919897682626635</v>
      </c>
      <c r="AJ182">
        <f t="shared" si="73"/>
        <v>-0.98940437411906212</v>
      </c>
      <c r="AK182">
        <f t="shared" si="74"/>
        <v>1.1686463271156466E-2</v>
      </c>
      <c r="AL182">
        <f t="shared" si="75"/>
        <v>1.6392321097617839</v>
      </c>
      <c r="AM182">
        <f t="shared" si="76"/>
        <v>1.0708891288227915</v>
      </c>
      <c r="AN182" s="28">
        <f t="shared" si="86"/>
        <v>7.9107260031682927</v>
      </c>
      <c r="AO182" s="28">
        <f t="shared" si="86"/>
        <v>7.9107260031682927</v>
      </c>
      <c r="AP182" s="28">
        <f t="shared" si="86"/>
        <v>7.9107260031682927</v>
      </c>
      <c r="AQ182" s="28">
        <f t="shared" si="86"/>
        <v>7.9107260031682909</v>
      </c>
      <c r="AR182" s="28">
        <f t="shared" si="86"/>
        <v>7.9107260031713684</v>
      </c>
      <c r="AS182" s="28">
        <f t="shared" si="86"/>
        <v>7.9107259985378731</v>
      </c>
      <c r="AT182" s="28">
        <f t="shared" si="86"/>
        <v>7.9107329726929452</v>
      </c>
      <c r="AU182" s="28">
        <f t="shared" si="78"/>
        <v>7.8990309737144226</v>
      </c>
      <c r="AW182" s="26"/>
      <c r="AX182" s="27"/>
    </row>
    <row r="183" spans="1:50" x14ac:dyDescent="0.2">
      <c r="A183" t="s">
        <v>97</v>
      </c>
      <c r="C183" s="4">
        <v>47924.34936</v>
      </c>
      <c r="D183" s="4"/>
      <c r="E183">
        <f t="shared" si="64"/>
        <v>4436.0016839382406</v>
      </c>
      <c r="F183">
        <f t="shared" si="65"/>
        <v>4436</v>
      </c>
      <c r="G183">
        <f t="shared" si="84"/>
        <v>8.7763999908929691E-4</v>
      </c>
      <c r="J183">
        <f t="shared" si="85"/>
        <v>8.7763999908929691E-4</v>
      </c>
      <c r="Q183" s="1">
        <f t="shared" si="66"/>
        <v>32905.84936</v>
      </c>
      <c r="S183" s="32">
        <v>1</v>
      </c>
      <c r="Z183">
        <f t="shared" si="67"/>
        <v>4436</v>
      </c>
      <c r="AA183" s="28">
        <f t="shared" si="68"/>
        <v>1.334826358851566E-3</v>
      </c>
      <c r="AB183" s="28">
        <f t="shared" si="69"/>
        <v>4.6019107589492705E-3</v>
      </c>
      <c r="AC183" s="28">
        <f t="shared" si="79"/>
        <v>-4.5718635976226907E-4</v>
      </c>
      <c r="AD183" s="28"/>
      <c r="AE183" s="28">
        <f t="shared" si="70"/>
        <v>2.0901936755267492E-7</v>
      </c>
      <c r="AF183">
        <f t="shared" si="80"/>
        <v>8.7763999908929691E-4</v>
      </c>
      <c r="AG183" s="29"/>
      <c r="AH183">
        <f t="shared" si="71"/>
        <v>-3.724270759859974E-3</v>
      </c>
      <c r="AI183">
        <f t="shared" si="72"/>
        <v>0.99879588476099546</v>
      </c>
      <c r="AJ183">
        <f t="shared" si="73"/>
        <v>-0.98380052421224928</v>
      </c>
      <c r="AK183">
        <f t="shared" si="74"/>
        <v>1.1651831118075153E-2</v>
      </c>
      <c r="AL183">
        <f t="shared" si="75"/>
        <v>1.6737720794239441</v>
      </c>
      <c r="AM183">
        <f t="shared" si="76"/>
        <v>1.1086668186170223</v>
      </c>
      <c r="AN183" s="28">
        <f t="shared" si="86"/>
        <v>7.9452982680502195</v>
      </c>
      <c r="AO183" s="28">
        <f t="shared" si="86"/>
        <v>7.9452982680502195</v>
      </c>
      <c r="AP183" s="28">
        <f t="shared" si="86"/>
        <v>7.9452982680502195</v>
      </c>
      <c r="AQ183" s="28">
        <f t="shared" si="86"/>
        <v>7.9452982680502053</v>
      </c>
      <c r="AR183" s="28">
        <f t="shared" si="86"/>
        <v>7.9452982680635325</v>
      </c>
      <c r="AS183" s="28">
        <f t="shared" si="86"/>
        <v>7.945298255587379</v>
      </c>
      <c r="AT183" s="28">
        <f t="shared" si="86"/>
        <v>7.9453099345969065</v>
      </c>
      <c r="AU183" s="28">
        <f t="shared" si="78"/>
        <v>7.9336331902650077</v>
      </c>
      <c r="AV183" s="28"/>
      <c r="AW183" s="26"/>
      <c r="AX183" s="27"/>
    </row>
    <row r="184" spans="1:50" x14ac:dyDescent="0.2">
      <c r="A184" t="s">
        <v>97</v>
      </c>
      <c r="C184" s="4">
        <v>47959.268539999997</v>
      </c>
      <c r="D184" s="4"/>
      <c r="E184">
        <f t="shared" si="64"/>
        <v>4503.001527237041</v>
      </c>
      <c r="F184">
        <f t="shared" si="65"/>
        <v>4503</v>
      </c>
      <c r="G184">
        <f t="shared" si="84"/>
        <v>7.9597000149078667E-4</v>
      </c>
      <c r="J184">
        <f t="shared" si="85"/>
        <v>7.9597000149078667E-4</v>
      </c>
      <c r="Q184" s="1">
        <f t="shared" si="66"/>
        <v>32940.768539999997</v>
      </c>
      <c r="S184" s="32">
        <v>1</v>
      </c>
      <c r="Z184">
        <f t="shared" si="67"/>
        <v>4503</v>
      </c>
      <c r="AA184" s="28">
        <f t="shared" si="68"/>
        <v>1.3714545342868546E-3</v>
      </c>
      <c r="AB184" s="28">
        <f t="shared" si="69"/>
        <v>4.5110933622008074E-3</v>
      </c>
      <c r="AC184" s="28">
        <f t="shared" si="79"/>
        <v>-5.7548453279606792E-4</v>
      </c>
      <c r="AD184" s="28"/>
      <c r="AE184" s="28">
        <f t="shared" si="70"/>
        <v>3.3118244748750856E-7</v>
      </c>
      <c r="AF184">
        <f t="shared" si="80"/>
        <v>7.9597000149078667E-4</v>
      </c>
      <c r="AG184" s="29"/>
      <c r="AH184">
        <f t="shared" si="71"/>
        <v>-3.7151233607100207E-3</v>
      </c>
      <c r="AI184">
        <f t="shared" si="72"/>
        <v>0.99863463302861366</v>
      </c>
      <c r="AJ184">
        <f t="shared" si="73"/>
        <v>-0.98122349548148302</v>
      </c>
      <c r="AK184">
        <f t="shared" si="74"/>
        <v>1.1634037774839592E-2</v>
      </c>
      <c r="AL184">
        <f t="shared" si="75"/>
        <v>1.6876216081358035</v>
      </c>
      <c r="AM184">
        <f t="shared" si="76"/>
        <v>1.1242227782178056</v>
      </c>
      <c r="AN184" s="28">
        <f t="shared" si="86"/>
        <v>7.9591646615881144</v>
      </c>
      <c r="AO184" s="28">
        <f t="shared" si="86"/>
        <v>7.9591646615881144</v>
      </c>
      <c r="AP184" s="28">
        <f t="shared" si="86"/>
        <v>7.9591646615881144</v>
      </c>
      <c r="AQ184" s="28">
        <f t="shared" si="86"/>
        <v>7.9591646615880887</v>
      </c>
      <c r="AR184" s="28">
        <f t="shared" si="86"/>
        <v>7.9591646616085878</v>
      </c>
      <c r="AS184" s="28">
        <f t="shared" si="86"/>
        <v>7.9591646449403539</v>
      </c>
      <c r="AT184" s="28">
        <f t="shared" si="86"/>
        <v>7.959178197344019</v>
      </c>
      <c r="AU184" s="28">
        <f t="shared" si="78"/>
        <v>7.9475155166655416</v>
      </c>
      <c r="AW184" s="26"/>
      <c r="AX184" s="27"/>
    </row>
    <row r="185" spans="1:50" x14ac:dyDescent="0.2">
      <c r="A185" t="s">
        <v>97</v>
      </c>
      <c r="C185" s="4">
        <v>47971.256009999997</v>
      </c>
      <c r="D185" s="4"/>
      <c r="E185">
        <f t="shared" si="64"/>
        <v>4526.0020275795214</v>
      </c>
      <c r="F185">
        <f t="shared" si="65"/>
        <v>4526</v>
      </c>
      <c r="G185">
        <f t="shared" si="84"/>
        <v>1.056739994965028E-3</v>
      </c>
      <c r="J185">
        <f t="shared" si="85"/>
        <v>1.056739994965028E-3</v>
      </c>
      <c r="Q185" s="1">
        <f t="shared" si="66"/>
        <v>32952.756009999997</v>
      </c>
      <c r="S185" s="32">
        <v>1</v>
      </c>
      <c r="Z185">
        <f t="shared" si="67"/>
        <v>4526</v>
      </c>
      <c r="AA185" s="28">
        <f t="shared" si="68"/>
        <v>1.3841517446992872E-3</v>
      </c>
      <c r="AB185" s="28">
        <f t="shared" si="69"/>
        <v>4.7685587772748807E-3</v>
      </c>
      <c r="AC185" s="28">
        <f t="shared" si="79"/>
        <v>-3.2741174973425916E-4</v>
      </c>
      <c r="AD185" s="28"/>
      <c r="AE185" s="28">
        <f t="shared" si="70"/>
        <v>1.0719845386404916E-7</v>
      </c>
      <c r="AF185">
        <f t="shared" si="80"/>
        <v>1.056739994965028E-3</v>
      </c>
      <c r="AG185" s="29"/>
      <c r="AH185">
        <f t="shared" si="71"/>
        <v>-3.7118187823098523E-3</v>
      </c>
      <c r="AI185">
        <f t="shared" si="72"/>
        <v>0.99857934876073517</v>
      </c>
      <c r="AJ185">
        <f t="shared" si="73"/>
        <v>-0.98029562817783722</v>
      </c>
      <c r="AK185">
        <f t="shared" si="74"/>
        <v>1.1627416392704039E-2</v>
      </c>
      <c r="AL185">
        <f t="shared" si="75"/>
        <v>1.6923748934111309</v>
      </c>
      <c r="AM185">
        <f t="shared" si="76"/>
        <v>1.1296176290066611</v>
      </c>
      <c r="AN185" s="28">
        <f t="shared" si="86"/>
        <v>7.9639242509060422</v>
      </c>
      <c r="AO185" s="28">
        <f t="shared" si="86"/>
        <v>7.9639242509060422</v>
      </c>
      <c r="AP185" s="28">
        <f t="shared" si="86"/>
        <v>7.9639242509060422</v>
      </c>
      <c r="AQ185" s="28">
        <f t="shared" si="86"/>
        <v>7.963924250906012</v>
      </c>
      <c r="AR185" s="28">
        <f t="shared" si="86"/>
        <v>7.963924250929459</v>
      </c>
      <c r="AS185" s="28">
        <f t="shared" si="86"/>
        <v>7.9639242326862947</v>
      </c>
      <c r="AT185" s="28">
        <f t="shared" si="86"/>
        <v>7.9639384258965675</v>
      </c>
      <c r="AU185" s="28">
        <f t="shared" si="78"/>
        <v>7.9522810914000539</v>
      </c>
      <c r="AW185" s="26"/>
      <c r="AX185" s="27"/>
    </row>
    <row r="186" spans="1:50" x14ac:dyDescent="0.2">
      <c r="A186" t="s">
        <v>97</v>
      </c>
      <c r="C186" s="4">
        <v>48183.377540000001</v>
      </c>
      <c r="D186" s="4"/>
      <c r="E186">
        <f t="shared" si="64"/>
        <v>4933.0021137872518</v>
      </c>
      <c r="F186">
        <f t="shared" si="65"/>
        <v>4933</v>
      </c>
      <c r="G186">
        <f t="shared" si="84"/>
        <v>1.1016700009349734E-3</v>
      </c>
      <c r="J186">
        <f t="shared" si="85"/>
        <v>1.1016700009349734E-3</v>
      </c>
      <c r="Q186" s="1">
        <f t="shared" si="66"/>
        <v>33164.877540000001</v>
      </c>
      <c r="S186" s="32">
        <v>1</v>
      </c>
      <c r="Z186">
        <f t="shared" si="67"/>
        <v>4933</v>
      </c>
      <c r="AA186" s="28">
        <f t="shared" si="68"/>
        <v>1.6191528304227748E-3</v>
      </c>
      <c r="AB186" s="28">
        <f t="shared" si="69"/>
        <v>4.7412243742178898E-3</v>
      </c>
      <c r="AC186" s="28">
        <f t="shared" si="79"/>
        <v>-5.1748282948780146E-4</v>
      </c>
      <c r="AD186" s="28"/>
      <c r="AE186" s="28">
        <f t="shared" si="70"/>
        <v>2.6778847881470099E-7</v>
      </c>
      <c r="AF186">
        <f t="shared" si="80"/>
        <v>1.1016700009349734E-3</v>
      </c>
      <c r="AG186" s="29"/>
      <c r="AH186">
        <f t="shared" si="71"/>
        <v>-3.639554373282916E-3</v>
      </c>
      <c r="AI186">
        <f t="shared" si="72"/>
        <v>0.99760850647816857</v>
      </c>
      <c r="AJ186">
        <f t="shared" si="73"/>
        <v>-0.96025843938977395</v>
      </c>
      <c r="AK186">
        <f t="shared" si="74"/>
        <v>1.1467162711324263E-2</v>
      </c>
      <c r="AL186">
        <f t="shared" si="75"/>
        <v>1.7764007597482743</v>
      </c>
      <c r="AM186">
        <f t="shared" si="76"/>
        <v>1.2300668591400132</v>
      </c>
      <c r="AN186" s="28">
        <f t="shared" si="86"/>
        <v>8.0481049077613562</v>
      </c>
      <c r="AO186" s="28">
        <f t="shared" si="86"/>
        <v>8.0481049077613562</v>
      </c>
      <c r="AP186" s="28">
        <f t="shared" si="86"/>
        <v>8.048104907761358</v>
      </c>
      <c r="AQ186" s="28">
        <f t="shared" si="86"/>
        <v>8.0481049077610667</v>
      </c>
      <c r="AR186" s="28">
        <f t="shared" si="86"/>
        <v>8.0481049078901048</v>
      </c>
      <c r="AS186" s="28">
        <f t="shared" si="86"/>
        <v>8.0481048507850126</v>
      </c>
      <c r="AT186" s="28">
        <f t="shared" si="86"/>
        <v>8.0481301204588611</v>
      </c>
      <c r="AU186" s="28">
        <f t="shared" si="78"/>
        <v>8.0366110443107601</v>
      </c>
      <c r="AW186" s="26"/>
      <c r="AX186" s="27"/>
    </row>
    <row r="187" spans="1:50" x14ac:dyDescent="0.2">
      <c r="A187" t="s">
        <v>97</v>
      </c>
      <c r="C187" s="4">
        <v>48184.419820000003</v>
      </c>
      <c r="D187" s="4"/>
      <c r="E187">
        <f t="shared" si="64"/>
        <v>4935.0019487396639</v>
      </c>
      <c r="F187">
        <f t="shared" si="65"/>
        <v>4935</v>
      </c>
      <c r="G187">
        <f t="shared" si="84"/>
        <v>1.015650006593205E-3</v>
      </c>
      <c r="J187">
        <f t="shared" si="85"/>
        <v>1.015650006593205E-3</v>
      </c>
      <c r="Q187" s="1">
        <f t="shared" si="66"/>
        <v>33165.919820000003</v>
      </c>
      <c r="S187" s="32">
        <v>1</v>
      </c>
      <c r="Z187">
        <f t="shared" si="67"/>
        <v>4935</v>
      </c>
      <c r="AA187" s="28">
        <f t="shared" si="68"/>
        <v>1.6203553316883014E-3</v>
      </c>
      <c r="AB187" s="28">
        <f t="shared" si="69"/>
        <v>4.6547853389085425E-3</v>
      </c>
      <c r="AC187" s="28">
        <f t="shared" si="79"/>
        <v>-6.0470532509509633E-4</v>
      </c>
      <c r="AD187" s="28"/>
      <c r="AE187" s="28">
        <f t="shared" si="70"/>
        <v>3.6566853019836615E-7</v>
      </c>
      <c r="AF187">
        <f t="shared" si="80"/>
        <v>1.015650006593205E-3</v>
      </c>
      <c r="AG187" s="29"/>
      <c r="AH187">
        <f t="shared" si="71"/>
        <v>-3.6391353323153375E-3</v>
      </c>
      <c r="AI187">
        <f t="shared" si="72"/>
        <v>0.99760377646502374</v>
      </c>
      <c r="AJ187">
        <f t="shared" si="73"/>
        <v>-0.96014322353716564</v>
      </c>
      <c r="AK187">
        <f t="shared" si="74"/>
        <v>1.1466175242136032E-2</v>
      </c>
      <c r="AL187">
        <f t="shared" si="75"/>
        <v>1.7768132608056733</v>
      </c>
      <c r="AM187">
        <f t="shared" si="76"/>
        <v>1.2305853115569829</v>
      </c>
      <c r="AN187" s="28">
        <f t="shared" si="86"/>
        <v>8.0485183702879155</v>
      </c>
      <c r="AO187" s="28">
        <f t="shared" si="86"/>
        <v>8.0485183702879155</v>
      </c>
      <c r="AP187" s="28">
        <f t="shared" si="86"/>
        <v>8.0485183702879155</v>
      </c>
      <c r="AQ187" s="28">
        <f t="shared" si="86"/>
        <v>8.0485183702876206</v>
      </c>
      <c r="AR187" s="28">
        <f t="shared" si="86"/>
        <v>8.0485183704174759</v>
      </c>
      <c r="AS187" s="28">
        <f t="shared" si="86"/>
        <v>8.0485183130724387</v>
      </c>
      <c r="AT187" s="28">
        <f t="shared" si="86"/>
        <v>8.0485436356716598</v>
      </c>
      <c r="AU187" s="28">
        <f t="shared" si="78"/>
        <v>8.0370254421137624</v>
      </c>
      <c r="AW187" s="26"/>
      <c r="AX187" s="27"/>
    </row>
    <row r="188" spans="1:50" x14ac:dyDescent="0.2">
      <c r="A188" s="22" t="s">
        <v>147</v>
      </c>
      <c r="B188" s="23" t="s">
        <v>112</v>
      </c>
      <c r="C188" s="25">
        <v>48566.448400000001</v>
      </c>
      <c r="E188">
        <f t="shared" si="64"/>
        <v>5668.0046995392313</v>
      </c>
      <c r="F188">
        <f t="shared" si="65"/>
        <v>5668</v>
      </c>
      <c r="G188">
        <f t="shared" si="84"/>
        <v>2.4493200035067275E-3</v>
      </c>
      <c r="J188">
        <f t="shared" si="85"/>
        <v>2.4493200035067275E-3</v>
      </c>
      <c r="Q188" s="1">
        <f t="shared" si="66"/>
        <v>33547.948400000001</v>
      </c>
      <c r="S188" s="32">
        <v>1</v>
      </c>
      <c r="Z188">
        <f t="shared" si="67"/>
        <v>5668</v>
      </c>
      <c r="AA188" s="28">
        <f t="shared" si="68"/>
        <v>2.0914099713250692E-3</v>
      </c>
      <c r="AB188" s="28">
        <f t="shared" si="69"/>
        <v>5.8938503840955687E-3</v>
      </c>
      <c r="AC188" s="28">
        <f t="shared" si="79"/>
        <v>3.5791003218165829E-4</v>
      </c>
      <c r="AD188" s="28"/>
      <c r="AE188" s="28">
        <f t="shared" si="70"/>
        <v>1.2809959113627568E-7</v>
      </c>
      <c r="AF188">
        <f t="shared" si="80"/>
        <v>2.4493200035067275E-3</v>
      </c>
      <c r="AG188" s="29"/>
      <c r="AH188">
        <f t="shared" si="71"/>
        <v>-3.4445303805888416E-3</v>
      </c>
      <c r="AI188">
        <f t="shared" si="72"/>
        <v>0.99590707924818445</v>
      </c>
      <c r="AJ188">
        <f t="shared" si="73"/>
        <v>-0.90720516640264737</v>
      </c>
      <c r="AK188">
        <f t="shared" si="74"/>
        <v>1.0975566574546619E-2</v>
      </c>
      <c r="AL188">
        <f t="shared" si="75"/>
        <v>1.9277351878277078</v>
      </c>
      <c r="AM188">
        <f t="shared" si="76"/>
        <v>1.4401811462023022</v>
      </c>
      <c r="AN188" s="28">
        <f t="shared" si="86"/>
        <v>8.1999221541035752</v>
      </c>
      <c r="AO188" s="28">
        <f t="shared" si="86"/>
        <v>8.1999221541035752</v>
      </c>
      <c r="AP188" s="28">
        <f t="shared" si="86"/>
        <v>8.1999221541035858</v>
      </c>
      <c r="AQ188" s="28">
        <f t="shared" si="86"/>
        <v>8.1999221541008733</v>
      </c>
      <c r="AR188" s="28">
        <f t="shared" si="86"/>
        <v>8.199922154783593</v>
      </c>
      <c r="AS188" s="28">
        <f t="shared" si="86"/>
        <v>8.1999219828989762</v>
      </c>
      <c r="AT188" s="28">
        <f t="shared" si="86"/>
        <v>8.1999652548020574</v>
      </c>
      <c r="AU188" s="28">
        <f t="shared" si="78"/>
        <v>8.1889022369136342</v>
      </c>
      <c r="AW188" s="26"/>
      <c r="AX188" s="27"/>
    </row>
    <row r="189" spans="1:50" x14ac:dyDescent="0.2">
      <c r="A189" s="22" t="s">
        <v>147</v>
      </c>
      <c r="B189" s="23" t="s">
        <v>112</v>
      </c>
      <c r="C189" s="25">
        <v>48663.388500000001</v>
      </c>
      <c r="E189">
        <f t="shared" si="64"/>
        <v>5854.0048149305594</v>
      </c>
      <c r="F189">
        <f t="shared" si="65"/>
        <v>5854</v>
      </c>
      <c r="G189">
        <f t="shared" si="84"/>
        <v>2.5094599986914545E-3</v>
      </c>
      <c r="J189">
        <f t="shared" si="85"/>
        <v>2.5094599986914545E-3</v>
      </c>
      <c r="Q189" s="1">
        <f t="shared" si="66"/>
        <v>33644.888500000001</v>
      </c>
      <c r="S189" s="32">
        <v>1</v>
      </c>
      <c r="Z189">
        <f t="shared" si="67"/>
        <v>5854</v>
      </c>
      <c r="AA189" s="28">
        <f t="shared" si="68"/>
        <v>2.2202350564593152E-3</v>
      </c>
      <c r="AB189" s="28">
        <f t="shared" si="69"/>
        <v>5.8919236664038074E-3</v>
      </c>
      <c r="AC189" s="28">
        <f t="shared" si="79"/>
        <v>2.8922494223213935E-4</v>
      </c>
      <c r="AD189" s="28"/>
      <c r="AE189" s="28">
        <f t="shared" si="70"/>
        <v>8.3651067209184346E-8</v>
      </c>
      <c r="AF189">
        <f t="shared" si="80"/>
        <v>2.5094599986914545E-3</v>
      </c>
      <c r="AG189" s="29"/>
      <c r="AH189">
        <f t="shared" si="71"/>
        <v>-3.3824636677123533E-3</v>
      </c>
      <c r="AI189">
        <f t="shared" si="72"/>
        <v>0.99549072736702393</v>
      </c>
      <c r="AJ189">
        <f t="shared" si="73"/>
        <v>-0.89046965436521452</v>
      </c>
      <c r="AK189">
        <f t="shared" si="74"/>
        <v>1.081117580258689E-2</v>
      </c>
      <c r="AL189">
        <f t="shared" si="75"/>
        <v>1.9659512001612869</v>
      </c>
      <c r="AM189">
        <f t="shared" si="76"/>
        <v>1.500591261019814</v>
      </c>
      <c r="AN189" s="28">
        <f t="shared" si="86"/>
        <v>8.2383006346462828</v>
      </c>
      <c r="AO189" s="28">
        <f t="shared" si="86"/>
        <v>8.2383006346462828</v>
      </c>
      <c r="AP189" s="28">
        <f t="shared" si="86"/>
        <v>8.2383006346463006</v>
      </c>
      <c r="AQ189" s="28">
        <f t="shared" si="86"/>
        <v>8.2383006346422967</v>
      </c>
      <c r="AR189" s="28">
        <f t="shared" si="86"/>
        <v>8.238300635553891</v>
      </c>
      <c r="AS189" s="28">
        <f t="shared" si="86"/>
        <v>8.2383004279894649</v>
      </c>
      <c r="AT189" s="28">
        <f t="shared" si="86"/>
        <v>8.2383476864006173</v>
      </c>
      <c r="AU189" s="28">
        <f t="shared" si="78"/>
        <v>8.2274412325927297</v>
      </c>
      <c r="AW189" s="26"/>
      <c r="AX189" s="27"/>
    </row>
    <row r="190" spans="1:50" x14ac:dyDescent="0.2">
      <c r="A190" s="22" t="s">
        <v>147</v>
      </c>
      <c r="B190" s="23" t="s">
        <v>112</v>
      </c>
      <c r="C190" s="25">
        <v>48875.510499999997</v>
      </c>
      <c r="E190">
        <f t="shared" si="64"/>
        <v>6261.0058029328266</v>
      </c>
      <c r="F190">
        <f t="shared" si="65"/>
        <v>6261</v>
      </c>
      <c r="G190">
        <f t="shared" si="84"/>
        <v>3.02438999642618E-3</v>
      </c>
      <c r="J190">
        <f t="shared" si="85"/>
        <v>3.02438999642618E-3</v>
      </c>
      <c r="Q190" s="1">
        <f t="shared" si="66"/>
        <v>33857.010499999997</v>
      </c>
      <c r="S190" s="32">
        <v>1</v>
      </c>
      <c r="Z190">
        <f t="shared" si="67"/>
        <v>6261</v>
      </c>
      <c r="AA190" s="28">
        <f t="shared" si="68"/>
        <v>2.5144692698244636E-3</v>
      </c>
      <c r="AB190" s="28">
        <f t="shared" si="69"/>
        <v>6.2539100245212493E-3</v>
      </c>
      <c r="AC190" s="28">
        <f t="shared" si="79"/>
        <v>5.0992072660171637E-4</v>
      </c>
      <c r="AD190" s="28"/>
      <c r="AE190" s="28">
        <f t="shared" si="70"/>
        <v>2.6001914741802235E-7</v>
      </c>
      <c r="AF190">
        <f t="shared" si="80"/>
        <v>3.02438999642618E-3</v>
      </c>
      <c r="AG190" s="29"/>
      <c r="AH190">
        <f t="shared" si="71"/>
        <v>-3.2295200280950689E-3</v>
      </c>
      <c r="AI190">
        <f t="shared" si="72"/>
        <v>0.99460461374565901</v>
      </c>
      <c r="AJ190">
        <f t="shared" si="73"/>
        <v>-0.84940814907348561</v>
      </c>
      <c r="AK190">
        <f t="shared" si="74"/>
        <v>1.0397349137131813E-2</v>
      </c>
      <c r="AL190">
        <f t="shared" si="75"/>
        <v>2.049464650309647</v>
      </c>
      <c r="AM190">
        <f t="shared" si="76"/>
        <v>1.645541505476019</v>
      </c>
      <c r="AN190" s="28">
        <f t="shared" si="86"/>
        <v>8.3222242194352365</v>
      </c>
      <c r="AO190" s="28">
        <f t="shared" si="86"/>
        <v>8.3222242194352365</v>
      </c>
      <c r="AP190" s="28">
        <f t="shared" si="86"/>
        <v>8.3222242194352791</v>
      </c>
      <c r="AQ190" s="28">
        <f t="shared" si="86"/>
        <v>8.3222242194271541</v>
      </c>
      <c r="AR190" s="28">
        <f t="shared" si="86"/>
        <v>8.3222242209638537</v>
      </c>
      <c r="AS190" s="28">
        <f t="shared" si="86"/>
        <v>8.3222239302906775</v>
      </c>
      <c r="AT190" s="28">
        <f t="shared" si="86"/>
        <v>8.322278909355628</v>
      </c>
      <c r="AU190" s="28">
        <f t="shared" si="78"/>
        <v>8.3117711855034369</v>
      </c>
      <c r="AV190" s="28"/>
      <c r="AW190" s="26"/>
      <c r="AX190" s="27"/>
    </row>
    <row r="191" spans="1:50" x14ac:dyDescent="0.2">
      <c r="A191" s="22" t="s">
        <v>147</v>
      </c>
      <c r="B191" s="23" t="s">
        <v>112</v>
      </c>
      <c r="C191" s="25">
        <v>48887.4977</v>
      </c>
      <c r="E191">
        <f t="shared" si="64"/>
        <v>6284.005785223123</v>
      </c>
      <c r="F191">
        <f t="shared" si="65"/>
        <v>6284</v>
      </c>
      <c r="G191">
        <f t="shared" si="84"/>
        <v>3.0151600003591739E-3</v>
      </c>
      <c r="J191">
        <f t="shared" si="85"/>
        <v>3.0151600003591739E-3</v>
      </c>
      <c r="Q191" s="1">
        <f t="shared" si="66"/>
        <v>33868.9977</v>
      </c>
      <c r="S191" s="32">
        <v>1</v>
      </c>
      <c r="Z191">
        <f t="shared" si="67"/>
        <v>6284</v>
      </c>
      <c r="AA191" s="28">
        <f t="shared" si="68"/>
        <v>2.531585689878458E-3</v>
      </c>
      <c r="AB191" s="28">
        <f t="shared" si="69"/>
        <v>6.2353518775187505E-3</v>
      </c>
      <c r="AC191" s="28">
        <f t="shared" si="79"/>
        <v>4.8357431048071586E-4</v>
      </c>
      <c r="AD191" s="28"/>
      <c r="AE191" s="28">
        <f t="shared" si="70"/>
        <v>2.3384411375689977E-7</v>
      </c>
      <c r="AF191">
        <f t="shared" si="80"/>
        <v>3.0151600003591739E-3</v>
      </c>
      <c r="AG191" s="29"/>
      <c r="AH191">
        <f t="shared" si="71"/>
        <v>-3.220191877159577E-3</v>
      </c>
      <c r="AI191">
        <f t="shared" si="72"/>
        <v>0.9945556501140318</v>
      </c>
      <c r="AJ191">
        <f t="shared" si="73"/>
        <v>-0.84691042448660447</v>
      </c>
      <c r="AK191">
        <f t="shared" si="74"/>
        <v>1.0371794262908709E-2</v>
      </c>
      <c r="AL191">
        <f t="shared" si="75"/>
        <v>2.0541796777879435</v>
      </c>
      <c r="AM191">
        <f t="shared" si="76"/>
        <v>1.6543167699598096</v>
      </c>
      <c r="AN191" s="28">
        <f t="shared" si="86"/>
        <v>8.3269646157874213</v>
      </c>
      <c r="AO191" s="28">
        <f t="shared" si="86"/>
        <v>8.3269646157874213</v>
      </c>
      <c r="AP191" s="28">
        <f t="shared" si="86"/>
        <v>8.3269646157874657</v>
      </c>
      <c r="AQ191" s="28">
        <f t="shared" si="86"/>
        <v>8.3269646157790511</v>
      </c>
      <c r="AR191" s="28">
        <f t="shared" si="86"/>
        <v>8.3269646173558165</v>
      </c>
      <c r="AS191" s="28">
        <f t="shared" si="86"/>
        <v>8.3269643218703369</v>
      </c>
      <c r="AT191" s="28">
        <f t="shared" si="86"/>
        <v>8.3270196928067914</v>
      </c>
      <c r="AU191" s="28">
        <f t="shared" si="78"/>
        <v>8.3165367602379483</v>
      </c>
      <c r="AW191" s="26"/>
      <c r="AX191" s="27"/>
    </row>
    <row r="192" spans="1:50" x14ac:dyDescent="0.2">
      <c r="A192" s="22" t="s">
        <v>147</v>
      </c>
      <c r="B192" s="23" t="s">
        <v>112</v>
      </c>
      <c r="C192" s="25">
        <v>48889.582399999999</v>
      </c>
      <c r="E192">
        <f t="shared" si="64"/>
        <v>6288.0057237475949</v>
      </c>
      <c r="F192">
        <f t="shared" si="65"/>
        <v>6288</v>
      </c>
      <c r="G192">
        <f t="shared" si="84"/>
        <v>2.9831200008629821E-3</v>
      </c>
      <c r="J192">
        <f t="shared" si="85"/>
        <v>2.9831200008629821E-3</v>
      </c>
      <c r="Q192" s="1">
        <f t="shared" si="66"/>
        <v>33871.082399999999</v>
      </c>
      <c r="S192" s="32">
        <v>1</v>
      </c>
      <c r="Z192">
        <f t="shared" si="67"/>
        <v>6288</v>
      </c>
      <c r="AA192" s="28">
        <f t="shared" si="68"/>
        <v>2.5345676614260768E-3</v>
      </c>
      <c r="AB192" s="28">
        <f t="shared" si="69"/>
        <v>6.2016822454185284E-3</v>
      </c>
      <c r="AC192" s="28">
        <f t="shared" si="79"/>
        <v>4.485523394369053E-4</v>
      </c>
      <c r="AD192" s="28"/>
      <c r="AE192" s="28">
        <f t="shared" si="70"/>
        <v>2.0119920121432071E-7</v>
      </c>
      <c r="AF192">
        <f t="shared" si="80"/>
        <v>2.9831200008629821E-3</v>
      </c>
      <c r="AG192" s="29"/>
      <c r="AH192">
        <f t="shared" si="71"/>
        <v>-3.2185622445555463E-3</v>
      </c>
      <c r="AI192">
        <f t="shared" si="72"/>
        <v>0.99454714751555484</v>
      </c>
      <c r="AJ192">
        <f t="shared" si="73"/>
        <v>-0.846474139296713</v>
      </c>
      <c r="AK192">
        <f t="shared" si="74"/>
        <v>1.0367326641706053E-2</v>
      </c>
      <c r="AL192">
        <f t="shared" si="75"/>
        <v>2.0549996352046245</v>
      </c>
      <c r="AM192">
        <f t="shared" si="76"/>
        <v>1.6558498034701477</v>
      </c>
      <c r="AN192" s="28">
        <f t="shared" si="86"/>
        <v>8.3277890087355697</v>
      </c>
      <c r="AO192" s="28">
        <f t="shared" si="86"/>
        <v>8.3277890087355679</v>
      </c>
      <c r="AP192" s="28">
        <f t="shared" si="86"/>
        <v>8.3277890087356141</v>
      </c>
      <c r="AQ192" s="28">
        <f t="shared" si="86"/>
        <v>8.3277890087271498</v>
      </c>
      <c r="AR192" s="28">
        <f t="shared" si="86"/>
        <v>8.32778901031093</v>
      </c>
      <c r="AS192" s="28">
        <f t="shared" si="86"/>
        <v>8.3277887139879798</v>
      </c>
      <c r="AT192" s="28">
        <f t="shared" si="86"/>
        <v>8.3278441525668647</v>
      </c>
      <c r="AU192" s="28">
        <f t="shared" si="78"/>
        <v>8.317365555843951</v>
      </c>
      <c r="AW192" s="26"/>
      <c r="AX192" s="27"/>
    </row>
    <row r="193" spans="1:50" x14ac:dyDescent="0.2">
      <c r="A193" s="22" t="s">
        <v>147</v>
      </c>
      <c r="B193" s="23" t="s">
        <v>112</v>
      </c>
      <c r="C193" s="25">
        <v>48959.4211</v>
      </c>
      <c r="E193">
        <f t="shared" si="64"/>
        <v>6422.0060627072253</v>
      </c>
      <c r="F193">
        <f t="shared" si="65"/>
        <v>6422</v>
      </c>
      <c r="G193">
        <f t="shared" si="84"/>
        <v>3.1597799970768392E-3</v>
      </c>
      <c r="J193">
        <f t="shared" si="85"/>
        <v>3.1597799970768392E-3</v>
      </c>
      <c r="Q193" s="1">
        <f t="shared" si="66"/>
        <v>33940.9211</v>
      </c>
      <c r="S193" s="32">
        <v>1</v>
      </c>
      <c r="Z193">
        <f t="shared" si="67"/>
        <v>6422</v>
      </c>
      <c r="AA193" s="28">
        <f t="shared" si="68"/>
        <v>2.6353455026653584E-3</v>
      </c>
      <c r="AB193" s="28">
        <f t="shared" si="69"/>
        <v>6.3225008870378338E-3</v>
      </c>
      <c r="AC193" s="28">
        <f t="shared" si="79"/>
        <v>5.2443449441148078E-4</v>
      </c>
      <c r="AD193" s="28"/>
      <c r="AE193" s="28">
        <f t="shared" si="70"/>
        <v>2.7503153892862548E-7</v>
      </c>
      <c r="AF193">
        <f t="shared" si="80"/>
        <v>3.1597799970768392E-3</v>
      </c>
      <c r="AG193" s="29"/>
      <c r="AH193">
        <f t="shared" si="71"/>
        <v>-3.162720889960995E-3</v>
      </c>
      <c r="AI193">
        <f t="shared" si="72"/>
        <v>0.99426454698874911</v>
      </c>
      <c r="AJ193">
        <f t="shared" si="73"/>
        <v>-0.83153604523442259</v>
      </c>
      <c r="AK193">
        <f t="shared" si="74"/>
        <v>1.0213698677202135E-2</v>
      </c>
      <c r="AL193">
        <f t="shared" si="75"/>
        <v>2.0824601493034764</v>
      </c>
      <c r="AM193">
        <f t="shared" si="76"/>
        <v>1.7084248185169182</v>
      </c>
      <c r="AN193" s="28">
        <f t="shared" si="86"/>
        <v>8.3554021206300586</v>
      </c>
      <c r="AO193" s="28">
        <f t="shared" si="86"/>
        <v>8.3554021206300586</v>
      </c>
      <c r="AP193" s="28">
        <f t="shared" si="86"/>
        <v>8.3554021206301172</v>
      </c>
      <c r="AQ193" s="28">
        <f t="shared" si="86"/>
        <v>8.3554021206198321</v>
      </c>
      <c r="AR193" s="28">
        <f t="shared" si="86"/>
        <v>8.3554021224465203</v>
      </c>
      <c r="AS193" s="28">
        <f t="shared" si="86"/>
        <v>8.3554017980208624</v>
      </c>
      <c r="AT193" s="28">
        <f t="shared" si="86"/>
        <v>8.3554594140368756</v>
      </c>
      <c r="AU193" s="28">
        <f t="shared" si="78"/>
        <v>8.3451302086450188</v>
      </c>
      <c r="AV193" s="28"/>
      <c r="AW193" s="26"/>
      <c r="AX193" s="27"/>
    </row>
    <row r="194" spans="1:50" x14ac:dyDescent="0.2">
      <c r="A194" s="22" t="s">
        <v>147</v>
      </c>
      <c r="B194" s="23" t="s">
        <v>112</v>
      </c>
      <c r="C194" s="25">
        <v>48980.268400000001</v>
      </c>
      <c r="E194">
        <f t="shared" si="64"/>
        <v>6462.0060235655064</v>
      </c>
      <c r="F194">
        <f t="shared" si="65"/>
        <v>6462</v>
      </c>
      <c r="G194">
        <f t="shared" si="84"/>
        <v>3.139380001812242E-3</v>
      </c>
      <c r="J194">
        <f t="shared" si="85"/>
        <v>3.139380001812242E-3</v>
      </c>
      <c r="Q194" s="1">
        <f t="shared" si="66"/>
        <v>33961.768400000001</v>
      </c>
      <c r="S194" s="32">
        <v>1</v>
      </c>
      <c r="Z194">
        <f t="shared" si="67"/>
        <v>6462</v>
      </c>
      <c r="AA194" s="28">
        <f t="shared" si="68"/>
        <v>2.6657565085071375E-3</v>
      </c>
      <c r="AB194" s="28">
        <f t="shared" si="69"/>
        <v>6.2849656811531356E-3</v>
      </c>
      <c r="AC194" s="28">
        <f t="shared" si="79"/>
        <v>4.736234933051045E-4</v>
      </c>
      <c r="AD194" s="28"/>
      <c r="AE194" s="28">
        <f t="shared" si="70"/>
        <v>2.2431921341053036E-7</v>
      </c>
      <c r="AF194">
        <f t="shared" si="80"/>
        <v>3.139380001812242E-3</v>
      </c>
      <c r="AG194" s="29"/>
      <c r="AH194">
        <f t="shared" si="71"/>
        <v>-3.1455856793408937E-3</v>
      </c>
      <c r="AI194">
        <f t="shared" si="72"/>
        <v>0.99418104783295025</v>
      </c>
      <c r="AJ194">
        <f t="shared" si="73"/>
        <v>-0.82695656543961615</v>
      </c>
      <c r="AK194">
        <f t="shared" si="74"/>
        <v>1.0166359111822404E-2</v>
      </c>
      <c r="AL194">
        <f t="shared" si="75"/>
        <v>2.090654305517925</v>
      </c>
      <c r="AM194">
        <f t="shared" si="76"/>
        <v>1.7245933644421021</v>
      </c>
      <c r="AN194" s="28">
        <f t="shared" si="86"/>
        <v>8.3636433260287806</v>
      </c>
      <c r="AO194" s="28">
        <f t="shared" si="86"/>
        <v>8.3636433260287806</v>
      </c>
      <c r="AP194" s="28">
        <f t="shared" si="86"/>
        <v>8.3636433260288428</v>
      </c>
      <c r="AQ194" s="28">
        <f t="shared" si="86"/>
        <v>8.3636433260179714</v>
      </c>
      <c r="AR194" s="28">
        <f t="shared" si="86"/>
        <v>8.3636433279199949</v>
      </c>
      <c r="AS194" s="28">
        <f t="shared" si="86"/>
        <v>8.3636429951069235</v>
      </c>
      <c r="AT194" s="28">
        <f t="shared" si="86"/>
        <v>8.3637012271937454</v>
      </c>
      <c r="AU194" s="28">
        <f t="shared" si="78"/>
        <v>8.3534181647050403</v>
      </c>
      <c r="AW194" s="26"/>
      <c r="AX194" s="27"/>
    </row>
    <row r="195" spans="1:50" x14ac:dyDescent="0.2">
      <c r="A195" s="22" t="s">
        <v>179</v>
      </c>
      <c r="B195" s="23" t="s">
        <v>112</v>
      </c>
      <c r="C195" s="25">
        <v>49243.466</v>
      </c>
      <c r="E195">
        <f t="shared" si="64"/>
        <v>6967.0063688376968</v>
      </c>
      <c r="F195">
        <f t="shared" si="65"/>
        <v>6967</v>
      </c>
      <c r="G195">
        <f t="shared" si="84"/>
        <v>3.3193300041602924E-3</v>
      </c>
      <c r="J195">
        <f t="shared" si="85"/>
        <v>3.3193300041602924E-3</v>
      </c>
      <c r="Q195" s="1">
        <f t="shared" si="66"/>
        <v>34224.966</v>
      </c>
      <c r="S195" s="32">
        <v>1</v>
      </c>
      <c r="Z195">
        <f t="shared" si="67"/>
        <v>6967</v>
      </c>
      <c r="AA195" s="28">
        <f t="shared" si="68"/>
        <v>3.0620643146425739E-3</v>
      </c>
      <c r="AB195" s="28">
        <f t="shared" si="69"/>
        <v>6.2307545262057732E-3</v>
      </c>
      <c r="AC195" s="28">
        <f t="shared" si="79"/>
        <v>2.5726568951771854E-4</v>
      </c>
      <c r="AD195" s="28"/>
      <c r="AE195" s="28">
        <f t="shared" si="70"/>
        <v>6.6185635003027157E-8</v>
      </c>
      <c r="AF195">
        <f t="shared" si="80"/>
        <v>3.3193300041602924E-3</v>
      </c>
      <c r="AG195" s="29"/>
      <c r="AH195">
        <f t="shared" si="71"/>
        <v>-2.9114245220454808E-3</v>
      </c>
      <c r="AI195">
        <f t="shared" si="72"/>
        <v>0.99316341123683671</v>
      </c>
      <c r="AJ195">
        <f t="shared" si="73"/>
        <v>-0.76454661867369944</v>
      </c>
      <c r="AK195">
        <f t="shared" si="74"/>
        <v>9.5118933970233435E-3</v>
      </c>
      <c r="AL195">
        <f t="shared" si="75"/>
        <v>2.1939897910866271</v>
      </c>
      <c r="AM195">
        <f t="shared" si="76"/>
        <v>1.950239693256361</v>
      </c>
      <c r="AN195" s="28">
        <f t="shared" si="86"/>
        <v>8.4676303227972642</v>
      </c>
      <c r="AO195" s="28">
        <f t="shared" si="86"/>
        <v>8.4676303227972625</v>
      </c>
      <c r="AP195" s="28">
        <f t="shared" si="86"/>
        <v>8.4676303227973957</v>
      </c>
      <c r="AQ195" s="28">
        <f t="shared" si="86"/>
        <v>8.4676303227775698</v>
      </c>
      <c r="AR195" s="28">
        <f t="shared" si="86"/>
        <v>8.4676303257167564</v>
      </c>
      <c r="AS195" s="28">
        <f t="shared" si="86"/>
        <v>8.4676298899904427</v>
      </c>
      <c r="AT195" s="28">
        <f t="shared" si="86"/>
        <v>8.4676944822757356</v>
      </c>
      <c r="AU195" s="28">
        <f t="shared" si="78"/>
        <v>8.4580536099627963</v>
      </c>
      <c r="AW195" s="26"/>
      <c r="AX195" s="27"/>
    </row>
    <row r="196" spans="1:50" x14ac:dyDescent="0.2">
      <c r="A196" s="22" t="s">
        <v>179</v>
      </c>
      <c r="B196" s="23" t="s">
        <v>112</v>
      </c>
      <c r="C196" s="25">
        <v>49244.508300000001</v>
      </c>
      <c r="E196">
        <f t="shared" si="64"/>
        <v>6969.0062421643452</v>
      </c>
      <c r="F196">
        <f t="shared" si="65"/>
        <v>6969</v>
      </c>
      <c r="G196">
        <f t="shared" si="84"/>
        <v>3.253310002037324E-3</v>
      </c>
      <c r="J196">
        <f t="shared" si="85"/>
        <v>3.253310002037324E-3</v>
      </c>
      <c r="Q196" s="1">
        <f t="shared" si="66"/>
        <v>34226.008300000001</v>
      </c>
      <c r="S196" s="32">
        <v>1</v>
      </c>
      <c r="Z196">
        <f t="shared" si="67"/>
        <v>6969</v>
      </c>
      <c r="AA196" s="28">
        <f t="shared" si="68"/>
        <v>3.0636775467222854E-3</v>
      </c>
      <c r="AB196" s="28">
        <f t="shared" si="69"/>
        <v>6.1637433399190913E-3</v>
      </c>
      <c r="AC196" s="28">
        <f t="shared" si="79"/>
        <v>1.8963245531503862E-4</v>
      </c>
      <c r="AD196" s="28"/>
      <c r="AE196" s="28">
        <f t="shared" si="70"/>
        <v>3.596046810881012E-8</v>
      </c>
      <c r="AF196">
        <f t="shared" si="80"/>
        <v>3.253310002037324E-3</v>
      </c>
      <c r="AG196" s="29"/>
      <c r="AH196">
        <f t="shared" si="71"/>
        <v>-2.9104333378817673E-3</v>
      </c>
      <c r="AI196">
        <f t="shared" si="72"/>
        <v>0.99315952302685806</v>
      </c>
      <c r="AJ196">
        <f t="shared" si="73"/>
        <v>-0.7642830335645292</v>
      </c>
      <c r="AK196">
        <f t="shared" si="74"/>
        <v>9.5090975751047409E-3</v>
      </c>
      <c r="AL196">
        <f t="shared" si="75"/>
        <v>2.1943986246673912</v>
      </c>
      <c r="AM196">
        <f t="shared" si="76"/>
        <v>1.9512219876103443</v>
      </c>
      <c r="AN196" s="28">
        <f t="shared" si="86"/>
        <v>8.4680419432077496</v>
      </c>
      <c r="AO196" s="28">
        <f t="shared" si="86"/>
        <v>8.4680419432077478</v>
      </c>
      <c r="AP196" s="28">
        <f t="shared" si="86"/>
        <v>8.4680419432078828</v>
      </c>
      <c r="AQ196" s="28">
        <f t="shared" si="86"/>
        <v>8.4680419431880143</v>
      </c>
      <c r="AR196" s="28">
        <f t="shared" si="86"/>
        <v>8.468041946131537</v>
      </c>
      <c r="AS196" s="28">
        <f t="shared" si="86"/>
        <v>8.4680415100172262</v>
      </c>
      <c r="AT196" s="28">
        <f t="shared" si="86"/>
        <v>8.4681061220682992</v>
      </c>
      <c r="AU196" s="28">
        <f t="shared" si="78"/>
        <v>8.4584680077657985</v>
      </c>
      <c r="AW196" s="26"/>
      <c r="AX196" s="27"/>
    </row>
    <row r="197" spans="1:50" x14ac:dyDescent="0.2">
      <c r="A197" s="22" t="s">
        <v>179</v>
      </c>
      <c r="B197" s="23" t="s">
        <v>112</v>
      </c>
      <c r="C197" s="25">
        <v>49245.5507</v>
      </c>
      <c r="E197">
        <f t="shared" si="64"/>
        <v>6971.0063073621695</v>
      </c>
      <c r="F197">
        <f t="shared" si="65"/>
        <v>6971</v>
      </c>
      <c r="G197">
        <f t="shared" si="84"/>
        <v>3.2872899973881431E-3</v>
      </c>
      <c r="J197">
        <f t="shared" si="85"/>
        <v>3.2872899973881431E-3</v>
      </c>
      <c r="Q197" s="1">
        <f t="shared" si="66"/>
        <v>34227.0507</v>
      </c>
      <c r="S197" s="32">
        <v>1</v>
      </c>
      <c r="Z197">
        <f t="shared" si="67"/>
        <v>6971</v>
      </c>
      <c r="AA197" s="28">
        <f t="shared" si="68"/>
        <v>3.0652911093236473E-3</v>
      </c>
      <c r="AB197" s="28">
        <f t="shared" si="69"/>
        <v>6.1967316618703056E-3</v>
      </c>
      <c r="AC197" s="28">
        <f t="shared" si="79"/>
        <v>2.219988880644958E-4</v>
      </c>
      <c r="AD197" s="28"/>
      <c r="AE197" s="28">
        <f t="shared" si="70"/>
        <v>4.9283506301872538E-8</v>
      </c>
      <c r="AF197">
        <f t="shared" si="80"/>
        <v>3.2872899973881431E-3</v>
      </c>
      <c r="AG197" s="29"/>
      <c r="AH197">
        <f t="shared" si="71"/>
        <v>-2.909441664482162E-3</v>
      </c>
      <c r="AI197">
        <f t="shared" si="72"/>
        <v>0.99315563599065682</v>
      </c>
      <c r="AJ197">
        <f t="shared" si="73"/>
        <v>-0.76401932277440121</v>
      </c>
      <c r="AK197">
        <f t="shared" si="74"/>
        <v>9.5063001856955619E-3</v>
      </c>
      <c r="AL197">
        <f t="shared" si="75"/>
        <v>2.1948074550474876</v>
      </c>
      <c r="AM197">
        <f t="shared" si="76"/>
        <v>1.9522050581784727</v>
      </c>
      <c r="AN197" s="28">
        <f t="shared" ref="AN197:AT212" si="87">$AU197+$AB$7*SIN(AO197)</f>
        <v>8.468453562006987</v>
      </c>
      <c r="AO197" s="28">
        <f t="shared" si="87"/>
        <v>8.468453562006987</v>
      </c>
      <c r="AP197" s="28">
        <f t="shared" si="87"/>
        <v>8.4684535620071202</v>
      </c>
      <c r="AQ197" s="28">
        <f t="shared" si="87"/>
        <v>8.4684535619872126</v>
      </c>
      <c r="AR197" s="28">
        <f t="shared" si="87"/>
        <v>8.4684535649350732</v>
      </c>
      <c r="AS197" s="28">
        <f t="shared" si="87"/>
        <v>8.46845312843298</v>
      </c>
      <c r="AT197" s="28">
        <f t="shared" si="87"/>
        <v>8.4685177602057493</v>
      </c>
      <c r="AU197" s="28">
        <f t="shared" si="78"/>
        <v>8.4588824055687972</v>
      </c>
      <c r="AW197" s="26"/>
      <c r="AX197" s="27"/>
    </row>
    <row r="198" spans="1:50" x14ac:dyDescent="0.2">
      <c r="A198" s="22" t="s">
        <v>180</v>
      </c>
      <c r="B198" s="23" t="s">
        <v>112</v>
      </c>
      <c r="C198" s="25">
        <v>49703.671199999997</v>
      </c>
      <c r="E198">
        <f t="shared" si="64"/>
        <v>7850.0075242283856</v>
      </c>
      <c r="F198">
        <f t="shared" si="65"/>
        <v>7850</v>
      </c>
      <c r="G198">
        <f t="shared" si="84"/>
        <v>3.9214999997057021E-3</v>
      </c>
      <c r="J198">
        <f t="shared" si="85"/>
        <v>3.9214999997057021E-3</v>
      </c>
      <c r="Q198" s="1">
        <f t="shared" si="66"/>
        <v>34685.171199999997</v>
      </c>
      <c r="S198" s="32">
        <v>1</v>
      </c>
      <c r="Z198">
        <f t="shared" si="67"/>
        <v>7850</v>
      </c>
      <c r="AA198" s="28">
        <f t="shared" si="68"/>
        <v>3.8038716868060104E-3</v>
      </c>
      <c r="AB198" s="28">
        <f t="shared" si="69"/>
        <v>6.3503178722973119E-3</v>
      </c>
      <c r="AC198" s="28">
        <f t="shared" si="79"/>
        <v>1.1762831289969166E-4</v>
      </c>
      <c r="AD198" s="28"/>
      <c r="AE198" s="28">
        <f t="shared" si="70"/>
        <v>1.3836419995627769E-8</v>
      </c>
      <c r="AF198">
        <f t="shared" si="80"/>
        <v>3.9214999997057021E-3</v>
      </c>
      <c r="AG198" s="29"/>
      <c r="AH198">
        <f t="shared" si="71"/>
        <v>-2.4288178725916103E-3</v>
      </c>
      <c r="AI198">
        <f t="shared" si="72"/>
        <v>0.99156930000973309</v>
      </c>
      <c r="AJ198">
        <f t="shared" si="73"/>
        <v>-0.63664064904716267</v>
      </c>
      <c r="AK198">
        <f t="shared" si="74"/>
        <v>8.1325493903856103E-3</v>
      </c>
      <c r="AL198">
        <f t="shared" si="75"/>
        <v>2.3741932775322176</v>
      </c>
      <c r="AM198">
        <f t="shared" si="76"/>
        <v>2.4770317794585668</v>
      </c>
      <c r="AN198" s="28">
        <f t="shared" si="87"/>
        <v>8.6492113726942854</v>
      </c>
      <c r="AO198" s="28">
        <f t="shared" si="87"/>
        <v>8.6492113726942836</v>
      </c>
      <c r="AP198" s="28">
        <f t="shared" si="87"/>
        <v>8.6492113726946211</v>
      </c>
      <c r="AQ198" s="28">
        <f t="shared" si="87"/>
        <v>8.6492113726543103</v>
      </c>
      <c r="AR198" s="28">
        <f t="shared" si="87"/>
        <v>8.649211377473712</v>
      </c>
      <c r="AS198" s="28">
        <f t="shared" si="87"/>
        <v>8.6492108012659319</v>
      </c>
      <c r="AT198" s="28">
        <f t="shared" si="87"/>
        <v>8.6492796903968419</v>
      </c>
      <c r="AU198" s="28">
        <f t="shared" si="78"/>
        <v>8.6410102399877466</v>
      </c>
      <c r="AW198" s="26"/>
      <c r="AX198" s="27"/>
    </row>
    <row r="199" spans="1:50" x14ac:dyDescent="0.2">
      <c r="A199" s="22" t="s">
        <v>179</v>
      </c>
      <c r="B199" s="23" t="s">
        <v>112</v>
      </c>
      <c r="C199" s="25">
        <v>49958.530100000004</v>
      </c>
      <c r="E199">
        <f t="shared" si="64"/>
        <v>8339.008307273878</v>
      </c>
      <c r="F199">
        <f t="shared" si="65"/>
        <v>8339</v>
      </c>
      <c r="G199">
        <f t="shared" si="84"/>
        <v>4.3296100047882646E-3</v>
      </c>
      <c r="J199">
        <f t="shared" si="85"/>
        <v>4.3296100047882646E-3</v>
      </c>
      <c r="Q199" s="1">
        <f t="shared" si="66"/>
        <v>34940.030100000004</v>
      </c>
      <c r="S199" s="32">
        <v>1</v>
      </c>
      <c r="Z199">
        <f t="shared" si="67"/>
        <v>8339</v>
      </c>
      <c r="AA199" s="28">
        <f t="shared" si="68"/>
        <v>4.236490227603678E-3</v>
      </c>
      <c r="AB199" s="28">
        <f t="shared" si="69"/>
        <v>6.4560427800171389E-3</v>
      </c>
      <c r="AC199" s="28">
        <f t="shared" si="79"/>
        <v>9.3119777184586666E-5</v>
      </c>
      <c r="AD199" s="28"/>
      <c r="AE199" s="28">
        <f t="shared" si="70"/>
        <v>8.6712929029070678E-9</v>
      </c>
      <c r="AF199">
        <f t="shared" si="80"/>
        <v>4.3296100047882646E-3</v>
      </c>
      <c r="AG199" s="29"/>
      <c r="AH199">
        <f t="shared" si="71"/>
        <v>-2.1264327752288743E-3</v>
      </c>
      <c r="AI199">
        <f t="shared" si="72"/>
        <v>0.99080270141963367</v>
      </c>
      <c r="AJ199">
        <f t="shared" si="73"/>
        <v>-0.55683713507232324</v>
      </c>
      <c r="AK199">
        <f t="shared" si="74"/>
        <v>7.2542925731279729E-3</v>
      </c>
      <c r="AL199">
        <f t="shared" si="75"/>
        <v>2.4737543506649722</v>
      </c>
      <c r="AM199">
        <f t="shared" si="76"/>
        <v>2.8825942250471281</v>
      </c>
      <c r="AN199" s="28">
        <f t="shared" si="87"/>
        <v>8.7496516322921334</v>
      </c>
      <c r="AO199" s="28">
        <f t="shared" si="87"/>
        <v>8.7496516322921298</v>
      </c>
      <c r="AP199" s="28">
        <f t="shared" si="87"/>
        <v>8.7496516322926006</v>
      </c>
      <c r="AQ199" s="28">
        <f t="shared" si="87"/>
        <v>8.7496516322410969</v>
      </c>
      <c r="AR199" s="28">
        <f t="shared" si="87"/>
        <v>8.7496516378735709</v>
      </c>
      <c r="AS199" s="28">
        <f t="shared" si="87"/>
        <v>8.7496510219109176</v>
      </c>
      <c r="AT199" s="28">
        <f t="shared" si="87"/>
        <v>8.749718381257237</v>
      </c>
      <c r="AU199" s="28">
        <f t="shared" si="78"/>
        <v>8.7423305028214955</v>
      </c>
      <c r="AW199" s="26"/>
      <c r="AX199" s="27"/>
    </row>
    <row r="200" spans="1:50" x14ac:dyDescent="0.2">
      <c r="A200" s="22" t="s">
        <v>180</v>
      </c>
      <c r="B200" s="23" t="s">
        <v>112</v>
      </c>
      <c r="C200" s="25">
        <v>50061.724600000001</v>
      </c>
      <c r="E200">
        <f t="shared" si="64"/>
        <v>8537.0088138521678</v>
      </c>
      <c r="F200">
        <f t="shared" si="65"/>
        <v>8537</v>
      </c>
      <c r="G200">
        <f t="shared" si="84"/>
        <v>4.5936300011817366E-3</v>
      </c>
      <c r="J200">
        <f t="shared" si="85"/>
        <v>4.5936300011817366E-3</v>
      </c>
      <c r="Q200" s="1">
        <f t="shared" si="66"/>
        <v>35043.224600000001</v>
      </c>
      <c r="S200" s="32">
        <v>1</v>
      </c>
      <c r="Z200">
        <f t="shared" si="67"/>
        <v>8537</v>
      </c>
      <c r="AA200" s="28">
        <f t="shared" si="68"/>
        <v>4.4151700069707811E-3</v>
      </c>
      <c r="AB200" s="28">
        <f t="shared" si="69"/>
        <v>6.5914168990628148E-3</v>
      </c>
      <c r="AC200" s="28">
        <f t="shared" si="79"/>
        <v>1.7845999421095549E-4</v>
      </c>
      <c r="AD200" s="28"/>
      <c r="AE200" s="28">
        <f t="shared" si="70"/>
        <v>3.1847969533774264E-8</v>
      </c>
      <c r="AF200">
        <f t="shared" si="80"/>
        <v>4.5936300011817366E-3</v>
      </c>
      <c r="AG200" s="29"/>
      <c r="AH200">
        <f t="shared" si="71"/>
        <v>-1.9977868978810782E-3</v>
      </c>
      <c r="AI200">
        <f t="shared" si="72"/>
        <v>0.99051810083241787</v>
      </c>
      <c r="AJ200">
        <f t="shared" si="73"/>
        <v>-0.52294489333771854</v>
      </c>
      <c r="AK200">
        <f t="shared" si="74"/>
        <v>6.8781283855967965E-3</v>
      </c>
      <c r="AL200">
        <f t="shared" si="75"/>
        <v>2.5140251754128258</v>
      </c>
      <c r="AM200">
        <f t="shared" si="76"/>
        <v>3.0816206498416094</v>
      </c>
      <c r="AN200" s="28">
        <f t="shared" si="87"/>
        <v>8.790299379306461</v>
      </c>
      <c r="AO200" s="28">
        <f t="shared" si="87"/>
        <v>8.7902993793064557</v>
      </c>
      <c r="AP200" s="28">
        <f t="shared" si="87"/>
        <v>8.7902993793069779</v>
      </c>
      <c r="AQ200" s="28">
        <f t="shared" si="87"/>
        <v>8.7902993792515982</v>
      </c>
      <c r="AR200" s="28">
        <f t="shared" si="87"/>
        <v>8.7902993851218714</v>
      </c>
      <c r="AS200" s="28">
        <f t="shared" si="87"/>
        <v>8.790298762884218</v>
      </c>
      <c r="AT200" s="28">
        <f t="shared" si="87"/>
        <v>8.7903647172785657</v>
      </c>
      <c r="AU200" s="28">
        <f t="shared" si="78"/>
        <v>8.7833558853185956</v>
      </c>
      <c r="AW200" s="26"/>
      <c r="AX200" s="27"/>
    </row>
    <row r="201" spans="1:50" x14ac:dyDescent="0.2">
      <c r="A201" s="22" t="s">
        <v>179</v>
      </c>
      <c r="B201" s="23" t="s">
        <v>112</v>
      </c>
      <c r="C201" s="25">
        <v>50069.542500000003</v>
      </c>
      <c r="E201">
        <f t="shared" si="64"/>
        <v>8552.0091109646964</v>
      </c>
      <c r="F201">
        <f t="shared" si="65"/>
        <v>8552</v>
      </c>
      <c r="G201">
        <f t="shared" si="84"/>
        <v>4.7484800015809014E-3</v>
      </c>
      <c r="J201">
        <f t="shared" si="85"/>
        <v>4.7484800015809014E-3</v>
      </c>
      <c r="Q201" s="1">
        <f t="shared" si="66"/>
        <v>35051.042500000003</v>
      </c>
      <c r="S201" s="32">
        <v>1</v>
      </c>
      <c r="Z201">
        <f t="shared" si="67"/>
        <v>8552</v>
      </c>
      <c r="AA201" s="28">
        <f t="shared" si="68"/>
        <v>4.4287786436391849E-3</v>
      </c>
      <c r="AB201" s="28">
        <f t="shared" si="69"/>
        <v>6.7363853234167007E-3</v>
      </c>
      <c r="AC201" s="28">
        <f t="shared" si="79"/>
        <v>3.1970135794171656E-4</v>
      </c>
      <c r="AD201" s="28"/>
      <c r="AE201" s="28">
        <f t="shared" si="70"/>
        <v>1.0220895826977758E-7</v>
      </c>
      <c r="AF201">
        <f t="shared" si="80"/>
        <v>4.7484800015809014E-3</v>
      </c>
      <c r="AG201" s="29"/>
      <c r="AH201">
        <f t="shared" si="71"/>
        <v>-1.9879053218357996E-3</v>
      </c>
      <c r="AI201">
        <f t="shared" si="72"/>
        <v>0.99049716744995597</v>
      </c>
      <c r="AJ201">
        <f t="shared" si="73"/>
        <v>-0.52034284371396078</v>
      </c>
      <c r="AK201">
        <f t="shared" si="74"/>
        <v>6.8491777198998122E-3</v>
      </c>
      <c r="AL201">
        <f t="shared" si="75"/>
        <v>2.517075062415334</v>
      </c>
      <c r="AM201">
        <f t="shared" si="76"/>
        <v>3.0977026316801441</v>
      </c>
      <c r="AN201" s="28">
        <f t="shared" si="87"/>
        <v>8.7933782831611751</v>
      </c>
      <c r="AO201" s="28">
        <f t="shared" si="87"/>
        <v>8.7933782831611698</v>
      </c>
      <c r="AP201" s="28">
        <f t="shared" si="87"/>
        <v>8.7933782831616973</v>
      </c>
      <c r="AQ201" s="28">
        <f t="shared" si="87"/>
        <v>8.7933782831060441</v>
      </c>
      <c r="AR201" s="28">
        <f t="shared" si="87"/>
        <v>8.7933782889917644</v>
      </c>
      <c r="AS201" s="28">
        <f t="shared" si="87"/>
        <v>8.7933776665245631</v>
      </c>
      <c r="AT201" s="28">
        <f t="shared" si="87"/>
        <v>8.7934434964006325</v>
      </c>
      <c r="AU201" s="28">
        <f t="shared" si="78"/>
        <v>8.7864638688411034</v>
      </c>
      <c r="AW201" s="26"/>
      <c r="AX201" s="27"/>
    </row>
    <row r="202" spans="1:50" x14ac:dyDescent="0.2">
      <c r="A202" s="22" t="s">
        <v>179</v>
      </c>
      <c r="B202" s="23" t="s">
        <v>112</v>
      </c>
      <c r="C202" s="25">
        <v>50396.3246</v>
      </c>
      <c r="E202">
        <f t="shared" si="64"/>
        <v>9179.0097877519092</v>
      </c>
      <c r="F202">
        <f t="shared" si="65"/>
        <v>9179</v>
      </c>
      <c r="G202">
        <f t="shared" si="84"/>
        <v>5.1012100011575967E-3</v>
      </c>
      <c r="J202">
        <f t="shared" si="85"/>
        <v>5.1012100011575967E-3</v>
      </c>
      <c r="Q202" s="1">
        <f t="shared" si="66"/>
        <v>35377.8246</v>
      </c>
      <c r="S202" s="32">
        <v>1</v>
      </c>
      <c r="Z202">
        <f t="shared" si="67"/>
        <v>9179</v>
      </c>
      <c r="AA202" s="28">
        <f t="shared" si="68"/>
        <v>5.0051401302686326E-3</v>
      </c>
      <c r="AB202" s="28">
        <f t="shared" si="69"/>
        <v>6.6605589856814206E-3</v>
      </c>
      <c r="AC202" s="28">
        <f t="shared" si="79"/>
        <v>9.6069870888964085E-5</v>
      </c>
      <c r="AD202" s="28"/>
      <c r="AE202" s="28">
        <f t="shared" si="70"/>
        <v>9.2294200926222283E-9</v>
      </c>
      <c r="AF202">
        <f t="shared" si="80"/>
        <v>5.1012100011575967E-3</v>
      </c>
      <c r="AG202" s="29"/>
      <c r="AH202">
        <f t="shared" si="71"/>
        <v>-1.5593489845238243E-3</v>
      </c>
      <c r="AI202">
        <f t="shared" si="72"/>
        <v>0.98970408374209551</v>
      </c>
      <c r="AJ202">
        <f t="shared" si="73"/>
        <v>-0.40764660372555656</v>
      </c>
      <c r="AK202">
        <f t="shared" si="74"/>
        <v>5.5865168328007465E-3</v>
      </c>
      <c r="AL202">
        <f t="shared" si="75"/>
        <v>2.644452122818878</v>
      </c>
      <c r="AM202">
        <f t="shared" si="76"/>
        <v>3.9398072563588307</v>
      </c>
      <c r="AN202" s="28">
        <f t="shared" si="87"/>
        <v>8.9220218263109619</v>
      </c>
      <c r="AO202" s="28">
        <f t="shared" si="87"/>
        <v>8.9220218263109548</v>
      </c>
      <c r="AP202" s="28">
        <f t="shared" si="87"/>
        <v>8.9220218263116031</v>
      </c>
      <c r="AQ202" s="28">
        <f t="shared" si="87"/>
        <v>8.9220218262484057</v>
      </c>
      <c r="AR202" s="28">
        <f t="shared" si="87"/>
        <v>8.9220218324054112</v>
      </c>
      <c r="AS202" s="28">
        <f t="shared" si="87"/>
        <v>8.9220212325635675</v>
      </c>
      <c r="AT202" s="28">
        <f t="shared" si="87"/>
        <v>8.9220796707995156</v>
      </c>
      <c r="AU202" s="28">
        <f t="shared" si="78"/>
        <v>8.9163775800819227</v>
      </c>
      <c r="AW202" s="26"/>
      <c r="AX202" s="27"/>
    </row>
    <row r="203" spans="1:50" x14ac:dyDescent="0.2">
      <c r="A203" s="22" t="s">
        <v>179</v>
      </c>
      <c r="B203" s="23" t="s">
        <v>112</v>
      </c>
      <c r="C203" s="25">
        <v>50397.367200000001</v>
      </c>
      <c r="E203">
        <f t="shared" si="64"/>
        <v>9181.0102366921001</v>
      </c>
      <c r="F203">
        <f t="shared" si="65"/>
        <v>9181</v>
      </c>
      <c r="G203">
        <f t="shared" si="84"/>
        <v>5.3351899987319484E-3</v>
      </c>
      <c r="J203">
        <f t="shared" si="85"/>
        <v>5.3351899987319484E-3</v>
      </c>
      <c r="Q203" s="1">
        <f t="shared" si="66"/>
        <v>35378.867200000001</v>
      </c>
      <c r="S203" s="32">
        <v>1</v>
      </c>
      <c r="Z203">
        <f t="shared" si="67"/>
        <v>9181</v>
      </c>
      <c r="AA203" s="28">
        <f t="shared" si="68"/>
        <v>5.0069982217479546E-3</v>
      </c>
      <c r="AB203" s="28">
        <f t="shared" si="69"/>
        <v>6.8931274017431463E-3</v>
      </c>
      <c r="AC203" s="28">
        <f t="shared" si="79"/>
        <v>3.2819177698399388E-4</v>
      </c>
      <c r="AD203" s="28"/>
      <c r="AE203" s="28">
        <f t="shared" si="70"/>
        <v>1.0770984247991158E-7</v>
      </c>
      <c r="AF203">
        <f t="shared" si="80"/>
        <v>5.3351899987319484E-3</v>
      </c>
      <c r="AG203" s="29"/>
      <c r="AH203">
        <f t="shared" si="71"/>
        <v>-1.5579374030111981E-3</v>
      </c>
      <c r="AI203">
        <f t="shared" si="72"/>
        <v>0.98970181651429201</v>
      </c>
      <c r="AJ203">
        <f t="shared" si="73"/>
        <v>-0.4072758434722219</v>
      </c>
      <c r="AK203">
        <f t="shared" si="74"/>
        <v>5.58233632161641E-3</v>
      </c>
      <c r="AL203">
        <f t="shared" si="75"/>
        <v>2.6448581139696405</v>
      </c>
      <c r="AM203">
        <f t="shared" si="76"/>
        <v>3.9431638502692259</v>
      </c>
      <c r="AN203" s="28">
        <f t="shared" si="87"/>
        <v>8.9224320133228954</v>
      </c>
      <c r="AO203" s="28">
        <f t="shared" si="87"/>
        <v>8.9224320133228883</v>
      </c>
      <c r="AP203" s="28">
        <f t="shared" si="87"/>
        <v>8.9224320133235366</v>
      </c>
      <c r="AQ203" s="28">
        <f t="shared" si="87"/>
        <v>8.9224320132603285</v>
      </c>
      <c r="AR203" s="28">
        <f t="shared" si="87"/>
        <v>8.9224320194169344</v>
      </c>
      <c r="AS203" s="28">
        <f t="shared" si="87"/>
        <v>8.9224314197493033</v>
      </c>
      <c r="AT203" s="28">
        <f t="shared" si="87"/>
        <v>8.9224898278448848</v>
      </c>
      <c r="AU203" s="28">
        <f t="shared" si="78"/>
        <v>8.9167919778849232</v>
      </c>
      <c r="AW203" s="26"/>
      <c r="AX203" s="27"/>
    </row>
    <row r="204" spans="1:50" x14ac:dyDescent="0.2">
      <c r="A204" s="22" t="s">
        <v>179</v>
      </c>
      <c r="B204" s="23" t="s">
        <v>112</v>
      </c>
      <c r="C204" s="25">
        <v>50398.409299999999</v>
      </c>
      <c r="E204">
        <f t="shared" si="64"/>
        <v>9183.0097262763811</v>
      </c>
      <c r="F204">
        <f t="shared" si="65"/>
        <v>9183</v>
      </c>
      <c r="G204">
        <f t="shared" si="84"/>
        <v>5.069170001661405E-3</v>
      </c>
      <c r="J204">
        <f t="shared" si="85"/>
        <v>5.069170001661405E-3</v>
      </c>
      <c r="Q204" s="1">
        <f t="shared" si="66"/>
        <v>35379.909299999999</v>
      </c>
      <c r="S204" s="32">
        <v>1</v>
      </c>
      <c r="Z204">
        <f t="shared" si="67"/>
        <v>9183</v>
      </c>
      <c r="AA204" s="28">
        <f t="shared" si="68"/>
        <v>5.0088564134079311E-3</v>
      </c>
      <c r="AB204" s="28">
        <f t="shared" si="69"/>
        <v>6.6256955642650843E-3</v>
      </c>
      <c r="AC204" s="28">
        <f t="shared" si="79"/>
        <v>6.0313588253473917E-5</v>
      </c>
      <c r="AD204" s="28"/>
      <c r="AE204" s="28">
        <f t="shared" si="70"/>
        <v>3.6377289280095867E-9</v>
      </c>
      <c r="AF204">
        <f t="shared" si="80"/>
        <v>5.069170001661405E-3</v>
      </c>
      <c r="AG204" s="29"/>
      <c r="AH204">
        <f t="shared" si="71"/>
        <v>-1.5565255626036791E-3</v>
      </c>
      <c r="AI204">
        <f t="shared" si="72"/>
        <v>0.98969955099429774</v>
      </c>
      <c r="AJ204">
        <f t="shared" si="73"/>
        <v>-0.40690501778659727</v>
      </c>
      <c r="AK204">
        <f t="shared" si="74"/>
        <v>5.5781549094548371E-3</v>
      </c>
      <c r="AL204">
        <f t="shared" si="75"/>
        <v>2.6452641032610056</v>
      </c>
      <c r="AM204">
        <f t="shared" si="76"/>
        <v>3.9465258066109206</v>
      </c>
      <c r="AN204" s="28">
        <f t="shared" si="87"/>
        <v>8.9228421993955216</v>
      </c>
      <c r="AO204" s="28">
        <f t="shared" si="87"/>
        <v>8.9228421993955145</v>
      </c>
      <c r="AP204" s="28">
        <f t="shared" si="87"/>
        <v>8.9228421993961629</v>
      </c>
      <c r="AQ204" s="28">
        <f t="shared" si="87"/>
        <v>8.9228421993329459</v>
      </c>
      <c r="AR204" s="28">
        <f t="shared" si="87"/>
        <v>8.9228422054891414</v>
      </c>
      <c r="AS204" s="28">
        <f t="shared" si="87"/>
        <v>8.9228416059963749</v>
      </c>
      <c r="AT204" s="28">
        <f t="shared" si="87"/>
        <v>8.9228999839117886</v>
      </c>
      <c r="AU204" s="28">
        <f t="shared" si="78"/>
        <v>8.9172063756879254</v>
      </c>
      <c r="AW204" s="26"/>
      <c r="AX204" s="27"/>
    </row>
    <row r="205" spans="1:50" x14ac:dyDescent="0.2">
      <c r="A205" s="22" t="s">
        <v>179</v>
      </c>
      <c r="B205" s="23" t="s">
        <v>112</v>
      </c>
      <c r="C205" s="25">
        <v>50399.4519</v>
      </c>
      <c r="E205">
        <f t="shared" si="64"/>
        <v>9185.0101752165738</v>
      </c>
      <c r="F205">
        <f t="shared" si="65"/>
        <v>9185</v>
      </c>
      <c r="G205">
        <f t="shared" si="84"/>
        <v>5.3031499992357567E-3</v>
      </c>
      <c r="J205">
        <f t="shared" si="85"/>
        <v>5.3031499992357567E-3</v>
      </c>
      <c r="Q205" s="1">
        <f t="shared" si="66"/>
        <v>35380.9519</v>
      </c>
      <c r="S205" s="32">
        <v>1</v>
      </c>
      <c r="Z205">
        <f t="shared" si="67"/>
        <v>9185</v>
      </c>
      <c r="AA205" s="28">
        <f t="shared" si="68"/>
        <v>5.0107147050116249E-3</v>
      </c>
      <c r="AB205" s="28">
        <f t="shared" si="69"/>
        <v>6.8582634627739579E-3</v>
      </c>
      <c r="AC205" s="28">
        <f t="shared" si="79"/>
        <v>2.9243529422413178E-4</v>
      </c>
      <c r="AD205" s="28"/>
      <c r="AE205" s="28">
        <f t="shared" si="70"/>
        <v>8.5518401307954522E-8</v>
      </c>
      <c r="AF205">
        <f t="shared" si="80"/>
        <v>5.3031499992357567E-3</v>
      </c>
      <c r="AG205" s="29"/>
      <c r="AH205">
        <f t="shared" si="71"/>
        <v>-1.5551134635382012E-3</v>
      </c>
      <c r="AI205">
        <f t="shared" si="72"/>
        <v>0.9896972871824552</v>
      </c>
      <c r="AJ205">
        <f t="shared" si="73"/>
        <v>-0.4065341267294495</v>
      </c>
      <c r="AK205">
        <f t="shared" si="74"/>
        <v>5.5739725970034466E-3</v>
      </c>
      <c r="AL205">
        <f t="shared" si="75"/>
        <v>2.6456700906943738</v>
      </c>
      <c r="AM205">
        <f t="shared" si="76"/>
        <v>3.9498931385338261</v>
      </c>
      <c r="AN205" s="28">
        <f t="shared" si="87"/>
        <v>8.9232523845295439</v>
      </c>
      <c r="AO205" s="28">
        <f t="shared" si="87"/>
        <v>8.9232523845295368</v>
      </c>
      <c r="AP205" s="28">
        <f t="shared" si="87"/>
        <v>8.923252384530187</v>
      </c>
      <c r="AQ205" s="28">
        <f t="shared" si="87"/>
        <v>8.9232523844669576</v>
      </c>
      <c r="AR205" s="28">
        <f t="shared" si="87"/>
        <v>8.9232523906227375</v>
      </c>
      <c r="AS205" s="28">
        <f t="shared" si="87"/>
        <v>8.9232517913054821</v>
      </c>
      <c r="AT205" s="28">
        <f t="shared" si="87"/>
        <v>8.9233101390009537</v>
      </c>
      <c r="AU205" s="28">
        <f t="shared" si="78"/>
        <v>8.9176207734909259</v>
      </c>
      <c r="AW205" s="26"/>
      <c r="AX205" s="27"/>
    </row>
    <row r="206" spans="1:50" x14ac:dyDescent="0.2">
      <c r="A206" s="22" t="s">
        <v>179</v>
      </c>
      <c r="B206" s="23" t="s">
        <v>112</v>
      </c>
      <c r="C206" s="25">
        <v>50731.445899999999</v>
      </c>
      <c r="E206">
        <f t="shared" si="64"/>
        <v>9822.0109861217461</v>
      </c>
      <c r="F206">
        <f t="shared" si="65"/>
        <v>9822</v>
      </c>
      <c r="G206">
        <f t="shared" ref="G206:G236" si="88">+C206-(C$7+F206*C$8)</f>
        <v>5.7257799999206327E-3</v>
      </c>
      <c r="J206">
        <f t="shared" ref="J206:J236" si="89">G206</f>
        <v>5.7257799999206327E-3</v>
      </c>
      <c r="Q206" s="1">
        <f t="shared" si="66"/>
        <v>35712.945899999999</v>
      </c>
      <c r="S206" s="32">
        <v>1</v>
      </c>
      <c r="Z206">
        <f t="shared" si="67"/>
        <v>9822</v>
      </c>
      <c r="AA206" s="28">
        <f t="shared" si="68"/>
        <v>5.6063621934934853E-3</v>
      </c>
      <c r="AB206" s="28">
        <f t="shared" si="69"/>
        <v>6.8192828583565077E-3</v>
      </c>
      <c r="AC206" s="28">
        <f t="shared" si="79"/>
        <v>1.1941780642714742E-4</v>
      </c>
      <c r="AD206" s="28"/>
      <c r="AE206" s="28">
        <f t="shared" si="70"/>
        <v>1.426061249187165E-8</v>
      </c>
      <c r="AF206">
        <f t="shared" si="80"/>
        <v>5.7257799999206327E-3</v>
      </c>
      <c r="AG206" s="29"/>
      <c r="AH206">
        <f t="shared" si="71"/>
        <v>-1.093502858435875E-3</v>
      </c>
      <c r="AI206">
        <f t="shared" si="72"/>
        <v>0.98906491709276301</v>
      </c>
      <c r="AJ206">
        <f t="shared" si="73"/>
        <v>-0.28541281797664231</v>
      </c>
      <c r="AK206">
        <f t="shared" si="74"/>
        <v>4.199883775153782E-3</v>
      </c>
      <c r="AL206">
        <f t="shared" si="75"/>
        <v>2.7748903052872689</v>
      </c>
      <c r="AM206">
        <f t="shared" si="76"/>
        <v>5.3927602327858226</v>
      </c>
      <c r="AN206" s="28">
        <f t="shared" si="87"/>
        <v>9.0538525000176602</v>
      </c>
      <c r="AO206" s="28">
        <f t="shared" si="87"/>
        <v>9.0538525000176531</v>
      </c>
      <c r="AP206" s="28">
        <f t="shared" si="87"/>
        <v>9.0538525000183192</v>
      </c>
      <c r="AQ206" s="28">
        <f t="shared" si="87"/>
        <v>9.0538524999573937</v>
      </c>
      <c r="AR206" s="28">
        <f t="shared" si="87"/>
        <v>9.0538525055380035</v>
      </c>
      <c r="AS206" s="28">
        <f t="shared" si="87"/>
        <v>9.0538519943642282</v>
      </c>
      <c r="AT206" s="28">
        <f t="shared" si="87"/>
        <v>9.053898816528676</v>
      </c>
      <c r="AU206" s="28">
        <f t="shared" si="78"/>
        <v>9.0496064737467492</v>
      </c>
      <c r="AW206" s="26"/>
      <c r="AX206" s="27"/>
    </row>
    <row r="207" spans="1:50" x14ac:dyDescent="0.2">
      <c r="A207" s="22" t="s">
        <v>179</v>
      </c>
      <c r="B207" s="23" t="s">
        <v>112</v>
      </c>
      <c r="C207" s="25">
        <v>50732.488100000002</v>
      </c>
      <c r="E207">
        <f t="shared" si="64"/>
        <v>9824.0106675772167</v>
      </c>
      <c r="F207">
        <f t="shared" si="65"/>
        <v>9824</v>
      </c>
      <c r="G207">
        <f t="shared" si="88"/>
        <v>5.5597600003238767E-3</v>
      </c>
      <c r="J207">
        <f t="shared" si="89"/>
        <v>5.5597600003238767E-3</v>
      </c>
      <c r="Q207" s="1">
        <f t="shared" si="66"/>
        <v>35713.988100000002</v>
      </c>
      <c r="S207" s="32">
        <v>1</v>
      </c>
      <c r="Z207">
        <f t="shared" si="67"/>
        <v>9824</v>
      </c>
      <c r="AA207" s="28">
        <f t="shared" si="68"/>
        <v>5.6082400923778437E-3</v>
      </c>
      <c r="AB207" s="28">
        <f t="shared" si="69"/>
        <v>6.651780443213972E-3</v>
      </c>
      <c r="AC207" s="28">
        <f t="shared" si="79"/>
        <v>-4.8480092053966931E-5</v>
      </c>
      <c r="AD207" s="28"/>
      <c r="AE207" s="28">
        <f t="shared" si="70"/>
        <v>2.3503193255611076E-9</v>
      </c>
      <c r="AF207">
        <f t="shared" si="80"/>
        <v>5.5597600003238767E-3</v>
      </c>
      <c r="AG207" s="29"/>
      <c r="AH207">
        <f t="shared" si="71"/>
        <v>-1.092020442890095E-3</v>
      </c>
      <c r="AI207">
        <f t="shared" si="72"/>
        <v>0.98906321507674611</v>
      </c>
      <c r="AJ207">
        <f t="shared" si="73"/>
        <v>-0.28502419290355707</v>
      </c>
      <c r="AK207">
        <f t="shared" si="74"/>
        <v>4.1954496130253366E-3</v>
      </c>
      <c r="AL207">
        <f t="shared" si="75"/>
        <v>2.7752957724473726</v>
      </c>
      <c r="AM207">
        <f t="shared" si="76"/>
        <v>5.3988655114976227</v>
      </c>
      <c r="AN207" s="28">
        <f t="shared" si="87"/>
        <v>9.0542624222411163</v>
      </c>
      <c r="AO207" s="28">
        <f t="shared" si="87"/>
        <v>9.0542624222411074</v>
      </c>
      <c r="AP207" s="28">
        <f t="shared" si="87"/>
        <v>9.0542624222417736</v>
      </c>
      <c r="AQ207" s="28">
        <f t="shared" si="87"/>
        <v>9.054262422180873</v>
      </c>
      <c r="AR207" s="28">
        <f t="shared" si="87"/>
        <v>9.054262427758287</v>
      </c>
      <c r="AS207" s="28">
        <f t="shared" si="87"/>
        <v>9.0542619169587439</v>
      </c>
      <c r="AT207" s="28">
        <f t="shared" si="87"/>
        <v>9.0543086973911393</v>
      </c>
      <c r="AU207" s="28">
        <f t="shared" si="78"/>
        <v>9.0500208715497514</v>
      </c>
      <c r="AV207" s="28"/>
      <c r="AW207" s="26"/>
      <c r="AX207" s="27"/>
    </row>
    <row r="208" spans="1:50" x14ac:dyDescent="0.2">
      <c r="A208" s="22" t="s">
        <v>179</v>
      </c>
      <c r="B208" s="23" t="s">
        <v>112</v>
      </c>
      <c r="C208" s="25">
        <v>51087.414199999999</v>
      </c>
      <c r="E208">
        <f t="shared" si="64"/>
        <v>10505.01156973632</v>
      </c>
      <c r="F208">
        <f t="shared" si="65"/>
        <v>10505</v>
      </c>
      <c r="G208">
        <f t="shared" si="88"/>
        <v>6.0299500037217513E-3</v>
      </c>
      <c r="J208">
        <f t="shared" si="89"/>
        <v>6.0299500037217513E-3</v>
      </c>
      <c r="Q208" s="1">
        <f t="shared" si="66"/>
        <v>36068.914199999999</v>
      </c>
      <c r="S208" s="32">
        <v>1</v>
      </c>
      <c r="Z208">
        <f t="shared" si="67"/>
        <v>10505</v>
      </c>
      <c r="AA208" s="28">
        <f t="shared" si="68"/>
        <v>6.2473164670334798E-3</v>
      </c>
      <c r="AB208" s="28">
        <f t="shared" si="69"/>
        <v>6.6083284433177429E-3</v>
      </c>
      <c r="AC208" s="28">
        <f t="shared" si="79"/>
        <v>-2.1736646331172848E-4</v>
      </c>
      <c r="AD208" s="28"/>
      <c r="AE208" s="28">
        <f t="shared" si="70"/>
        <v>4.7248179372649003E-8</v>
      </c>
      <c r="AF208">
        <f t="shared" si="80"/>
        <v>6.0299500037217513E-3</v>
      </c>
      <c r="AG208" s="29"/>
      <c r="AH208">
        <f t="shared" si="71"/>
        <v>-5.7837843959599182E-4</v>
      </c>
      <c r="AI208">
        <f t="shared" si="72"/>
        <v>0.98859007947940514</v>
      </c>
      <c r="AJ208">
        <f t="shared" si="73"/>
        <v>-0.15046769755993294</v>
      </c>
      <c r="AK208">
        <f t="shared" si="74"/>
        <v>2.6511838160819356E-3</v>
      </c>
      <c r="AL208">
        <f t="shared" si="75"/>
        <v>2.9132861009543003</v>
      </c>
      <c r="AM208">
        <f t="shared" si="76"/>
        <v>8.7220673565000766</v>
      </c>
      <c r="AN208" s="28">
        <f t="shared" si="87"/>
        <v>9.1938049222188383</v>
      </c>
      <c r="AO208" s="28">
        <f t="shared" si="87"/>
        <v>9.1938049222188312</v>
      </c>
      <c r="AP208" s="28">
        <f t="shared" si="87"/>
        <v>9.1938049222193552</v>
      </c>
      <c r="AQ208" s="28">
        <f t="shared" si="87"/>
        <v>9.1938049221735163</v>
      </c>
      <c r="AR208" s="28">
        <f t="shared" si="87"/>
        <v>9.1938049261934385</v>
      </c>
      <c r="AS208" s="28">
        <f t="shared" si="87"/>
        <v>9.1938045736555072</v>
      </c>
      <c r="AT208" s="28">
        <f t="shared" si="87"/>
        <v>9.1938354903032238</v>
      </c>
      <c r="AU208" s="28">
        <f t="shared" si="78"/>
        <v>9.1911233234715972</v>
      </c>
      <c r="AV208" s="28"/>
      <c r="AW208" s="26"/>
      <c r="AX208" s="27"/>
    </row>
    <row r="209" spans="1:50" x14ac:dyDescent="0.2">
      <c r="A209" s="22" t="s">
        <v>179</v>
      </c>
      <c r="B209" s="23" t="s">
        <v>112</v>
      </c>
      <c r="C209" s="25">
        <v>51088.456200000001</v>
      </c>
      <c r="E209">
        <f t="shared" si="64"/>
        <v>10507.010867449422</v>
      </c>
      <c r="F209">
        <f t="shared" si="65"/>
        <v>10507</v>
      </c>
      <c r="G209">
        <f t="shared" si="88"/>
        <v>5.6639300019014627E-3</v>
      </c>
      <c r="J209">
        <f t="shared" si="89"/>
        <v>5.6639300019014627E-3</v>
      </c>
      <c r="Q209" s="1">
        <f t="shared" si="66"/>
        <v>36069.956200000001</v>
      </c>
      <c r="S209" s="32">
        <v>1</v>
      </c>
      <c r="Z209">
        <f t="shared" si="67"/>
        <v>10507</v>
      </c>
      <c r="AA209" s="28">
        <f t="shared" si="68"/>
        <v>6.2491874234753145E-3</v>
      </c>
      <c r="AB209" s="28">
        <f t="shared" si="69"/>
        <v>6.2407787674812797E-3</v>
      </c>
      <c r="AC209" s="28">
        <f t="shared" si="79"/>
        <v>-5.8525742157385183E-4</v>
      </c>
      <c r="AD209" s="28"/>
      <c r="AE209" s="28">
        <f t="shared" si="70"/>
        <v>3.4252624950727335E-7</v>
      </c>
      <c r="AF209">
        <f t="shared" si="80"/>
        <v>5.6639300019014627E-3</v>
      </c>
      <c r="AG209" s="29"/>
      <c r="AH209">
        <f t="shared" si="71"/>
        <v>-5.768487655798168E-4</v>
      </c>
      <c r="AI209">
        <f t="shared" si="72"/>
        <v>0.9885890064788061</v>
      </c>
      <c r="AJ209">
        <f t="shared" si="73"/>
        <v>-0.15006721887945854</v>
      </c>
      <c r="AK209">
        <f t="shared" si="74"/>
        <v>2.6465616887233786E-3</v>
      </c>
      <c r="AL209">
        <f t="shared" si="75"/>
        <v>2.9136911791459004</v>
      </c>
      <c r="AM209">
        <f t="shared" si="76"/>
        <v>8.7377055737866929</v>
      </c>
      <c r="AN209" s="28">
        <f t="shared" si="87"/>
        <v>9.1942146477739719</v>
      </c>
      <c r="AO209" s="28">
        <f t="shared" si="87"/>
        <v>9.1942146477739666</v>
      </c>
      <c r="AP209" s="28">
        <f t="shared" si="87"/>
        <v>9.194214647774487</v>
      </c>
      <c r="AQ209" s="28">
        <f t="shared" si="87"/>
        <v>9.1942146477287121</v>
      </c>
      <c r="AR209" s="28">
        <f t="shared" si="87"/>
        <v>9.1942146517427989</v>
      </c>
      <c r="AS209" s="28">
        <f t="shared" si="87"/>
        <v>9.1942142997505663</v>
      </c>
      <c r="AT209" s="28">
        <f t="shared" si="87"/>
        <v>9.1942451655707256</v>
      </c>
      <c r="AU209" s="28">
        <f t="shared" si="78"/>
        <v>9.1915377212745994</v>
      </c>
      <c r="AV209" s="28"/>
      <c r="AW209" s="26"/>
      <c r="AX209" s="27"/>
    </row>
    <row r="210" spans="1:50" x14ac:dyDescent="0.2">
      <c r="A210" s="22" t="s">
        <v>179</v>
      </c>
      <c r="B210" s="23" t="s">
        <v>112</v>
      </c>
      <c r="C210" s="25">
        <v>51137.447500000002</v>
      </c>
      <c r="E210">
        <f t="shared" si="64"/>
        <v>10601.011053679595</v>
      </c>
      <c r="F210">
        <f t="shared" si="65"/>
        <v>10601</v>
      </c>
      <c r="G210">
        <f t="shared" si="88"/>
        <v>5.7609900031820871E-3</v>
      </c>
      <c r="J210">
        <f t="shared" si="89"/>
        <v>5.7609900031820871E-3</v>
      </c>
      <c r="Q210" s="1">
        <f t="shared" si="66"/>
        <v>36118.947500000002</v>
      </c>
      <c r="S210" s="32">
        <v>1</v>
      </c>
      <c r="Z210">
        <f t="shared" si="67"/>
        <v>10601</v>
      </c>
      <c r="AA210" s="28">
        <f t="shared" si="68"/>
        <v>6.3370463094559026E-3</v>
      </c>
      <c r="AB210" s="28">
        <f t="shared" si="69"/>
        <v>6.2658411271247876E-3</v>
      </c>
      <c r="AC210" s="28">
        <f t="shared" si="79"/>
        <v>-5.7605630627381547E-4</v>
      </c>
      <c r="AD210" s="28"/>
      <c r="AE210" s="28">
        <f t="shared" si="70"/>
        <v>3.3184086799783187E-7</v>
      </c>
      <c r="AF210">
        <f t="shared" si="80"/>
        <v>5.7609900031820871E-3</v>
      </c>
      <c r="AG210" s="29"/>
      <c r="AH210">
        <f t="shared" si="71"/>
        <v>-5.0485112394270057E-4</v>
      </c>
      <c r="AI210">
        <f t="shared" si="72"/>
        <v>0.98854069285272894</v>
      </c>
      <c r="AJ210">
        <f t="shared" si="73"/>
        <v>-0.13121903819745862</v>
      </c>
      <c r="AK210">
        <f t="shared" si="74"/>
        <v>2.4288560306139737E-3</v>
      </c>
      <c r="AL210">
        <f t="shared" si="75"/>
        <v>2.9327288897462203</v>
      </c>
      <c r="AM210">
        <f t="shared" si="76"/>
        <v>9.5407838722939537</v>
      </c>
      <c r="AN210" s="28">
        <f t="shared" si="87"/>
        <v>9.2134712611225034</v>
      </c>
      <c r="AO210" s="28">
        <f t="shared" si="87"/>
        <v>9.213471261122498</v>
      </c>
      <c r="AP210" s="28">
        <f t="shared" si="87"/>
        <v>9.2134712611229883</v>
      </c>
      <c r="AQ210" s="28">
        <f t="shared" si="87"/>
        <v>9.2134712610802367</v>
      </c>
      <c r="AR210" s="28">
        <f t="shared" si="87"/>
        <v>9.2134712648127906</v>
      </c>
      <c r="AS210" s="28">
        <f t="shared" si="87"/>
        <v>9.2134709389205973</v>
      </c>
      <c r="AT210" s="28">
        <f t="shared" si="87"/>
        <v>9.2134993927373543</v>
      </c>
      <c r="AU210" s="28">
        <f t="shared" si="78"/>
        <v>9.2110144180156475</v>
      </c>
      <c r="AW210" s="26"/>
      <c r="AX210" s="27"/>
    </row>
    <row r="211" spans="1:50" x14ac:dyDescent="0.2">
      <c r="A211" s="22" t="s">
        <v>180</v>
      </c>
      <c r="B211" s="23" t="s">
        <v>112</v>
      </c>
      <c r="C211" s="25">
        <v>51229.697500000002</v>
      </c>
      <c r="E211">
        <f t="shared" si="64"/>
        <v>10778.012218778971</v>
      </c>
      <c r="F211">
        <f t="shared" si="65"/>
        <v>10778</v>
      </c>
      <c r="G211">
        <f t="shared" si="88"/>
        <v>6.3682200052426197E-3</v>
      </c>
      <c r="J211">
        <f t="shared" si="89"/>
        <v>6.3682200052426197E-3</v>
      </c>
      <c r="Q211" s="1">
        <f t="shared" si="66"/>
        <v>36211.197500000002</v>
      </c>
      <c r="S211" s="32">
        <v>1</v>
      </c>
      <c r="Z211">
        <f t="shared" si="67"/>
        <v>10778</v>
      </c>
      <c r="AA211" s="28">
        <f t="shared" si="68"/>
        <v>6.5020088822882348E-3</v>
      </c>
      <c r="AB211" s="28">
        <f t="shared" si="69"/>
        <v>6.7370233112354592E-3</v>
      </c>
      <c r="AC211" s="28">
        <f t="shared" si="79"/>
        <v>-1.3378887704561509E-4</v>
      </c>
      <c r="AD211" s="28"/>
      <c r="AE211" s="28">
        <f t="shared" si="70"/>
        <v>1.7899463621126712E-8</v>
      </c>
      <c r="AF211">
        <f t="shared" si="80"/>
        <v>6.3682200052426197E-3</v>
      </c>
      <c r="AG211" s="29"/>
      <c r="AH211">
        <f t="shared" si="71"/>
        <v>-3.6880330599283986E-4</v>
      </c>
      <c r="AI211">
        <f t="shared" si="72"/>
        <v>0.98846101442631573</v>
      </c>
      <c r="AJ211">
        <f t="shared" si="73"/>
        <v>-9.5609386199159249E-2</v>
      </c>
      <c r="AK211">
        <f t="shared" si="74"/>
        <v>2.0166491621631632E-3</v>
      </c>
      <c r="AL211">
        <f t="shared" si="75"/>
        <v>2.9685717883358533</v>
      </c>
      <c r="AM211">
        <f t="shared" si="76"/>
        <v>11.530448284061823</v>
      </c>
      <c r="AN211" s="28">
        <f t="shared" si="87"/>
        <v>9.2497286744994476</v>
      </c>
      <c r="AO211" s="28">
        <f t="shared" si="87"/>
        <v>9.249728674499444</v>
      </c>
      <c r="AP211" s="28">
        <f t="shared" si="87"/>
        <v>9.249728674499865</v>
      </c>
      <c r="AQ211" s="28">
        <f t="shared" si="87"/>
        <v>9.2497286744633396</v>
      </c>
      <c r="AR211" s="28">
        <f t="shared" si="87"/>
        <v>9.2497286776298608</v>
      </c>
      <c r="AS211" s="28">
        <f t="shared" si="87"/>
        <v>9.2497284031126252</v>
      </c>
      <c r="AT211" s="28">
        <f t="shared" si="87"/>
        <v>9.2497522019626111</v>
      </c>
      <c r="AU211" s="28">
        <f t="shared" si="78"/>
        <v>9.2476886235812366</v>
      </c>
      <c r="AW211" s="26"/>
      <c r="AX211" s="27"/>
    </row>
    <row r="212" spans="1:50" x14ac:dyDescent="0.2">
      <c r="A212" s="22" t="s">
        <v>179</v>
      </c>
      <c r="B212" s="23" t="s">
        <v>112</v>
      </c>
      <c r="C212" s="25">
        <v>51458.496899999998</v>
      </c>
      <c r="E212">
        <f t="shared" si="64"/>
        <v>11217.012331234664</v>
      </c>
      <c r="F212">
        <f t="shared" si="65"/>
        <v>11217</v>
      </c>
      <c r="G212">
        <f t="shared" si="88"/>
        <v>6.426829997508321E-3</v>
      </c>
      <c r="J212">
        <f t="shared" si="89"/>
        <v>6.426829997508321E-3</v>
      </c>
      <c r="Q212" s="1">
        <f t="shared" si="66"/>
        <v>36439.996899999998</v>
      </c>
      <c r="S212" s="32">
        <v>1</v>
      </c>
      <c r="Z212">
        <f t="shared" si="67"/>
        <v>11217</v>
      </c>
      <c r="AA212" s="28">
        <f t="shared" si="68"/>
        <v>6.907459446954642E-3</v>
      </c>
      <c r="AB212" s="28">
        <f t="shared" si="69"/>
        <v>6.4565328479007124E-3</v>
      </c>
      <c r="AC212" s="28">
        <f t="shared" si="79"/>
        <v>-4.8062944944632108E-4</v>
      </c>
      <c r="AD212" s="28"/>
      <c r="AE212" s="28">
        <f t="shared" si="70"/>
        <v>2.3100466767507372E-7</v>
      </c>
      <c r="AF212">
        <f t="shared" si="80"/>
        <v>6.426829997508321E-3</v>
      </c>
      <c r="AG212" s="29"/>
      <c r="AH212">
        <f t="shared" si="71"/>
        <v>-2.9702850392391045E-5</v>
      </c>
      <c r="AI212">
        <f t="shared" si="72"/>
        <v>0.98832755935122962</v>
      </c>
      <c r="AJ212">
        <f t="shared" si="73"/>
        <v>-6.8774297687346714E-3</v>
      </c>
      <c r="AK212">
        <f t="shared" si="74"/>
        <v>9.8447509561167077E-4</v>
      </c>
      <c r="AL212">
        <f t="shared" si="75"/>
        <v>3.0574499563844428</v>
      </c>
      <c r="AM212">
        <f t="shared" si="76"/>
        <v>23.755119911870221</v>
      </c>
      <c r="AN212" s="28">
        <f t="shared" si="87"/>
        <v>9.339644975035041</v>
      </c>
      <c r="AO212" s="28">
        <f t="shared" si="87"/>
        <v>9.3396449750350374</v>
      </c>
      <c r="AP212" s="28">
        <f t="shared" si="87"/>
        <v>9.3396449750352559</v>
      </c>
      <c r="AQ212" s="28">
        <f t="shared" si="87"/>
        <v>9.339644975016558</v>
      </c>
      <c r="AR212" s="28">
        <f t="shared" si="87"/>
        <v>9.3396449766185885</v>
      </c>
      <c r="AS212" s="28">
        <f t="shared" si="87"/>
        <v>9.3396448393580851</v>
      </c>
      <c r="AT212" s="28">
        <f t="shared" si="87"/>
        <v>9.3396565997064869</v>
      </c>
      <c r="AU212" s="28">
        <f t="shared" si="78"/>
        <v>9.3386489413399616</v>
      </c>
      <c r="AW212" s="26"/>
      <c r="AX212" s="27"/>
    </row>
    <row r="213" spans="1:50" x14ac:dyDescent="0.2">
      <c r="A213" s="22" t="s">
        <v>179</v>
      </c>
      <c r="B213" s="23" t="s">
        <v>112</v>
      </c>
      <c r="C213" s="25">
        <v>51470.483999999997</v>
      </c>
      <c r="E213">
        <f t="shared" ref="E213:E250" si="90">+(C213-C$7)/C$8</f>
        <v>11240.01212165377</v>
      </c>
      <c r="F213">
        <f t="shared" ref="F213:F250" si="91">ROUND(2*E213,0)/2</f>
        <v>11240</v>
      </c>
      <c r="G213">
        <f t="shared" si="88"/>
        <v>6.3175999966915697E-3</v>
      </c>
      <c r="J213">
        <f t="shared" si="89"/>
        <v>6.3175999966915697E-3</v>
      </c>
      <c r="Q213" s="1">
        <f t="shared" ref="Q213:Q250" si="92">+C213-15018.5</f>
        <v>36451.983999999997</v>
      </c>
      <c r="S213" s="32">
        <v>1</v>
      </c>
      <c r="Z213">
        <f t="shared" ref="Z213:Z250" si="93">F213</f>
        <v>11240</v>
      </c>
      <c r="AA213" s="28">
        <f t="shared" ref="AA213:AA250" si="94">AB$3+AB$4*Z213+AB$5*Z213^2+AH213</f>
        <v>6.9285203362657987E-3</v>
      </c>
      <c r="AB213" s="28">
        <f t="shared" ref="AB213:AB250" si="95">IF(S213&lt;&gt;0,G213-AH213, -9999)</f>
        <v>6.3295073471976281E-3</v>
      </c>
      <c r="AC213" s="28">
        <f t="shared" si="79"/>
        <v>-6.1092033957422902E-4</v>
      </c>
      <c r="AD213" s="28"/>
      <c r="AE213" s="28">
        <f t="shared" ref="AE213:AE250" si="96">+(G213-AA213)^2*S213</f>
        <v>3.7322366130549127E-7</v>
      </c>
      <c r="AF213">
        <f t="shared" si="80"/>
        <v>6.3175999966915697E-3</v>
      </c>
      <c r="AG213" s="29"/>
      <c r="AH213">
        <f t="shared" ref="AH213:AH250" si="97">$AB$6*($AB$11/AI213*AJ213+$AB$12)</f>
        <v>-1.1907350506058381E-5</v>
      </c>
      <c r="AI213">
        <f t="shared" ref="AI213:AI250" si="98">1+$AB$7*COS(AL213)</f>
        <v>0.98832310225540998</v>
      </c>
      <c r="AJ213">
        <f t="shared" ref="AJ213:AJ250" si="99">SIN(AL213+RADIANS($AB$9))</f>
        <v>-2.2215728434756723E-3</v>
      </c>
      <c r="AK213">
        <f t="shared" ref="AK213:AK250" si="100">$AB$7*SIN(AL213)</f>
        <v>9.3011879635699691E-4</v>
      </c>
      <c r="AL213">
        <f t="shared" ref="AL213:AL250" si="101">2*ATAN(AM213)</f>
        <v>3.062105865699436</v>
      </c>
      <c r="AM213">
        <f t="shared" ref="AM213:AM250" si="102">SQRT((1+$AB$7)/(1-$AB$7))*TAN(AN213/2)</f>
        <v>25.14816508809356</v>
      </c>
      <c r="AN213" s="28">
        <f t="shared" ref="AN213:AT228" si="103">$AU213+$AB$7*SIN(AO213)</f>
        <v>9.3443555595236134</v>
      </c>
      <c r="AO213" s="28">
        <f t="shared" si="103"/>
        <v>9.3443555595236116</v>
      </c>
      <c r="AP213" s="28">
        <f t="shared" si="103"/>
        <v>9.3443555595238177</v>
      </c>
      <c r="AQ213" s="28">
        <f t="shared" si="103"/>
        <v>9.3443555595061252</v>
      </c>
      <c r="AR213" s="28">
        <f t="shared" si="103"/>
        <v>9.3443555610214979</v>
      </c>
      <c r="AS213" s="28">
        <f t="shared" si="103"/>
        <v>9.3443554312364583</v>
      </c>
      <c r="AT213" s="28">
        <f t="shared" si="103"/>
        <v>9.3443665467497095</v>
      </c>
      <c r="AU213" s="28">
        <f t="shared" ref="AU213:AU250" si="104">RADIANS($AB$9)+$AB$18*(F213-AB$15)</f>
        <v>9.3434145160744713</v>
      </c>
      <c r="AW213" s="26"/>
      <c r="AX213" s="27"/>
    </row>
    <row r="214" spans="1:50" x14ac:dyDescent="0.2">
      <c r="A214" s="22" t="s">
        <v>179</v>
      </c>
      <c r="B214" s="23" t="s">
        <v>112</v>
      </c>
      <c r="C214" s="25">
        <v>51494.458599999998</v>
      </c>
      <c r="E214">
        <f t="shared" si="90"/>
        <v>11286.012469976715</v>
      </c>
      <c r="F214">
        <f t="shared" si="91"/>
        <v>11286</v>
      </c>
      <c r="G214">
        <f t="shared" si="88"/>
        <v>6.4991399995051324E-3</v>
      </c>
      <c r="J214">
        <f t="shared" si="89"/>
        <v>6.4991399995051324E-3</v>
      </c>
      <c r="Q214" s="1">
        <f t="shared" si="92"/>
        <v>36475.958599999998</v>
      </c>
      <c r="S214" s="32">
        <v>1</v>
      </c>
      <c r="Z214">
        <f t="shared" si="93"/>
        <v>11286</v>
      </c>
      <c r="AA214" s="28">
        <f t="shared" si="94"/>
        <v>6.9705793134274907E-3</v>
      </c>
      <c r="AB214" s="28">
        <f t="shared" si="95"/>
        <v>6.4754561818244722E-3</v>
      </c>
      <c r="AC214" s="28">
        <f t="shared" ref="AC214:AC250" si="105">+G214-AA214</f>
        <v>-4.7143931392235831E-4</v>
      </c>
      <c r="AD214" s="28"/>
      <c r="AE214" s="28">
        <f t="shared" si="96"/>
        <v>2.222550267115839E-7</v>
      </c>
      <c r="AF214">
        <f t="shared" ref="AF214:AF250" si="106">IF(S214&lt;&gt;0,G214-P214, -9999)</f>
        <v>6.4991399995051324E-3</v>
      </c>
      <c r="AG214" s="29"/>
      <c r="AH214">
        <f t="shared" si="97"/>
        <v>2.3683817680660184E-5</v>
      </c>
      <c r="AI214">
        <f t="shared" si="98"/>
        <v>0.98831494762966354</v>
      </c>
      <c r="AJ214">
        <f t="shared" si="99"/>
        <v>7.0900645379289584E-3</v>
      </c>
      <c r="AK214">
        <f t="shared" si="100"/>
        <v>8.2134829119067494E-4</v>
      </c>
      <c r="AL214">
        <f t="shared" si="101"/>
        <v>3.0714175643113353</v>
      </c>
      <c r="AM214">
        <f t="shared" si="102"/>
        <v>28.488445059221668</v>
      </c>
      <c r="AN214" s="28">
        <f t="shared" si="103"/>
        <v>9.3537766677868071</v>
      </c>
      <c r="AO214" s="28">
        <f t="shared" si="103"/>
        <v>9.3537766677868035</v>
      </c>
      <c r="AP214" s="28">
        <f t="shared" si="103"/>
        <v>9.3537766677869865</v>
      </c>
      <c r="AQ214" s="28">
        <f t="shared" si="103"/>
        <v>9.3537766677713172</v>
      </c>
      <c r="AR214" s="28">
        <f t="shared" si="103"/>
        <v>9.3537766691123849</v>
      </c>
      <c r="AS214" s="28">
        <f t="shared" si="103"/>
        <v>9.3537765543379692</v>
      </c>
      <c r="AT214" s="28">
        <f t="shared" si="103"/>
        <v>9.3537863772362577</v>
      </c>
      <c r="AU214" s="28">
        <f t="shared" si="104"/>
        <v>9.3529456655434942</v>
      </c>
      <c r="AW214" s="26"/>
      <c r="AX214" s="27"/>
    </row>
    <row r="215" spans="1:50" x14ac:dyDescent="0.2">
      <c r="A215" s="22" t="s">
        <v>180</v>
      </c>
      <c r="B215" s="23" t="s">
        <v>112</v>
      </c>
      <c r="C215" s="25">
        <v>51528.856899999999</v>
      </c>
      <c r="E215">
        <f t="shared" si="90"/>
        <v>11352.012894664391</v>
      </c>
      <c r="F215">
        <f t="shared" si="91"/>
        <v>11352</v>
      </c>
      <c r="G215">
        <f t="shared" si="88"/>
        <v>6.7204799997853115E-3</v>
      </c>
      <c r="J215">
        <f t="shared" si="89"/>
        <v>6.7204799997853115E-3</v>
      </c>
      <c r="Q215" s="1">
        <f t="shared" si="92"/>
        <v>36510.356899999999</v>
      </c>
      <c r="S215" s="32">
        <v>1</v>
      </c>
      <c r="Z215">
        <f t="shared" si="93"/>
        <v>11352</v>
      </c>
      <c r="AA215" s="28">
        <f t="shared" si="94"/>
        <v>7.0307732073479874E-3</v>
      </c>
      <c r="AB215" s="28">
        <f t="shared" si="95"/>
        <v>6.6457355360601692E-3</v>
      </c>
      <c r="AC215" s="28">
        <f t="shared" si="105"/>
        <v>-3.1029320756267593E-4</v>
      </c>
      <c r="AD215" s="28"/>
      <c r="AE215" s="28">
        <f t="shared" si="96"/>
        <v>9.6281874659533887E-8</v>
      </c>
      <c r="AF215">
        <f t="shared" si="106"/>
        <v>6.7204799997853115E-3</v>
      </c>
      <c r="AG215" s="29"/>
      <c r="AH215">
        <f t="shared" si="97"/>
        <v>7.4744463725142176E-5</v>
      </c>
      <c r="AI215">
        <f t="shared" si="98"/>
        <v>0.9883050175467093</v>
      </c>
      <c r="AJ215">
        <f t="shared" si="99"/>
        <v>2.0448714903433595E-2</v>
      </c>
      <c r="AK215">
        <f t="shared" si="100"/>
        <v>6.6516714453537578E-4</v>
      </c>
      <c r="AL215">
        <f t="shared" si="101"/>
        <v>3.0847775806467839</v>
      </c>
      <c r="AM215">
        <f t="shared" si="102"/>
        <v>35.192456427439211</v>
      </c>
      <c r="AN215" s="28">
        <f t="shared" si="103"/>
        <v>9.3672937851812765</v>
      </c>
      <c r="AO215" s="28">
        <f t="shared" si="103"/>
        <v>9.3672937851812748</v>
      </c>
      <c r="AP215" s="28">
        <f t="shared" si="103"/>
        <v>9.367293785181424</v>
      </c>
      <c r="AQ215" s="28">
        <f t="shared" si="103"/>
        <v>9.3672937851686893</v>
      </c>
      <c r="AR215" s="28">
        <f t="shared" si="103"/>
        <v>9.3672937862576191</v>
      </c>
      <c r="AS215" s="28">
        <f t="shared" si="103"/>
        <v>9.367293693143198</v>
      </c>
      <c r="AT215" s="28">
        <f t="shared" si="103"/>
        <v>9.3673016553582436</v>
      </c>
      <c r="AU215" s="28">
        <f t="shared" si="104"/>
        <v>9.3666207930425287</v>
      </c>
      <c r="AW215" s="26"/>
      <c r="AX215" s="27"/>
    </row>
    <row r="216" spans="1:50" x14ac:dyDescent="0.2">
      <c r="A216" s="22" t="s">
        <v>180</v>
      </c>
      <c r="B216" s="23" t="s">
        <v>112</v>
      </c>
      <c r="C216" s="25">
        <v>51528.857000000004</v>
      </c>
      <c r="E216">
        <f t="shared" si="90"/>
        <v>11352.01308653558</v>
      </c>
      <c r="F216">
        <f t="shared" si="91"/>
        <v>11352</v>
      </c>
      <c r="G216">
        <f t="shared" si="88"/>
        <v>6.8204800045350567E-3</v>
      </c>
      <c r="J216">
        <f t="shared" si="89"/>
        <v>6.8204800045350567E-3</v>
      </c>
      <c r="Q216" s="1">
        <f t="shared" si="92"/>
        <v>36510.357000000004</v>
      </c>
      <c r="S216" s="32">
        <v>1</v>
      </c>
      <c r="Z216">
        <f t="shared" si="93"/>
        <v>11352</v>
      </c>
      <c r="AA216" s="28">
        <f t="shared" si="94"/>
        <v>7.0307732073479874E-3</v>
      </c>
      <c r="AB216" s="28">
        <f t="shared" si="95"/>
        <v>6.7457355408099143E-3</v>
      </c>
      <c r="AC216" s="28">
        <f t="shared" si="105"/>
        <v>-2.102932028129308E-4</v>
      </c>
      <c r="AD216" s="28"/>
      <c r="AE216" s="28">
        <f t="shared" si="96"/>
        <v>4.4223231149320443E-8</v>
      </c>
      <c r="AF216">
        <f t="shared" si="106"/>
        <v>6.8204800045350567E-3</v>
      </c>
      <c r="AG216" s="29"/>
      <c r="AH216">
        <f t="shared" si="97"/>
        <v>7.4744463725142176E-5</v>
      </c>
      <c r="AI216">
        <f t="shared" si="98"/>
        <v>0.9883050175467093</v>
      </c>
      <c r="AJ216">
        <f t="shared" si="99"/>
        <v>2.0448714903433595E-2</v>
      </c>
      <c r="AK216">
        <f t="shared" si="100"/>
        <v>6.6516714453537578E-4</v>
      </c>
      <c r="AL216">
        <f t="shared" si="101"/>
        <v>3.0847775806467839</v>
      </c>
      <c r="AM216">
        <f t="shared" si="102"/>
        <v>35.192456427439211</v>
      </c>
      <c r="AN216" s="28">
        <f t="shared" si="103"/>
        <v>9.3672937851812765</v>
      </c>
      <c r="AO216" s="28">
        <f t="shared" si="103"/>
        <v>9.3672937851812748</v>
      </c>
      <c r="AP216" s="28">
        <f t="shared" si="103"/>
        <v>9.367293785181424</v>
      </c>
      <c r="AQ216" s="28">
        <f t="shared" si="103"/>
        <v>9.3672937851686893</v>
      </c>
      <c r="AR216" s="28">
        <f t="shared" si="103"/>
        <v>9.3672937862576191</v>
      </c>
      <c r="AS216" s="28">
        <f t="shared" si="103"/>
        <v>9.367293693143198</v>
      </c>
      <c r="AT216" s="28">
        <f t="shared" si="103"/>
        <v>9.3673016553582436</v>
      </c>
      <c r="AU216" s="28">
        <f t="shared" si="104"/>
        <v>9.3666207930425287</v>
      </c>
      <c r="AW216" s="26"/>
      <c r="AX216" s="27"/>
    </row>
    <row r="217" spans="1:50" x14ac:dyDescent="0.2">
      <c r="A217" s="22" t="s">
        <v>180</v>
      </c>
      <c r="B217" s="23" t="s">
        <v>112</v>
      </c>
      <c r="C217" s="25">
        <v>51538.759599999998</v>
      </c>
      <c r="E217">
        <f t="shared" si="90"/>
        <v>11371.013322172568</v>
      </c>
      <c r="F217">
        <f t="shared" si="91"/>
        <v>11371</v>
      </c>
      <c r="G217">
        <f t="shared" si="88"/>
        <v>6.9432899981620722E-3</v>
      </c>
      <c r="J217">
        <f t="shared" si="89"/>
        <v>6.9432899981620722E-3</v>
      </c>
      <c r="Q217" s="1">
        <f t="shared" si="92"/>
        <v>36520.259599999998</v>
      </c>
      <c r="S217" s="32">
        <v>1</v>
      </c>
      <c r="Z217">
        <f t="shared" si="93"/>
        <v>11371</v>
      </c>
      <c r="AA217" s="28">
        <f t="shared" si="94"/>
        <v>7.0480675011638768E-3</v>
      </c>
      <c r="AB217" s="28">
        <f t="shared" si="95"/>
        <v>6.8538484685118093E-3</v>
      </c>
      <c r="AC217" s="28">
        <f t="shared" si="105"/>
        <v>-1.0477750300180461E-4</v>
      </c>
      <c r="AD217" s="28"/>
      <c r="AE217" s="28">
        <f t="shared" si="96"/>
        <v>1.0978325135293175E-8</v>
      </c>
      <c r="AF217">
        <f t="shared" si="106"/>
        <v>6.9432899981620722E-3</v>
      </c>
      <c r="AG217" s="29"/>
      <c r="AH217">
        <f t="shared" si="97"/>
        <v>8.9441529650262938E-5</v>
      </c>
      <c r="AI217">
        <f t="shared" si="98"/>
        <v>0.98830254580315935</v>
      </c>
      <c r="AJ217">
        <f t="shared" si="99"/>
        <v>2.4293768284143084E-2</v>
      </c>
      <c r="AK217">
        <f t="shared" si="100"/>
        <v>6.2018321951144196E-4</v>
      </c>
      <c r="AL217">
        <f t="shared" si="101"/>
        <v>3.0886235989344102</v>
      </c>
      <c r="AM217">
        <f t="shared" si="102"/>
        <v>37.749066337231504</v>
      </c>
      <c r="AN217" s="28">
        <f t="shared" si="103"/>
        <v>9.3711850527653606</v>
      </c>
      <c r="AO217" s="28">
        <f t="shared" si="103"/>
        <v>9.3711850527653588</v>
      </c>
      <c r="AP217" s="28">
        <f t="shared" si="103"/>
        <v>9.3711850527654992</v>
      </c>
      <c r="AQ217" s="28">
        <f t="shared" si="103"/>
        <v>9.3711850527536154</v>
      </c>
      <c r="AR217" s="28">
        <f t="shared" si="103"/>
        <v>9.3711850537695689</v>
      </c>
      <c r="AS217" s="28">
        <f t="shared" si="103"/>
        <v>9.3711849669140648</v>
      </c>
      <c r="AT217" s="28">
        <f t="shared" si="103"/>
        <v>9.3711923923226585</v>
      </c>
      <c r="AU217" s="28">
        <f t="shared" si="104"/>
        <v>9.3705575721710375</v>
      </c>
      <c r="AW217" s="26"/>
      <c r="AX217" s="27"/>
    </row>
    <row r="218" spans="1:50" x14ac:dyDescent="0.2">
      <c r="A218" s="22" t="s">
        <v>180</v>
      </c>
      <c r="B218" s="23" t="s">
        <v>112</v>
      </c>
      <c r="C218" s="25">
        <v>51538.759599999998</v>
      </c>
      <c r="E218">
        <f t="shared" si="90"/>
        <v>11371.013322172568</v>
      </c>
      <c r="F218">
        <f t="shared" si="91"/>
        <v>11371</v>
      </c>
      <c r="G218">
        <f t="shared" si="88"/>
        <v>6.9432899981620722E-3</v>
      </c>
      <c r="J218">
        <f t="shared" si="89"/>
        <v>6.9432899981620722E-3</v>
      </c>
      <c r="Q218" s="1">
        <f t="shared" si="92"/>
        <v>36520.259599999998</v>
      </c>
      <c r="S218" s="32">
        <v>1</v>
      </c>
      <c r="Z218">
        <f t="shared" si="93"/>
        <v>11371</v>
      </c>
      <c r="AA218" s="28">
        <f t="shared" si="94"/>
        <v>7.0480675011638768E-3</v>
      </c>
      <c r="AB218" s="28">
        <f t="shared" si="95"/>
        <v>6.8538484685118093E-3</v>
      </c>
      <c r="AC218" s="28">
        <f t="shared" si="105"/>
        <v>-1.0477750300180461E-4</v>
      </c>
      <c r="AD218" s="28"/>
      <c r="AE218" s="28">
        <f t="shared" si="96"/>
        <v>1.0978325135293175E-8</v>
      </c>
      <c r="AF218">
        <f t="shared" si="106"/>
        <v>6.9432899981620722E-3</v>
      </c>
      <c r="AG218" s="29"/>
      <c r="AH218">
        <f t="shared" si="97"/>
        <v>8.9441529650262938E-5</v>
      </c>
      <c r="AI218">
        <f t="shared" si="98"/>
        <v>0.98830254580315935</v>
      </c>
      <c r="AJ218">
        <f t="shared" si="99"/>
        <v>2.4293768284143084E-2</v>
      </c>
      <c r="AK218">
        <f t="shared" si="100"/>
        <v>6.2018321951144196E-4</v>
      </c>
      <c r="AL218">
        <f t="shared" si="101"/>
        <v>3.0886235989344102</v>
      </c>
      <c r="AM218">
        <f t="shared" si="102"/>
        <v>37.749066337231504</v>
      </c>
      <c r="AN218" s="28">
        <f t="shared" si="103"/>
        <v>9.3711850527653606</v>
      </c>
      <c r="AO218" s="28">
        <f t="shared" si="103"/>
        <v>9.3711850527653588</v>
      </c>
      <c r="AP218" s="28">
        <f t="shared" si="103"/>
        <v>9.3711850527654992</v>
      </c>
      <c r="AQ218" s="28">
        <f t="shared" si="103"/>
        <v>9.3711850527536154</v>
      </c>
      <c r="AR218" s="28">
        <f t="shared" si="103"/>
        <v>9.3711850537695689</v>
      </c>
      <c r="AS218" s="28">
        <f t="shared" si="103"/>
        <v>9.3711849669140648</v>
      </c>
      <c r="AT218" s="28">
        <f t="shared" si="103"/>
        <v>9.3711923923226585</v>
      </c>
      <c r="AU218" s="28">
        <f t="shared" si="104"/>
        <v>9.3705575721710375</v>
      </c>
      <c r="AW218" s="26"/>
      <c r="AX218" s="27"/>
    </row>
    <row r="219" spans="1:50" x14ac:dyDescent="0.2">
      <c r="A219" s="22" t="s">
        <v>180</v>
      </c>
      <c r="B219" s="23" t="s">
        <v>112</v>
      </c>
      <c r="C219" s="25">
        <v>51584.623800000001</v>
      </c>
      <c r="E219">
        <f t="shared" si="90"/>
        <v>11459.013504680443</v>
      </c>
      <c r="F219">
        <f t="shared" si="91"/>
        <v>11459</v>
      </c>
      <c r="G219">
        <f t="shared" si="88"/>
        <v>7.0384100035880692E-3</v>
      </c>
      <c r="J219">
        <f t="shared" si="89"/>
        <v>7.0384100035880692E-3</v>
      </c>
      <c r="Q219" s="1">
        <f t="shared" si="92"/>
        <v>36566.123800000001</v>
      </c>
      <c r="S219" s="32">
        <v>1</v>
      </c>
      <c r="Z219">
        <f t="shared" si="93"/>
        <v>11459</v>
      </c>
      <c r="AA219" s="28">
        <f t="shared" si="94"/>
        <v>7.1279589848194666E-3</v>
      </c>
      <c r="AB219" s="28">
        <f t="shared" si="95"/>
        <v>6.8809194496422914E-3</v>
      </c>
      <c r="AC219" s="28">
        <f t="shared" si="105"/>
        <v>-8.9548981231397408E-5</v>
      </c>
      <c r="AD219" s="28"/>
      <c r="AE219" s="28">
        <f t="shared" si="96"/>
        <v>8.019020039581165E-9</v>
      </c>
      <c r="AF219">
        <f t="shared" si="106"/>
        <v>7.0384100035880692E-3</v>
      </c>
      <c r="AG219" s="29"/>
      <c r="AH219">
        <f t="shared" si="97"/>
        <v>1.5749055394577753E-4</v>
      </c>
      <c r="AI219">
        <f t="shared" si="98"/>
        <v>0.9882933548674715</v>
      </c>
      <c r="AJ219">
        <f t="shared" si="99"/>
        <v>4.2096631703425619E-2</v>
      </c>
      <c r="AK219">
        <f t="shared" si="100"/>
        <v>4.1173007419127662E-4</v>
      </c>
      <c r="AL219">
        <f t="shared" si="101"/>
        <v>3.1064365154247247</v>
      </c>
      <c r="AM219">
        <f t="shared" si="102"/>
        <v>56.883210380650631</v>
      </c>
      <c r="AN219" s="28">
        <f t="shared" si="103"/>
        <v>9.3892076540659257</v>
      </c>
      <c r="AO219" s="28">
        <f t="shared" si="103"/>
        <v>9.3892076540659239</v>
      </c>
      <c r="AP219" s="28">
        <f t="shared" si="103"/>
        <v>9.3892076540660181</v>
      </c>
      <c r="AQ219" s="28">
        <f t="shared" si="103"/>
        <v>9.3892076540581026</v>
      </c>
      <c r="AR219" s="28">
        <f t="shared" si="103"/>
        <v>9.3892076547342267</v>
      </c>
      <c r="AS219" s="28">
        <f t="shared" si="103"/>
        <v>9.3892075969777835</v>
      </c>
      <c r="AT219" s="28">
        <f t="shared" si="103"/>
        <v>9.3892125306955876</v>
      </c>
      <c r="AU219" s="28">
        <f t="shared" si="104"/>
        <v>9.3887910755030823</v>
      </c>
      <c r="AW219" s="26"/>
      <c r="AX219" s="27"/>
    </row>
    <row r="220" spans="1:50" x14ac:dyDescent="0.2">
      <c r="A220" s="22" t="s">
        <v>179</v>
      </c>
      <c r="B220" s="23" t="s">
        <v>112</v>
      </c>
      <c r="C220" s="25">
        <v>51802.478900000002</v>
      </c>
      <c r="E220">
        <f t="shared" si="90"/>
        <v>11877.014659399589</v>
      </c>
      <c r="F220">
        <f t="shared" si="91"/>
        <v>11877</v>
      </c>
      <c r="G220">
        <f t="shared" si="88"/>
        <v>7.6402300037443638E-3</v>
      </c>
      <c r="J220">
        <f t="shared" si="89"/>
        <v>7.6402300037443638E-3</v>
      </c>
      <c r="Q220" s="1">
        <f t="shared" si="92"/>
        <v>36783.978900000002</v>
      </c>
      <c r="S220" s="32">
        <v>1</v>
      </c>
      <c r="Z220">
        <f t="shared" si="93"/>
        <v>11877</v>
      </c>
      <c r="AA220" s="28">
        <f t="shared" si="94"/>
        <v>7.5021695799417165E-3</v>
      </c>
      <c r="AB220" s="28">
        <f t="shared" si="95"/>
        <v>7.1605843702057873E-3</v>
      </c>
      <c r="AC220" s="28">
        <f t="shared" si="105"/>
        <v>1.3806042380264723E-4</v>
      </c>
      <c r="AD220" s="28"/>
      <c r="AE220" s="28">
        <f t="shared" si="96"/>
        <v>1.9060680620566564E-8</v>
      </c>
      <c r="AF220">
        <f t="shared" si="106"/>
        <v>7.6402300037443638E-3</v>
      </c>
      <c r="AG220" s="29"/>
      <c r="AH220">
        <f t="shared" si="97"/>
        <v>4.7964563353857653E-4</v>
      </c>
      <c r="AI220">
        <f t="shared" si="98"/>
        <v>0.98830043803135148</v>
      </c>
      <c r="AJ220">
        <f t="shared" si="99"/>
        <v>0.12638023989399153</v>
      </c>
      <c r="AK220">
        <f t="shared" si="100"/>
        <v>-5.7906101120741365E-4</v>
      </c>
      <c r="AL220">
        <f t="shared" si="101"/>
        <v>-3.0921387622073433</v>
      </c>
      <c r="AM220">
        <f t="shared" si="102"/>
        <v>-40.433468690221737</v>
      </c>
      <c r="AN220" s="28">
        <f t="shared" si="103"/>
        <v>9.4748143405585008</v>
      </c>
      <c r="AO220" s="28">
        <f t="shared" si="103"/>
        <v>9.4748143405585008</v>
      </c>
      <c r="AP220" s="28">
        <f t="shared" si="103"/>
        <v>9.4748143405583711</v>
      </c>
      <c r="AQ220" s="28">
        <f t="shared" si="103"/>
        <v>9.4748143405694751</v>
      </c>
      <c r="AR220" s="28">
        <f t="shared" si="103"/>
        <v>9.4748143396203552</v>
      </c>
      <c r="AS220" s="28">
        <f t="shared" si="103"/>
        <v>9.4748144207472116</v>
      </c>
      <c r="AT220" s="28">
        <f t="shared" si="103"/>
        <v>9.4748074863683218</v>
      </c>
      <c r="AU220" s="28">
        <f t="shared" si="104"/>
        <v>9.4754002163302964</v>
      </c>
      <c r="AW220" s="26"/>
      <c r="AX220" s="27"/>
    </row>
    <row r="221" spans="1:50" x14ac:dyDescent="0.2">
      <c r="A221" s="22" t="s">
        <v>179</v>
      </c>
      <c r="B221" s="23" t="s">
        <v>112</v>
      </c>
      <c r="C221" s="25">
        <v>51803.520600000003</v>
      </c>
      <c r="E221">
        <f t="shared" si="90"/>
        <v>11879.013381499148</v>
      </c>
      <c r="F221">
        <f t="shared" si="91"/>
        <v>11879</v>
      </c>
      <c r="G221">
        <f t="shared" si="88"/>
        <v>6.974210002226755E-3</v>
      </c>
      <c r="J221">
        <f t="shared" si="89"/>
        <v>6.974210002226755E-3</v>
      </c>
      <c r="Q221" s="1">
        <f t="shared" si="92"/>
        <v>36785.020600000003</v>
      </c>
      <c r="S221" s="32">
        <v>1</v>
      </c>
      <c r="Z221">
        <f t="shared" si="93"/>
        <v>11879</v>
      </c>
      <c r="AA221" s="28">
        <f t="shared" si="94"/>
        <v>7.5039368424009495E-3</v>
      </c>
      <c r="AB221" s="28">
        <f t="shared" si="95"/>
        <v>6.4930295106860542E-3</v>
      </c>
      <c r="AC221" s="28">
        <f t="shared" si="105"/>
        <v>-5.2972684017419443E-4</v>
      </c>
      <c r="AD221" s="28"/>
      <c r="AE221" s="28">
        <f t="shared" si="96"/>
        <v>2.8061052520093651E-7</v>
      </c>
      <c r="AF221">
        <f t="shared" si="106"/>
        <v>6.974210002226755E-3</v>
      </c>
      <c r="AG221" s="29"/>
      <c r="AH221">
        <f t="shared" si="97"/>
        <v>4.8118049154070099E-4</v>
      </c>
      <c r="AI221">
        <f t="shared" si="98"/>
        <v>0.9883006734179739</v>
      </c>
      <c r="AJ221">
        <f t="shared" si="99"/>
        <v>0.12678182485537884</v>
      </c>
      <c r="AK221">
        <f t="shared" si="100"/>
        <v>-5.8379743066049419E-4</v>
      </c>
      <c r="AL221">
        <f t="shared" si="101"/>
        <v>-3.0917339208083057</v>
      </c>
      <c r="AM221">
        <f t="shared" si="102"/>
        <v>-40.10502384923425</v>
      </c>
      <c r="AN221" s="28">
        <f t="shared" si="103"/>
        <v>9.4752239463415151</v>
      </c>
      <c r="AO221" s="28">
        <f t="shared" si="103"/>
        <v>9.4752239463415169</v>
      </c>
      <c r="AP221" s="28">
        <f t="shared" si="103"/>
        <v>9.4752239463413854</v>
      </c>
      <c r="AQ221" s="28">
        <f t="shared" si="103"/>
        <v>9.47522394635258</v>
      </c>
      <c r="AR221" s="28">
        <f t="shared" si="103"/>
        <v>9.4752239453957543</v>
      </c>
      <c r="AS221" s="28">
        <f t="shared" si="103"/>
        <v>9.4752240271827599</v>
      </c>
      <c r="AT221" s="28">
        <f t="shared" si="103"/>
        <v>9.4752170362332517</v>
      </c>
      <c r="AU221" s="28">
        <f t="shared" si="104"/>
        <v>9.4758146141332986</v>
      </c>
      <c r="AW221" s="26"/>
      <c r="AX221" s="27"/>
    </row>
    <row r="222" spans="1:50" x14ac:dyDescent="0.2">
      <c r="A222" s="22" t="s">
        <v>180</v>
      </c>
      <c r="B222" s="23" t="s">
        <v>112</v>
      </c>
      <c r="C222" s="25">
        <v>51812.902600000001</v>
      </c>
      <c r="E222">
        <f t="shared" si="90"/>
        <v>11897.014735764318</v>
      </c>
      <c r="F222">
        <f t="shared" si="91"/>
        <v>11897</v>
      </c>
      <c r="G222">
        <f t="shared" si="88"/>
        <v>7.6800300012109801E-3</v>
      </c>
      <c r="J222">
        <f t="shared" si="89"/>
        <v>7.6800300012109801E-3</v>
      </c>
      <c r="Q222" s="1">
        <f t="shared" si="92"/>
        <v>36794.402600000001</v>
      </c>
      <c r="S222" s="32">
        <v>1</v>
      </c>
      <c r="Z222">
        <f t="shared" si="93"/>
        <v>11897</v>
      </c>
      <c r="AA222" s="28">
        <f t="shared" si="94"/>
        <v>7.519831415468547E-3</v>
      </c>
      <c r="AB222" s="28">
        <f t="shared" si="95"/>
        <v>7.1850394345758526E-3</v>
      </c>
      <c r="AC222" s="28">
        <f t="shared" si="105"/>
        <v>1.6019858574243314E-4</v>
      </c>
      <c r="AD222" s="28"/>
      <c r="AE222" s="28">
        <f t="shared" si="96"/>
        <v>2.5663586873875704E-8</v>
      </c>
      <c r="AF222">
        <f t="shared" si="106"/>
        <v>7.6800300012109801E-3</v>
      </c>
      <c r="AG222" s="29"/>
      <c r="AH222">
        <f t="shared" si="97"/>
        <v>4.9499056663512755E-4</v>
      </c>
      <c r="AI222">
        <f t="shared" si="98"/>
        <v>0.9883028781849893</v>
      </c>
      <c r="AJ222">
        <f t="shared" si="99"/>
        <v>0.13039515537695132</v>
      </c>
      <c r="AK222">
        <f t="shared" si="100"/>
        <v>-6.2642091100828729E-4</v>
      </c>
      <c r="AL222">
        <f t="shared" si="101"/>
        <v>-3.0880903393150976</v>
      </c>
      <c r="AM222">
        <f t="shared" si="102"/>
        <v>-37.372643060499158</v>
      </c>
      <c r="AN222" s="28">
        <f t="shared" si="103"/>
        <v>9.4789104028919535</v>
      </c>
      <c r="AO222" s="28">
        <f t="shared" si="103"/>
        <v>9.4789104028919553</v>
      </c>
      <c r="AP222" s="28">
        <f t="shared" si="103"/>
        <v>9.478910402891815</v>
      </c>
      <c r="AQ222" s="28">
        <f t="shared" si="103"/>
        <v>9.478910402903816</v>
      </c>
      <c r="AR222" s="28">
        <f t="shared" si="103"/>
        <v>9.4789104018777355</v>
      </c>
      <c r="AS222" s="28">
        <f t="shared" si="103"/>
        <v>9.4789104896016241</v>
      </c>
      <c r="AT222" s="28">
        <f t="shared" si="103"/>
        <v>9.4789029897353796</v>
      </c>
      <c r="AU222" s="28">
        <f t="shared" si="104"/>
        <v>9.4795441943603063</v>
      </c>
      <c r="AW222" s="26"/>
      <c r="AX222" s="27"/>
    </row>
    <row r="223" spans="1:50" x14ac:dyDescent="0.2">
      <c r="A223" s="22" t="s">
        <v>179</v>
      </c>
      <c r="B223" s="23" t="s">
        <v>112</v>
      </c>
      <c r="C223" s="25">
        <v>51816.550499999998</v>
      </c>
      <c r="E223">
        <f t="shared" si="90"/>
        <v>11904.0140046008</v>
      </c>
      <c r="F223">
        <f t="shared" si="91"/>
        <v>11904</v>
      </c>
      <c r="G223">
        <f t="shared" si="88"/>
        <v>7.2989600012078881E-3</v>
      </c>
      <c r="J223">
        <f t="shared" si="89"/>
        <v>7.2989600012078881E-3</v>
      </c>
      <c r="Q223" s="1">
        <f t="shared" si="92"/>
        <v>36798.050499999998</v>
      </c>
      <c r="S223" s="32">
        <v>1</v>
      </c>
      <c r="Z223">
        <f t="shared" si="93"/>
        <v>11904</v>
      </c>
      <c r="AA223" s="28">
        <f t="shared" si="94"/>
        <v>7.5260073685890416E-3</v>
      </c>
      <c r="AB223" s="28">
        <f t="shared" si="95"/>
        <v>6.7986006476789453E-3</v>
      </c>
      <c r="AC223" s="28">
        <f t="shared" si="105"/>
        <v>-2.2704736738115346E-4</v>
      </c>
      <c r="AD223" s="28"/>
      <c r="AE223" s="28">
        <f t="shared" si="96"/>
        <v>5.155050703471247E-8</v>
      </c>
      <c r="AF223">
        <f t="shared" si="106"/>
        <v>7.2989600012078881E-3</v>
      </c>
      <c r="AG223" s="29"/>
      <c r="AH223">
        <f t="shared" si="97"/>
        <v>5.0035935352894247E-4</v>
      </c>
      <c r="AI223">
        <f t="shared" si="98"/>
        <v>0.98830377753605891</v>
      </c>
      <c r="AJ223">
        <f t="shared" si="99"/>
        <v>0.13179987905035787</v>
      </c>
      <c r="AK223">
        <f t="shared" si="100"/>
        <v>-6.4299454659267198E-4</v>
      </c>
      <c r="AL223">
        <f t="shared" si="101"/>
        <v>-3.0866733864746854</v>
      </c>
      <c r="AM223">
        <f t="shared" si="102"/>
        <v>-36.407938272150922</v>
      </c>
      <c r="AN223" s="28">
        <f t="shared" si="103"/>
        <v>9.4803440271511317</v>
      </c>
      <c r="AO223" s="28">
        <f t="shared" si="103"/>
        <v>9.4803440271511334</v>
      </c>
      <c r="AP223" s="28">
        <f t="shared" si="103"/>
        <v>9.4803440271509896</v>
      </c>
      <c r="AQ223" s="28">
        <f t="shared" si="103"/>
        <v>9.480344027163305</v>
      </c>
      <c r="AR223" s="28">
        <f t="shared" si="103"/>
        <v>9.4803440261103251</v>
      </c>
      <c r="AS223" s="28">
        <f t="shared" si="103"/>
        <v>9.4803441161407633</v>
      </c>
      <c r="AT223" s="28">
        <f t="shared" si="103"/>
        <v>9.4803364184726195</v>
      </c>
      <c r="AU223" s="28">
        <f t="shared" si="104"/>
        <v>9.4809945866708105</v>
      </c>
      <c r="AW223" s="26"/>
      <c r="AX223" s="27"/>
    </row>
    <row r="224" spans="1:50" x14ac:dyDescent="0.2">
      <c r="A224" s="22" t="s">
        <v>180</v>
      </c>
      <c r="B224" s="23" t="s">
        <v>112</v>
      </c>
      <c r="C224" s="25">
        <v>51823.847399999999</v>
      </c>
      <c r="E224">
        <f t="shared" si="90"/>
        <v>11918.014652856777</v>
      </c>
      <c r="F224">
        <f t="shared" si="91"/>
        <v>11918</v>
      </c>
      <c r="G224">
        <f t="shared" si="88"/>
        <v>7.6368200025171973E-3</v>
      </c>
      <c r="J224">
        <f t="shared" si="89"/>
        <v>7.6368200025171973E-3</v>
      </c>
      <c r="Q224" s="1">
        <f t="shared" si="92"/>
        <v>36805.347399999999</v>
      </c>
      <c r="S224" s="32">
        <v>1</v>
      </c>
      <c r="Z224">
        <f t="shared" si="93"/>
        <v>11918</v>
      </c>
      <c r="AA224" s="28">
        <f t="shared" si="94"/>
        <v>7.5383503608849314E-3</v>
      </c>
      <c r="AB224" s="28">
        <f t="shared" si="95"/>
        <v>7.1257261563974113E-3</v>
      </c>
      <c r="AC224" s="28">
        <f t="shared" si="105"/>
        <v>9.8469641632265882E-5</v>
      </c>
      <c r="AD224" s="28"/>
      <c r="AE224" s="28">
        <f t="shared" si="96"/>
        <v>9.6962703231868699E-9</v>
      </c>
      <c r="AF224">
        <f t="shared" si="106"/>
        <v>7.6368200025171973E-3</v>
      </c>
      <c r="AG224" s="29"/>
      <c r="AH224">
        <f t="shared" si="97"/>
        <v>5.1109384611978633E-4</v>
      </c>
      <c r="AI224">
        <f t="shared" si="98"/>
        <v>0.98830564669113807</v>
      </c>
      <c r="AJ224">
        <f t="shared" si="99"/>
        <v>0.13460853754468938</v>
      </c>
      <c r="AK224">
        <f t="shared" si="100"/>
        <v>-6.761380040040709E-4</v>
      </c>
      <c r="AL224">
        <f t="shared" si="101"/>
        <v>-3.0838394728889846</v>
      </c>
      <c r="AM224">
        <f t="shared" si="102"/>
        <v>-34.620501240831828</v>
      </c>
      <c r="AN224" s="28">
        <f t="shared" si="103"/>
        <v>9.4832112796684243</v>
      </c>
      <c r="AO224" s="28">
        <f t="shared" si="103"/>
        <v>9.483211279668426</v>
      </c>
      <c r="AP224" s="28">
        <f t="shared" si="103"/>
        <v>9.483211279668275</v>
      </c>
      <c r="AQ224" s="28">
        <f t="shared" si="103"/>
        <v>9.4832112796812158</v>
      </c>
      <c r="AR224" s="28">
        <f t="shared" si="103"/>
        <v>9.4832112785745117</v>
      </c>
      <c r="AS224" s="28">
        <f t="shared" si="103"/>
        <v>9.4832113732140986</v>
      </c>
      <c r="AT224" s="28">
        <f t="shared" si="103"/>
        <v>9.4832032801364203</v>
      </c>
      <c r="AU224" s="28">
        <f t="shared" si="104"/>
        <v>9.4838953712918173</v>
      </c>
      <c r="AW224" s="26"/>
      <c r="AX224" s="27"/>
    </row>
    <row r="225" spans="1:50" x14ac:dyDescent="0.2">
      <c r="A225" s="22" t="s">
        <v>179</v>
      </c>
      <c r="B225" s="23" t="s">
        <v>112</v>
      </c>
      <c r="C225" s="25">
        <v>51872.317300000002</v>
      </c>
      <c r="E225">
        <f t="shared" si="90"/>
        <v>12011.014422745675</v>
      </c>
      <c r="F225">
        <f t="shared" si="91"/>
        <v>12011</v>
      </c>
      <c r="G225">
        <f t="shared" si="88"/>
        <v>7.5168900002609007E-3</v>
      </c>
      <c r="J225">
        <f t="shared" si="89"/>
        <v>7.5168900002609007E-3</v>
      </c>
      <c r="Q225" s="1">
        <f t="shared" si="92"/>
        <v>36853.817300000002</v>
      </c>
      <c r="S225" s="32">
        <v>1</v>
      </c>
      <c r="Z225">
        <f t="shared" si="93"/>
        <v>12011</v>
      </c>
      <c r="AA225" s="28">
        <f t="shared" si="94"/>
        <v>7.6200353771209463E-3</v>
      </c>
      <c r="AB225" s="28">
        <f t="shared" si="95"/>
        <v>6.934598750984922E-3</v>
      </c>
      <c r="AC225" s="28">
        <f t="shared" si="105"/>
        <v>-1.0314537686004557E-4</v>
      </c>
      <c r="AD225" s="28"/>
      <c r="AE225" s="28">
        <f t="shared" si="96"/>
        <v>1.0638968767600824E-8</v>
      </c>
      <c r="AF225">
        <f t="shared" si="106"/>
        <v>7.5168900002609007E-3</v>
      </c>
      <c r="AG225" s="29"/>
      <c r="AH225">
        <f t="shared" si="97"/>
        <v>5.822912492759783E-4</v>
      </c>
      <c r="AI225">
        <f t="shared" si="98"/>
        <v>0.98832044682895848</v>
      </c>
      <c r="AJ225">
        <f t="shared" si="99"/>
        <v>0.15323783697204296</v>
      </c>
      <c r="AK225">
        <f t="shared" si="100"/>
        <v>-8.9615826602356871E-4</v>
      </c>
      <c r="AL225">
        <f t="shared" si="101"/>
        <v>-3.0650138851175925</v>
      </c>
      <c r="AM225">
        <f t="shared" si="102"/>
        <v>-26.104135124008213</v>
      </c>
      <c r="AN225" s="28">
        <f t="shared" si="103"/>
        <v>9.5022581826577781</v>
      </c>
      <c r="AO225" s="28">
        <f t="shared" si="103"/>
        <v>9.5022581826577799</v>
      </c>
      <c r="AP225" s="28">
        <f t="shared" si="103"/>
        <v>9.5022581826575809</v>
      </c>
      <c r="AQ225" s="28">
        <f t="shared" si="103"/>
        <v>9.5022581826746446</v>
      </c>
      <c r="AR225" s="28">
        <f t="shared" si="103"/>
        <v>9.5022581812135698</v>
      </c>
      <c r="AS225" s="28">
        <f t="shared" si="103"/>
        <v>9.5022583063191313</v>
      </c>
      <c r="AT225" s="28">
        <f t="shared" si="103"/>
        <v>9.5022475940758007</v>
      </c>
      <c r="AU225" s="28">
        <f t="shared" si="104"/>
        <v>9.5031648691313642</v>
      </c>
      <c r="AW225" s="26"/>
      <c r="AX225" s="27"/>
    </row>
    <row r="226" spans="1:50" x14ac:dyDescent="0.2">
      <c r="A226" s="22" t="s">
        <v>179</v>
      </c>
      <c r="B226" s="23" t="s">
        <v>112</v>
      </c>
      <c r="C226" s="25">
        <v>51873.359799999998</v>
      </c>
      <c r="E226">
        <f t="shared" si="90"/>
        <v>12013.014679814676</v>
      </c>
      <c r="F226">
        <f t="shared" si="91"/>
        <v>12013</v>
      </c>
      <c r="G226">
        <f t="shared" si="88"/>
        <v>7.6508700003614649E-3</v>
      </c>
      <c r="J226">
        <f t="shared" si="89"/>
        <v>7.6508700003614649E-3</v>
      </c>
      <c r="Q226" s="1">
        <f t="shared" si="92"/>
        <v>36854.859799999998</v>
      </c>
      <c r="S226" s="32">
        <v>1</v>
      </c>
      <c r="Z226">
        <f t="shared" si="93"/>
        <v>12013</v>
      </c>
      <c r="AA226" s="28">
        <f t="shared" si="94"/>
        <v>7.6217860590930379E-3</v>
      </c>
      <c r="AB226" s="28">
        <f t="shared" si="95"/>
        <v>7.0670498397164289E-3</v>
      </c>
      <c r="AC226" s="28">
        <f t="shared" si="105"/>
        <v>2.9083941268426977E-5</v>
      </c>
      <c r="AD226" s="28"/>
      <c r="AE226" s="28">
        <f t="shared" si="96"/>
        <v>8.4587563970530977E-10</v>
      </c>
      <c r="AF226">
        <f t="shared" si="106"/>
        <v>7.6508700003614649E-3</v>
      </c>
      <c r="AG226" s="29"/>
      <c r="AH226">
        <f t="shared" si="97"/>
        <v>5.8382016064503642E-4</v>
      </c>
      <c r="AI226">
        <f t="shared" si="98"/>
        <v>0.98832081060284938</v>
      </c>
      <c r="AJ226">
        <f t="shared" si="99"/>
        <v>0.15363790060722321</v>
      </c>
      <c r="AK226">
        <f t="shared" si="100"/>
        <v>-9.0088675116971057E-4</v>
      </c>
      <c r="AL226">
        <f t="shared" si="101"/>
        <v>-3.0646090272732329</v>
      </c>
      <c r="AM226">
        <f t="shared" si="102"/>
        <v>-25.966718529839316</v>
      </c>
      <c r="AN226" s="28">
        <f t="shared" si="103"/>
        <v>9.5026677967601376</v>
      </c>
      <c r="AO226" s="28">
        <f t="shared" si="103"/>
        <v>9.5026677967601412</v>
      </c>
      <c r="AP226" s="28">
        <f t="shared" si="103"/>
        <v>9.5026677967599404</v>
      </c>
      <c r="AQ226" s="28">
        <f t="shared" si="103"/>
        <v>9.5026677967770912</v>
      </c>
      <c r="AR226" s="28">
        <f t="shared" si="103"/>
        <v>9.5026677953084491</v>
      </c>
      <c r="AS226" s="28">
        <f t="shared" si="103"/>
        <v>9.5026679210659584</v>
      </c>
      <c r="AT226" s="28">
        <f t="shared" si="103"/>
        <v>9.5026571526559191</v>
      </c>
      <c r="AU226" s="28">
        <f t="shared" si="104"/>
        <v>9.5035792669343664</v>
      </c>
      <c r="AW226" s="26"/>
      <c r="AX226" s="27"/>
    </row>
    <row r="227" spans="1:50" x14ac:dyDescent="0.2">
      <c r="A227" s="22" t="s">
        <v>179</v>
      </c>
      <c r="B227" s="23" t="s">
        <v>112</v>
      </c>
      <c r="C227" s="25">
        <v>52194.409200000002</v>
      </c>
      <c r="E227">
        <f t="shared" si="90"/>
        <v>12629.015957369758</v>
      </c>
      <c r="F227">
        <f t="shared" si="91"/>
        <v>12629</v>
      </c>
      <c r="G227">
        <f t="shared" si="88"/>
        <v>8.3167100019636564E-3</v>
      </c>
      <c r="J227">
        <f t="shared" si="89"/>
        <v>8.3167100019636564E-3</v>
      </c>
      <c r="Q227" s="1">
        <f t="shared" si="92"/>
        <v>37175.909200000002</v>
      </c>
      <c r="S227" s="32">
        <v>1</v>
      </c>
      <c r="Z227">
        <f t="shared" si="93"/>
        <v>12629</v>
      </c>
      <c r="AA227" s="28">
        <f t="shared" si="94"/>
        <v>8.1475803135056379E-3</v>
      </c>
      <c r="AB227" s="28">
        <f t="shared" si="95"/>
        <v>7.2678483568224097E-3</v>
      </c>
      <c r="AC227" s="28">
        <f t="shared" si="105"/>
        <v>1.6912968845801853E-4</v>
      </c>
      <c r="AD227" s="28"/>
      <c r="AE227" s="28">
        <f t="shared" si="96"/>
        <v>2.8604851517906407E-8</v>
      </c>
      <c r="AF227">
        <f t="shared" si="106"/>
        <v>8.3167100019636564E-3</v>
      </c>
      <c r="AG227" s="29"/>
      <c r="AH227">
        <f t="shared" si="97"/>
        <v>1.048861645141247E-3</v>
      </c>
      <c r="AI227">
        <f t="shared" si="98"/>
        <v>0.98852359123453049</v>
      </c>
      <c r="AJ227">
        <f t="shared" si="99"/>
        <v>0.27536262826762542</v>
      </c>
      <c r="AK227">
        <f t="shared" si="100"/>
        <v>-2.3467219180812425E-3</v>
      </c>
      <c r="AL227">
        <f t="shared" si="101"/>
        <v>-2.9398909736988421</v>
      </c>
      <c r="AM227">
        <f t="shared" si="102"/>
        <v>-9.8819940635170358</v>
      </c>
      <c r="AN227" s="28">
        <f t="shared" si="103"/>
        <v>9.6288399866078933</v>
      </c>
      <c r="AO227" s="28">
        <f t="shared" si="103"/>
        <v>9.6288399866078986</v>
      </c>
      <c r="AP227" s="28">
        <f t="shared" si="103"/>
        <v>9.6288399866074226</v>
      </c>
      <c r="AQ227" s="28">
        <f t="shared" si="103"/>
        <v>9.6288399866489822</v>
      </c>
      <c r="AR227" s="28">
        <f t="shared" si="103"/>
        <v>9.6288399830259035</v>
      </c>
      <c r="AS227" s="28">
        <f t="shared" si="103"/>
        <v>9.628840298877126</v>
      </c>
      <c r="AT227" s="28">
        <f t="shared" si="103"/>
        <v>9.6288127638051169</v>
      </c>
      <c r="AU227" s="28">
        <f t="shared" si="104"/>
        <v>9.6312137902586805</v>
      </c>
      <c r="AW227" s="26"/>
      <c r="AX227" s="27"/>
    </row>
    <row r="228" spans="1:50" x14ac:dyDescent="0.2">
      <c r="A228" s="22" t="s">
        <v>179</v>
      </c>
      <c r="B228" s="23" t="s">
        <v>112</v>
      </c>
      <c r="C228" s="25">
        <v>52198.578800000003</v>
      </c>
      <c r="E228">
        <f t="shared" si="90"/>
        <v>12637.01621816107</v>
      </c>
      <c r="F228">
        <f t="shared" si="91"/>
        <v>12637</v>
      </c>
      <c r="G228">
        <f t="shared" si="88"/>
        <v>8.4526300051948056E-3</v>
      </c>
      <c r="J228">
        <f t="shared" si="89"/>
        <v>8.4526300051948056E-3</v>
      </c>
      <c r="Q228" s="1">
        <f t="shared" si="92"/>
        <v>37180.078800000003</v>
      </c>
      <c r="S228" s="32">
        <v>1</v>
      </c>
      <c r="Z228">
        <f t="shared" si="93"/>
        <v>12637</v>
      </c>
      <c r="AA228" s="28">
        <f t="shared" si="94"/>
        <v>8.1542165596479345E-3</v>
      </c>
      <c r="AB228" s="28">
        <f t="shared" si="95"/>
        <v>7.3978220732374787E-3</v>
      </c>
      <c r="AC228" s="28">
        <f t="shared" si="105"/>
        <v>2.9841344554687108E-4</v>
      </c>
      <c r="AD228" s="28"/>
      <c r="AE228" s="28">
        <f t="shared" si="96"/>
        <v>8.9050584483155383E-8</v>
      </c>
      <c r="AF228">
        <f t="shared" si="106"/>
        <v>8.4526300051948056E-3</v>
      </c>
      <c r="AG228" s="29"/>
      <c r="AH228">
        <f t="shared" si="97"/>
        <v>1.0548079319573265E-3</v>
      </c>
      <c r="AI228">
        <f t="shared" si="98"/>
        <v>0.98852740822493979</v>
      </c>
      <c r="AJ228">
        <f t="shared" si="99"/>
        <v>0.27691973656124175</v>
      </c>
      <c r="AK228">
        <f t="shared" si="100"/>
        <v>-2.3653117925060488E-3</v>
      </c>
      <c r="AL228">
        <f t="shared" si="101"/>
        <v>-2.9382708708690171</v>
      </c>
      <c r="AM228">
        <f t="shared" si="102"/>
        <v>-9.8027140211518571</v>
      </c>
      <c r="AN228" s="28">
        <f t="shared" si="103"/>
        <v>9.6304787826524212</v>
      </c>
      <c r="AO228" s="28">
        <f t="shared" si="103"/>
        <v>9.6304787826524283</v>
      </c>
      <c r="AP228" s="28">
        <f t="shared" si="103"/>
        <v>9.6304787826519487</v>
      </c>
      <c r="AQ228" s="28">
        <f t="shared" si="103"/>
        <v>9.6304787826937801</v>
      </c>
      <c r="AR228" s="28">
        <f t="shared" si="103"/>
        <v>9.630478779045772</v>
      </c>
      <c r="AS228" s="28">
        <f t="shared" si="103"/>
        <v>9.6304790971785863</v>
      </c>
      <c r="AT228" s="28">
        <f t="shared" si="103"/>
        <v>9.6304513537585468</v>
      </c>
      <c r="AU228" s="28">
        <f t="shared" si="104"/>
        <v>9.6328713814706823</v>
      </c>
      <c r="AW228" s="26"/>
      <c r="AX228" s="27"/>
    </row>
    <row r="229" spans="1:50" x14ac:dyDescent="0.2">
      <c r="A229" s="22" t="s">
        <v>179</v>
      </c>
      <c r="B229" s="23" t="s">
        <v>112</v>
      </c>
      <c r="C229" s="25">
        <v>52198.578999999998</v>
      </c>
      <c r="E229">
        <f t="shared" si="90"/>
        <v>12637.016601903424</v>
      </c>
      <c r="F229">
        <f t="shared" si="91"/>
        <v>12637</v>
      </c>
      <c r="G229">
        <f t="shared" si="88"/>
        <v>8.6526300001423806E-3</v>
      </c>
      <c r="J229">
        <f t="shared" si="89"/>
        <v>8.6526300001423806E-3</v>
      </c>
      <c r="Q229" s="1">
        <f t="shared" si="92"/>
        <v>37180.078999999998</v>
      </c>
      <c r="S229" s="32">
        <v>1</v>
      </c>
      <c r="Z229">
        <f t="shared" si="93"/>
        <v>12637</v>
      </c>
      <c r="AA229" s="28">
        <f t="shared" si="94"/>
        <v>8.1542165596479345E-3</v>
      </c>
      <c r="AB229" s="28">
        <f t="shared" si="95"/>
        <v>7.5978220681850537E-3</v>
      </c>
      <c r="AC229" s="28">
        <f t="shared" si="105"/>
        <v>4.9841344049444611E-4</v>
      </c>
      <c r="AD229" s="28"/>
      <c r="AE229" s="28">
        <f t="shared" si="96"/>
        <v>2.4841595766551076E-7</v>
      </c>
      <c r="AF229">
        <f t="shared" si="106"/>
        <v>8.6526300001423806E-3</v>
      </c>
      <c r="AG229" s="29"/>
      <c r="AH229">
        <f t="shared" si="97"/>
        <v>1.0548079319573265E-3</v>
      </c>
      <c r="AI229">
        <f t="shared" si="98"/>
        <v>0.98852740822493979</v>
      </c>
      <c r="AJ229">
        <f t="shared" si="99"/>
        <v>0.27691973656124175</v>
      </c>
      <c r="AK229">
        <f t="shared" si="100"/>
        <v>-2.3653117925060488E-3</v>
      </c>
      <c r="AL229">
        <f t="shared" si="101"/>
        <v>-2.9382708708690171</v>
      </c>
      <c r="AM229">
        <f t="shared" si="102"/>
        <v>-9.8027140211518571</v>
      </c>
      <c r="AN229" s="28">
        <f t="shared" ref="AN229:AT242" si="107">$AU229+$AB$7*SIN(AO229)</f>
        <v>9.6304787826524212</v>
      </c>
      <c r="AO229" s="28">
        <f t="shared" si="107"/>
        <v>9.6304787826524283</v>
      </c>
      <c r="AP229" s="28">
        <f t="shared" si="107"/>
        <v>9.6304787826519487</v>
      </c>
      <c r="AQ229" s="28">
        <f t="shared" si="107"/>
        <v>9.6304787826937801</v>
      </c>
      <c r="AR229" s="28">
        <f t="shared" si="107"/>
        <v>9.630478779045772</v>
      </c>
      <c r="AS229" s="28">
        <f t="shared" si="107"/>
        <v>9.6304790971785863</v>
      </c>
      <c r="AT229" s="28">
        <f t="shared" si="107"/>
        <v>9.6304513537585468</v>
      </c>
      <c r="AU229" s="28">
        <f t="shared" si="104"/>
        <v>9.6328713814706823</v>
      </c>
      <c r="AW229" s="26"/>
      <c r="AX229" s="27"/>
    </row>
    <row r="230" spans="1:50" x14ac:dyDescent="0.2">
      <c r="A230" s="22" t="s">
        <v>179</v>
      </c>
      <c r="B230" s="23" t="s">
        <v>112</v>
      </c>
      <c r="C230" s="25">
        <v>52304.379099999998</v>
      </c>
      <c r="E230">
        <f t="shared" si="90"/>
        <v>12840.016503991561</v>
      </c>
      <c r="F230">
        <f t="shared" si="91"/>
        <v>12840</v>
      </c>
      <c r="G230">
        <f t="shared" si="88"/>
        <v>8.601599998655729E-3</v>
      </c>
      <c r="J230">
        <f t="shared" si="89"/>
        <v>8.601599998655729E-3</v>
      </c>
      <c r="Q230" s="1">
        <f t="shared" si="92"/>
        <v>37285.879099999998</v>
      </c>
      <c r="S230" s="32">
        <v>1</v>
      </c>
      <c r="Z230">
        <f t="shared" si="93"/>
        <v>12840</v>
      </c>
      <c r="AA230" s="28">
        <f t="shared" si="94"/>
        <v>8.3207783890428752E-3</v>
      </c>
      <c r="AB230" s="28">
        <f t="shared" si="95"/>
        <v>7.3968881793267313E-3</v>
      </c>
      <c r="AC230" s="28">
        <f t="shared" si="105"/>
        <v>2.808216096128538E-4</v>
      </c>
      <c r="AD230" s="28"/>
      <c r="AE230" s="28">
        <f t="shared" si="96"/>
        <v>7.8860776425554053E-8</v>
      </c>
      <c r="AF230">
        <f t="shared" si="106"/>
        <v>8.601599998655729E-3</v>
      </c>
      <c r="AG230" s="29"/>
      <c r="AH230">
        <f t="shared" si="97"/>
        <v>1.2047118193289977E-3</v>
      </c>
      <c r="AI230">
        <f t="shared" si="98"/>
        <v>0.98863432495066073</v>
      </c>
      <c r="AJ230">
        <f t="shared" si="99"/>
        <v>0.3161813013698247</v>
      </c>
      <c r="AK230">
        <f t="shared" si="100"/>
        <v>-2.834870823472281E-3</v>
      </c>
      <c r="AL230">
        <f t="shared" si="101"/>
        <v>-2.8971562900512722</v>
      </c>
      <c r="AM230">
        <f t="shared" si="102"/>
        <v>-8.1413086465805904</v>
      </c>
      <c r="AN230" s="28">
        <f t="shared" si="107"/>
        <v>9.672065493752859</v>
      </c>
      <c r="AO230" s="28">
        <f t="shared" si="107"/>
        <v>9.6720654937528643</v>
      </c>
      <c r="AP230" s="28">
        <f t="shared" si="107"/>
        <v>9.6720654937523172</v>
      </c>
      <c r="AQ230" s="28">
        <f t="shared" si="107"/>
        <v>9.6720654938005506</v>
      </c>
      <c r="AR230" s="28">
        <f t="shared" si="107"/>
        <v>9.6720654895536704</v>
      </c>
      <c r="AS230" s="28">
        <f t="shared" si="107"/>
        <v>9.6720658634795385</v>
      </c>
      <c r="AT230" s="28">
        <f t="shared" si="107"/>
        <v>9.672032940492203</v>
      </c>
      <c r="AU230" s="28">
        <f t="shared" si="104"/>
        <v>9.6749327584752862</v>
      </c>
      <c r="AW230" s="26"/>
      <c r="AX230" s="27"/>
    </row>
    <row r="231" spans="1:50" x14ac:dyDescent="0.2">
      <c r="A231" s="22" t="s">
        <v>179</v>
      </c>
      <c r="B231" s="23" t="s">
        <v>112</v>
      </c>
      <c r="C231" s="25">
        <v>52313.239300000001</v>
      </c>
      <c r="E231">
        <f t="shared" si="90"/>
        <v>12857.016674430737</v>
      </c>
      <c r="F231">
        <f t="shared" si="91"/>
        <v>12857</v>
      </c>
      <c r="G231">
        <f t="shared" si="88"/>
        <v>8.690430004207883E-3</v>
      </c>
      <c r="J231">
        <f t="shared" si="89"/>
        <v>8.690430004207883E-3</v>
      </c>
      <c r="Q231" s="1">
        <f t="shared" si="92"/>
        <v>37294.739300000001</v>
      </c>
      <c r="S231" s="32">
        <v>1</v>
      </c>
      <c r="Z231">
        <f t="shared" si="93"/>
        <v>12857</v>
      </c>
      <c r="AA231" s="28">
        <f t="shared" si="94"/>
        <v>8.3345625090191899E-3</v>
      </c>
      <c r="AB231" s="28">
        <f t="shared" si="95"/>
        <v>7.4732548660663431E-3</v>
      </c>
      <c r="AC231" s="28">
        <f t="shared" si="105"/>
        <v>3.5586749518869316E-4</v>
      </c>
      <c r="AD231" s="28"/>
      <c r="AE231" s="28">
        <f t="shared" si="96"/>
        <v>1.2664167413187455E-7</v>
      </c>
      <c r="AF231">
        <f t="shared" si="106"/>
        <v>8.690430004207883E-3</v>
      </c>
      <c r="AG231" s="29"/>
      <c r="AH231">
        <f t="shared" si="97"/>
        <v>1.2171751381415399E-3</v>
      </c>
      <c r="AI231">
        <f t="shared" si="98"/>
        <v>0.98864415422518015</v>
      </c>
      <c r="AJ231">
        <f t="shared" si="99"/>
        <v>0.3194462747661076</v>
      </c>
      <c r="AK231">
        <f t="shared" si="100"/>
        <v>-2.8739917625930124E-3</v>
      </c>
      <c r="AL231">
        <f t="shared" si="101"/>
        <v>-2.8937127793139203</v>
      </c>
      <c r="AM231">
        <f t="shared" si="102"/>
        <v>-8.0270686133561835</v>
      </c>
      <c r="AN231" s="28">
        <f t="shared" si="107"/>
        <v>9.6755483360068641</v>
      </c>
      <c r="AO231" s="28">
        <f t="shared" si="107"/>
        <v>9.6755483360068713</v>
      </c>
      <c r="AP231" s="28">
        <f t="shared" si="107"/>
        <v>9.6755483360063188</v>
      </c>
      <c r="AQ231" s="28">
        <f t="shared" si="107"/>
        <v>9.6755483360550443</v>
      </c>
      <c r="AR231" s="28">
        <f t="shared" si="107"/>
        <v>9.675548331761112</v>
      </c>
      <c r="AS231" s="28">
        <f t="shared" si="107"/>
        <v>9.6755487101647653</v>
      </c>
      <c r="AT231" s="28">
        <f t="shared" si="107"/>
        <v>9.6755153634037399</v>
      </c>
      <c r="AU231" s="28">
        <f t="shared" si="104"/>
        <v>9.6784551398007963</v>
      </c>
      <c r="AV231" s="28"/>
      <c r="AW231" s="26"/>
      <c r="AX231" s="27"/>
    </row>
    <row r="232" spans="1:50" x14ac:dyDescent="0.2">
      <c r="A232" s="22" t="s">
        <v>179</v>
      </c>
      <c r="B232" s="23" t="s">
        <v>112</v>
      </c>
      <c r="C232" s="25">
        <v>52552.462399999997</v>
      </c>
      <c r="E232">
        <f t="shared" si="90"/>
        <v>13316.01686325116</v>
      </c>
      <c r="F232">
        <f t="shared" si="91"/>
        <v>13316</v>
      </c>
      <c r="G232">
        <f t="shared" si="88"/>
        <v>8.7888399939402007E-3</v>
      </c>
      <c r="J232">
        <f t="shared" si="89"/>
        <v>8.7888399939402007E-3</v>
      </c>
      <c r="Q232" s="1">
        <f t="shared" si="92"/>
        <v>37533.962399999997</v>
      </c>
      <c r="S232" s="32">
        <v>1</v>
      </c>
      <c r="Z232">
        <f t="shared" si="93"/>
        <v>13316</v>
      </c>
      <c r="AA232" s="28">
        <f t="shared" si="94"/>
        <v>8.6963781308742726E-3</v>
      </c>
      <c r="AB232" s="28">
        <f t="shared" si="95"/>
        <v>7.2411763001173825E-3</v>
      </c>
      <c r="AC232" s="28">
        <f t="shared" si="105"/>
        <v>9.2461863065928032E-5</v>
      </c>
      <c r="AD232" s="28"/>
      <c r="AE232" s="28">
        <f t="shared" si="96"/>
        <v>8.5491961216224257E-9</v>
      </c>
      <c r="AF232">
        <f t="shared" si="106"/>
        <v>8.7888399939402007E-3</v>
      </c>
      <c r="AG232" s="29"/>
      <c r="AH232">
        <f t="shared" si="97"/>
        <v>1.5476636938228177E-3</v>
      </c>
      <c r="AI232">
        <f t="shared" si="98"/>
        <v>0.98896013863424315</v>
      </c>
      <c r="AJ232">
        <f t="shared" si="99"/>
        <v>0.40606962833601251</v>
      </c>
      <c r="AK232">
        <f t="shared" si="100"/>
        <v>-3.9161872960592307E-3</v>
      </c>
      <c r="AL232">
        <f t="shared" si="101"/>
        <v>-2.8007088662902908</v>
      </c>
      <c r="AM232">
        <f t="shared" si="102"/>
        <v>-5.8101778447594032</v>
      </c>
      <c r="AN232" s="28">
        <f t="shared" si="107"/>
        <v>9.7695998031898768</v>
      </c>
      <c r="AO232" s="28">
        <f t="shared" si="107"/>
        <v>9.7695998031898839</v>
      </c>
      <c r="AP232" s="28">
        <f t="shared" si="107"/>
        <v>9.7695998031892337</v>
      </c>
      <c r="AQ232" s="28">
        <f t="shared" si="107"/>
        <v>9.7695998032483242</v>
      </c>
      <c r="AR232" s="28">
        <f t="shared" si="107"/>
        <v>9.7695997978882705</v>
      </c>
      <c r="AS232" s="28">
        <f t="shared" si="107"/>
        <v>9.7696002840895417</v>
      </c>
      <c r="AT232" s="28">
        <f t="shared" si="107"/>
        <v>9.7695561819569701</v>
      </c>
      <c r="AU232" s="28">
        <f t="shared" si="104"/>
        <v>9.7735594355895294</v>
      </c>
      <c r="AW232" s="26"/>
      <c r="AX232" s="27"/>
    </row>
    <row r="233" spans="1:50" x14ac:dyDescent="0.2">
      <c r="A233" s="22" t="s">
        <v>179</v>
      </c>
      <c r="B233" s="23" t="s">
        <v>112</v>
      </c>
      <c r="C233" s="25">
        <v>52564.4496</v>
      </c>
      <c r="E233">
        <f t="shared" si="90"/>
        <v>13339.016845541455</v>
      </c>
      <c r="F233">
        <f t="shared" si="91"/>
        <v>13339</v>
      </c>
      <c r="G233">
        <f t="shared" si="88"/>
        <v>8.7796099978731945E-3</v>
      </c>
      <c r="J233">
        <f t="shared" si="89"/>
        <v>8.7796099978731945E-3</v>
      </c>
      <c r="Q233" s="1">
        <f t="shared" si="92"/>
        <v>37545.9496</v>
      </c>
      <c r="S233" s="32">
        <v>1</v>
      </c>
      <c r="Z233">
        <f t="shared" si="93"/>
        <v>13339</v>
      </c>
      <c r="AA233" s="28">
        <f t="shared" si="94"/>
        <v>8.7139552001708909E-3</v>
      </c>
      <c r="AB233" s="28">
        <f t="shared" si="95"/>
        <v>7.2157190623389862E-3</v>
      </c>
      <c r="AC233" s="28">
        <f t="shared" si="105"/>
        <v>6.5654797702303577E-5</v>
      </c>
      <c r="AD233" s="28"/>
      <c r="AE233" s="28">
        <f t="shared" si="96"/>
        <v>4.3105524613304075E-9</v>
      </c>
      <c r="AF233">
        <f t="shared" si="106"/>
        <v>8.7796099978731945E-3</v>
      </c>
      <c r="AG233" s="29"/>
      <c r="AH233">
        <f t="shared" si="97"/>
        <v>1.5638909355342081E-3</v>
      </c>
      <c r="AI233">
        <f t="shared" si="98"/>
        <v>0.9889785157209362</v>
      </c>
      <c r="AJ233">
        <f t="shared" si="99"/>
        <v>0.41032551293374964</v>
      </c>
      <c r="AK233">
        <f t="shared" si="100"/>
        <v>-3.9676121533357049E-3</v>
      </c>
      <c r="AL233">
        <f t="shared" si="101"/>
        <v>-2.7960468873733952</v>
      </c>
      <c r="AM233">
        <f t="shared" si="102"/>
        <v>-5.7302394231462541</v>
      </c>
      <c r="AN233" s="28">
        <f t="shared" si="107"/>
        <v>9.7743134571175165</v>
      </c>
      <c r="AO233" s="28">
        <f t="shared" si="107"/>
        <v>9.7743134571175236</v>
      </c>
      <c r="AP233" s="28">
        <f t="shared" si="107"/>
        <v>9.7743134571168699</v>
      </c>
      <c r="AQ233" s="28">
        <f t="shared" si="107"/>
        <v>9.7743134571763264</v>
      </c>
      <c r="AR233" s="28">
        <f t="shared" si="107"/>
        <v>9.7743134517739101</v>
      </c>
      <c r="AS233" s="28">
        <f t="shared" si="107"/>
        <v>9.7743139426542438</v>
      </c>
      <c r="AT233" s="28">
        <f t="shared" si="107"/>
        <v>9.7742693400967795</v>
      </c>
      <c r="AU233" s="28">
        <f t="shared" si="104"/>
        <v>9.7783250103240409</v>
      </c>
      <c r="AW233" s="26"/>
      <c r="AX233" s="27"/>
    </row>
    <row r="234" spans="1:50" x14ac:dyDescent="0.2">
      <c r="A234" s="22" t="s">
        <v>179</v>
      </c>
      <c r="B234" s="23" t="s">
        <v>112</v>
      </c>
      <c r="C234" s="25">
        <v>52566.534500000002</v>
      </c>
      <c r="E234">
        <f t="shared" si="90"/>
        <v>13343.017167808295</v>
      </c>
      <c r="F234">
        <f t="shared" si="91"/>
        <v>13343</v>
      </c>
      <c r="G234">
        <f t="shared" si="88"/>
        <v>8.9475700006005354E-3</v>
      </c>
      <c r="J234">
        <f t="shared" si="89"/>
        <v>8.9475700006005354E-3</v>
      </c>
      <c r="Q234" s="1">
        <f t="shared" si="92"/>
        <v>37548.034500000002</v>
      </c>
      <c r="S234" s="32">
        <v>1</v>
      </c>
      <c r="Z234">
        <f t="shared" si="93"/>
        <v>13343</v>
      </c>
      <c r="AA234" s="28">
        <f t="shared" si="94"/>
        <v>8.7170064331115564E-3</v>
      </c>
      <c r="AB234" s="28">
        <f t="shared" si="95"/>
        <v>7.38086044210694E-3</v>
      </c>
      <c r="AC234" s="28">
        <f t="shared" si="105"/>
        <v>2.3056356748897902E-4</v>
      </c>
      <c r="AD234" s="28"/>
      <c r="AE234" s="28">
        <f t="shared" si="96"/>
        <v>5.3159558653244983E-8</v>
      </c>
      <c r="AF234">
        <f t="shared" si="106"/>
        <v>8.9475700006005354E-3</v>
      </c>
      <c r="AG234" s="29"/>
      <c r="AH234">
        <f t="shared" si="97"/>
        <v>1.5667095584935952E-3</v>
      </c>
      <c r="AI234">
        <f t="shared" si="98"/>
        <v>0.98898173627005959</v>
      </c>
      <c r="AJ234">
        <f t="shared" si="99"/>
        <v>0.41106477519820528</v>
      </c>
      <c r="AK234">
        <f t="shared" si="100"/>
        <v>-3.9765470310845086E-3</v>
      </c>
      <c r="AL234">
        <f t="shared" si="101"/>
        <v>-2.7952360906931721</v>
      </c>
      <c r="AM234">
        <f t="shared" si="102"/>
        <v>-5.7165542994911949</v>
      </c>
      <c r="AN234" s="28">
        <f t="shared" si="107"/>
        <v>9.7751332319853237</v>
      </c>
      <c r="AO234" s="28">
        <f t="shared" si="107"/>
        <v>9.7751332319853308</v>
      </c>
      <c r="AP234" s="28">
        <f t="shared" si="107"/>
        <v>9.7751332319846753</v>
      </c>
      <c r="AQ234" s="28">
        <f t="shared" si="107"/>
        <v>9.7751332320441939</v>
      </c>
      <c r="AR234" s="28">
        <f t="shared" si="107"/>
        <v>9.7751332266345248</v>
      </c>
      <c r="AS234" s="28">
        <f t="shared" si="107"/>
        <v>9.7751337183210723</v>
      </c>
      <c r="AT234" s="28">
        <f t="shared" si="107"/>
        <v>9.7750890291420607</v>
      </c>
      <c r="AU234" s="28">
        <f t="shared" si="104"/>
        <v>9.7791538059300436</v>
      </c>
      <c r="AW234" s="26"/>
      <c r="AX234" s="27"/>
    </row>
    <row r="235" spans="1:50" x14ac:dyDescent="0.2">
      <c r="A235" s="22" t="s">
        <v>179</v>
      </c>
      <c r="B235" s="23" t="s">
        <v>112</v>
      </c>
      <c r="C235" s="25">
        <v>52575.394399999997</v>
      </c>
      <c r="E235">
        <f t="shared" si="90"/>
        <v>13360.016762633913</v>
      </c>
      <c r="F235">
        <f t="shared" si="91"/>
        <v>13360</v>
      </c>
      <c r="G235">
        <f t="shared" si="88"/>
        <v>8.7363999991794117E-3</v>
      </c>
      <c r="J235">
        <f t="shared" si="89"/>
        <v>8.7363999991794117E-3</v>
      </c>
      <c r="Q235" s="1">
        <f t="shared" si="92"/>
        <v>37556.894399999997</v>
      </c>
      <c r="S235" s="32">
        <v>1</v>
      </c>
      <c r="Z235">
        <f t="shared" si="93"/>
        <v>13360</v>
      </c>
      <c r="AA235" s="28">
        <f t="shared" si="94"/>
        <v>8.729955424028886E-3</v>
      </c>
      <c r="AB235" s="28">
        <f t="shared" si="95"/>
        <v>7.1577229595659719E-3</v>
      </c>
      <c r="AC235" s="28">
        <f t="shared" si="105"/>
        <v>6.4445751505257109E-6</v>
      </c>
      <c r="AD235" s="28"/>
      <c r="AE235" s="28">
        <f t="shared" si="96"/>
        <v>4.1532548870773491E-11</v>
      </c>
      <c r="AF235">
        <f t="shared" si="106"/>
        <v>8.7363999991794117E-3</v>
      </c>
      <c r="AG235" s="29"/>
      <c r="AH235">
        <f t="shared" si="97"/>
        <v>1.5786770396134398E-3</v>
      </c>
      <c r="AI235">
        <f t="shared" si="98"/>
        <v>0.98899550462367836</v>
      </c>
      <c r="AJ235">
        <f t="shared" si="99"/>
        <v>0.41420367300667144</v>
      </c>
      <c r="AK235">
        <f t="shared" si="100"/>
        <v>-4.0144916770947026E-3</v>
      </c>
      <c r="AL235">
        <f t="shared" si="101"/>
        <v>-2.7917901456797272</v>
      </c>
      <c r="AM235">
        <f t="shared" si="102"/>
        <v>-5.6590922341873391</v>
      </c>
      <c r="AN235" s="28">
        <f t="shared" si="107"/>
        <v>9.7786173050619354</v>
      </c>
      <c r="AO235" s="28">
        <f t="shared" si="107"/>
        <v>9.7786173050619425</v>
      </c>
      <c r="AP235" s="28">
        <f t="shared" si="107"/>
        <v>9.7786173050612852</v>
      </c>
      <c r="AQ235" s="28">
        <f t="shared" si="107"/>
        <v>9.7786173051210632</v>
      </c>
      <c r="AR235" s="28">
        <f t="shared" si="107"/>
        <v>9.7786172996809384</v>
      </c>
      <c r="AS235" s="28">
        <f t="shared" si="107"/>
        <v>9.7786177947688575</v>
      </c>
      <c r="AT235" s="28">
        <f t="shared" si="107"/>
        <v>9.7785727388094745</v>
      </c>
      <c r="AU235" s="28">
        <f t="shared" si="104"/>
        <v>9.7826761872555519</v>
      </c>
      <c r="AW235" s="26"/>
      <c r="AX235" s="27"/>
    </row>
    <row r="236" spans="1:50" x14ac:dyDescent="0.2">
      <c r="A236" s="22" t="s">
        <v>179</v>
      </c>
      <c r="B236" s="23" t="s">
        <v>112</v>
      </c>
      <c r="C236" s="25">
        <v>52576.436900000001</v>
      </c>
      <c r="E236">
        <f t="shared" si="90"/>
        <v>13362.017019702927</v>
      </c>
      <c r="F236">
        <f t="shared" si="91"/>
        <v>13362</v>
      </c>
      <c r="G236">
        <f t="shared" si="88"/>
        <v>8.8703799992799759E-3</v>
      </c>
      <c r="J236">
        <f t="shared" si="89"/>
        <v>8.8703799992799759E-3</v>
      </c>
      <c r="Q236" s="1">
        <f t="shared" si="92"/>
        <v>37557.936900000001</v>
      </c>
      <c r="S236" s="32">
        <v>1</v>
      </c>
      <c r="Z236">
        <f t="shared" si="93"/>
        <v>13362</v>
      </c>
      <c r="AA236" s="28">
        <f t="shared" si="94"/>
        <v>8.7314768347406656E-3</v>
      </c>
      <c r="AB236" s="28">
        <f t="shared" si="95"/>
        <v>7.2902962668029963E-3</v>
      </c>
      <c r="AC236" s="28">
        <f t="shared" si="105"/>
        <v>1.3890316453931024E-4</v>
      </c>
      <c r="AD236" s="28"/>
      <c r="AE236" s="28">
        <f t="shared" si="96"/>
        <v>1.9294089119034694E-8</v>
      </c>
      <c r="AF236">
        <f t="shared" si="106"/>
        <v>8.8703799992799759E-3</v>
      </c>
      <c r="AG236" s="29"/>
      <c r="AH236">
        <f t="shared" si="97"/>
        <v>1.5800837324769794E-3</v>
      </c>
      <c r="AI236">
        <f t="shared" si="98"/>
        <v>0.98899713304953352</v>
      </c>
      <c r="AJ236">
        <f t="shared" si="99"/>
        <v>0.41457263821372786</v>
      </c>
      <c r="AK236">
        <f t="shared" si="100"/>
        <v>-4.0189526973180437E-3</v>
      </c>
      <c r="AL236">
        <f t="shared" si="101"/>
        <v>-2.7913847340637417</v>
      </c>
      <c r="AM236">
        <f t="shared" si="102"/>
        <v>-5.6524054795072969</v>
      </c>
      <c r="AN236" s="28">
        <f t="shared" si="107"/>
        <v>9.7790271992072242</v>
      </c>
      <c r="AO236" s="28">
        <f t="shared" si="107"/>
        <v>9.7790271992072313</v>
      </c>
      <c r="AP236" s="28">
        <f t="shared" si="107"/>
        <v>9.779027199206574</v>
      </c>
      <c r="AQ236" s="28">
        <f t="shared" si="107"/>
        <v>9.7790271992663822</v>
      </c>
      <c r="AR236" s="28">
        <f t="shared" si="107"/>
        <v>9.7790271938227136</v>
      </c>
      <c r="AS236" s="28">
        <f t="shared" si="107"/>
        <v>9.7790276893081227</v>
      </c>
      <c r="AT236" s="28">
        <f t="shared" si="107"/>
        <v>9.7789825903435332</v>
      </c>
      <c r="AU236" s="28">
        <f t="shared" si="104"/>
        <v>9.7830905850585523</v>
      </c>
      <c r="AW236" s="26"/>
      <c r="AX236" s="27"/>
    </row>
    <row r="237" spans="1:50" x14ac:dyDescent="0.2">
      <c r="A237" s="22" t="s">
        <v>179</v>
      </c>
      <c r="B237" s="23" t="s">
        <v>112</v>
      </c>
      <c r="C237" s="25">
        <v>52909.473400000003</v>
      </c>
      <c r="E237">
        <f t="shared" si="90"/>
        <v>14001.018087677116</v>
      </c>
      <c r="F237">
        <f t="shared" si="91"/>
        <v>14001</v>
      </c>
      <c r="G237">
        <f>+C237-(C$7+F237*C$8)</f>
        <v>9.4269900000654161E-3</v>
      </c>
      <c r="J237">
        <f>G237</f>
        <v>9.4269900000654161E-3</v>
      </c>
      <c r="Q237" s="1">
        <f t="shared" si="92"/>
        <v>37890.973400000003</v>
      </c>
      <c r="S237" s="32">
        <v>1</v>
      </c>
      <c r="Z237">
        <f t="shared" si="93"/>
        <v>14001</v>
      </c>
      <c r="AA237" s="28">
        <f t="shared" si="94"/>
        <v>9.1947084069170376E-3</v>
      </c>
      <c r="AB237" s="28">
        <f t="shared" si="95"/>
        <v>7.4122008986828077E-3</v>
      </c>
      <c r="AC237" s="28">
        <f t="shared" si="105"/>
        <v>2.3228159314837848E-4</v>
      </c>
      <c r="AD237" s="28"/>
      <c r="AE237" s="28">
        <f t="shared" si="96"/>
        <v>5.3954738515548832E-8</v>
      </c>
      <c r="AF237">
        <f t="shared" si="106"/>
        <v>9.4269900000654161E-3</v>
      </c>
      <c r="AG237" s="29"/>
      <c r="AH237">
        <f t="shared" si="97"/>
        <v>2.0147891013826088E-3</v>
      </c>
      <c r="AI237">
        <f t="shared" si="98"/>
        <v>0.98960883542381839</v>
      </c>
      <c r="AJ237">
        <f t="shared" si="99"/>
        <v>0.52870871455920054</v>
      </c>
      <c r="AK237">
        <f t="shared" si="100"/>
        <v>-5.4072877363477495E-3</v>
      </c>
      <c r="AL237">
        <f t="shared" si="101"/>
        <v>-2.6617793246291885</v>
      </c>
      <c r="AM237">
        <f t="shared" si="102"/>
        <v>-4.0880102838482717</v>
      </c>
      <c r="AN237" s="28">
        <f t="shared" si="107"/>
        <v>9.9100269922635622</v>
      </c>
      <c r="AO237" s="28">
        <f t="shared" si="107"/>
        <v>9.9100269922635693</v>
      </c>
      <c r="AP237" s="28">
        <f t="shared" si="107"/>
        <v>9.9100269922629103</v>
      </c>
      <c r="AQ237" s="28">
        <f t="shared" si="107"/>
        <v>9.9100269923264523</v>
      </c>
      <c r="AR237" s="28">
        <f t="shared" si="107"/>
        <v>9.9100269861941435</v>
      </c>
      <c r="AS237" s="28">
        <f t="shared" si="107"/>
        <v>9.9100275780234064</v>
      </c>
      <c r="AT237" s="28">
        <f t="shared" si="107"/>
        <v>9.9099704614139785</v>
      </c>
      <c r="AU237" s="28">
        <f t="shared" si="104"/>
        <v>9.9154906831173779</v>
      </c>
      <c r="AW237" s="26"/>
      <c r="AX237" s="27"/>
    </row>
    <row r="238" spans="1:50" x14ac:dyDescent="0.2">
      <c r="A238" s="22" t="s">
        <v>179</v>
      </c>
      <c r="B238" s="23" t="s">
        <v>112</v>
      </c>
      <c r="C238" s="25">
        <v>53014.230900000002</v>
      </c>
      <c r="E238">
        <f t="shared" si="90"/>
        <v>14202.017540825062</v>
      </c>
      <c r="F238">
        <f t="shared" si="91"/>
        <v>14202</v>
      </c>
      <c r="G238">
        <f t="shared" ref="G238:G244" si="108">+C238-(C$7+F238*C$8)</f>
        <v>9.1419800010044128E-3</v>
      </c>
      <c r="J238">
        <f t="shared" ref="J238:J243" si="109">G238</f>
        <v>9.1419800010044128E-3</v>
      </c>
      <c r="Q238" s="1">
        <f t="shared" si="92"/>
        <v>37995.730900000002</v>
      </c>
      <c r="S238" s="32">
        <v>1</v>
      </c>
      <c r="Z238">
        <f t="shared" si="93"/>
        <v>14202</v>
      </c>
      <c r="AA238" s="28">
        <f t="shared" si="94"/>
        <v>9.3303248887028605E-3</v>
      </c>
      <c r="AB238" s="28">
        <f t="shared" si="95"/>
        <v>6.9971977848792208E-3</v>
      </c>
      <c r="AC238" s="28">
        <f t="shared" si="105"/>
        <v>-1.8834488769844775E-4</v>
      </c>
      <c r="AD238" s="28"/>
      <c r="AE238" s="28">
        <f t="shared" si="96"/>
        <v>3.5473796722140896E-8</v>
      </c>
      <c r="AF238">
        <f t="shared" si="106"/>
        <v>9.1419800010044128E-3</v>
      </c>
      <c r="AG238" s="29"/>
      <c r="AH238">
        <f t="shared" si="97"/>
        <v>2.144782216125192E-3</v>
      </c>
      <c r="AI238">
        <f t="shared" si="98"/>
        <v>0.98983806059248325</v>
      </c>
      <c r="AJ238">
        <f t="shared" si="99"/>
        <v>0.5628933332395345</v>
      </c>
      <c r="AK238">
        <f t="shared" si="100"/>
        <v>-5.8266670911342223E-3</v>
      </c>
      <c r="AL238">
        <f t="shared" si="101"/>
        <v>-2.6209756419642587</v>
      </c>
      <c r="AM238">
        <f t="shared" si="102"/>
        <v>-3.7544315408953661</v>
      </c>
      <c r="AN238" s="28">
        <f t="shared" si="107"/>
        <v>9.9512515809930218</v>
      </c>
      <c r="AO238" s="28">
        <f t="shared" si="107"/>
        <v>9.9512515809930289</v>
      </c>
      <c r="AP238" s="28">
        <f t="shared" si="107"/>
        <v>9.9512515809923965</v>
      </c>
      <c r="AQ238" s="28">
        <f t="shared" si="107"/>
        <v>9.9512515810548408</v>
      </c>
      <c r="AR238" s="28">
        <f t="shared" si="107"/>
        <v>9.9512515748890493</v>
      </c>
      <c r="AS238" s="28">
        <f t="shared" si="107"/>
        <v>9.9512521836974166</v>
      </c>
      <c r="AT238" s="28">
        <f t="shared" si="107"/>
        <v>9.9511920711839021</v>
      </c>
      <c r="AU238" s="28">
        <f t="shared" si="104"/>
        <v>9.9571376623189813</v>
      </c>
      <c r="AW238" s="26"/>
      <c r="AX238" s="27"/>
    </row>
    <row r="239" spans="1:50" x14ac:dyDescent="0.2">
      <c r="A239" s="22" t="s">
        <v>179</v>
      </c>
      <c r="B239" s="23" t="s">
        <v>112</v>
      </c>
      <c r="C239" s="25">
        <v>53301.403299999998</v>
      </c>
      <c r="E239">
        <f t="shared" si="90"/>
        <v>14753.01861816255</v>
      </c>
      <c r="F239">
        <f t="shared" si="91"/>
        <v>14753</v>
      </c>
      <c r="G239">
        <f t="shared" si="108"/>
        <v>9.703470001113601E-3</v>
      </c>
      <c r="J239">
        <f t="shared" si="109"/>
        <v>9.703470001113601E-3</v>
      </c>
      <c r="Q239" s="1">
        <f t="shared" si="92"/>
        <v>38282.903299999998</v>
      </c>
      <c r="S239" s="32">
        <v>1</v>
      </c>
      <c r="Z239">
        <f t="shared" si="93"/>
        <v>14753</v>
      </c>
      <c r="AA239" s="28">
        <f t="shared" si="94"/>
        <v>9.6746953737320302E-3</v>
      </c>
      <c r="AB239" s="28">
        <f t="shared" si="95"/>
        <v>7.2215121543248231E-3</v>
      </c>
      <c r="AC239" s="28">
        <f t="shared" si="105"/>
        <v>2.8774627381570814E-5</v>
      </c>
      <c r="AD239" s="28"/>
      <c r="AE239" s="28">
        <f t="shared" si="96"/>
        <v>8.2797918094824484E-10</v>
      </c>
      <c r="AF239">
        <f t="shared" si="106"/>
        <v>9.703470001113601E-3</v>
      </c>
      <c r="AG239" s="29"/>
      <c r="AH239">
        <f t="shared" si="97"/>
        <v>2.4819578467887783E-3</v>
      </c>
      <c r="AI239">
        <f t="shared" si="98"/>
        <v>0.99055267280626258</v>
      </c>
      <c r="AJ239">
        <f t="shared" si="99"/>
        <v>0.65171377579372547</v>
      </c>
      <c r="AK239">
        <f t="shared" si="100"/>
        <v>-6.925537582557529E-3</v>
      </c>
      <c r="AL239">
        <f t="shared" si="101"/>
        <v>-2.5090160855612762</v>
      </c>
      <c r="AM239">
        <f t="shared" si="102"/>
        <v>-3.0555332693260024</v>
      </c>
      <c r="AN239" s="28">
        <f t="shared" si="107"/>
        <v>10.064313147322535</v>
      </c>
      <c r="AO239" s="28">
        <f t="shared" si="107"/>
        <v>10.06431314732254</v>
      </c>
      <c r="AP239" s="28">
        <f t="shared" si="107"/>
        <v>10.064313147322023</v>
      </c>
      <c r="AQ239" s="28">
        <f t="shared" si="107"/>
        <v>10.064313147376952</v>
      </c>
      <c r="AR239" s="28">
        <f t="shared" si="107"/>
        <v>10.064313141532857</v>
      </c>
      <c r="AS239" s="28">
        <f t="shared" si="107"/>
        <v>10.064313763317511</v>
      </c>
      <c r="AT239" s="28">
        <f t="shared" si="107"/>
        <v>10.064247609916624</v>
      </c>
      <c r="AU239" s="28">
        <f t="shared" si="104"/>
        <v>10.07130425704576</v>
      </c>
      <c r="AW239" s="26"/>
      <c r="AX239" s="27"/>
    </row>
    <row r="240" spans="1:50" x14ac:dyDescent="0.2">
      <c r="A240" s="22" t="s">
        <v>179</v>
      </c>
      <c r="B240" s="23" t="s">
        <v>112</v>
      </c>
      <c r="C240" s="25">
        <v>53301.403299999998</v>
      </c>
      <c r="E240">
        <f t="shared" si="90"/>
        <v>14753.01861816255</v>
      </c>
      <c r="F240">
        <f t="shared" si="91"/>
        <v>14753</v>
      </c>
      <c r="G240">
        <f t="shared" si="108"/>
        <v>9.703470001113601E-3</v>
      </c>
      <c r="J240">
        <f t="shared" si="109"/>
        <v>9.703470001113601E-3</v>
      </c>
      <c r="Q240" s="1">
        <f t="shared" si="92"/>
        <v>38282.903299999998</v>
      </c>
      <c r="S240" s="32">
        <v>1</v>
      </c>
      <c r="Z240">
        <f t="shared" si="93"/>
        <v>14753</v>
      </c>
      <c r="AA240" s="28">
        <f t="shared" si="94"/>
        <v>9.6746953737320302E-3</v>
      </c>
      <c r="AB240" s="28">
        <f t="shared" si="95"/>
        <v>7.2215121543248231E-3</v>
      </c>
      <c r="AC240" s="28">
        <f t="shared" si="105"/>
        <v>2.8774627381570814E-5</v>
      </c>
      <c r="AD240" s="28"/>
      <c r="AE240" s="28">
        <f t="shared" si="96"/>
        <v>8.2797918094824484E-10</v>
      </c>
      <c r="AF240">
        <f t="shared" si="106"/>
        <v>9.703470001113601E-3</v>
      </c>
      <c r="AG240" s="29"/>
      <c r="AH240">
        <f t="shared" si="97"/>
        <v>2.4819578467887783E-3</v>
      </c>
      <c r="AI240">
        <f t="shared" si="98"/>
        <v>0.99055267280626258</v>
      </c>
      <c r="AJ240">
        <f t="shared" si="99"/>
        <v>0.65171377579372547</v>
      </c>
      <c r="AK240">
        <f t="shared" si="100"/>
        <v>-6.925537582557529E-3</v>
      </c>
      <c r="AL240">
        <f t="shared" si="101"/>
        <v>-2.5090160855612762</v>
      </c>
      <c r="AM240">
        <f t="shared" si="102"/>
        <v>-3.0555332693260024</v>
      </c>
      <c r="AN240" s="28">
        <f t="shared" si="107"/>
        <v>10.064313147322535</v>
      </c>
      <c r="AO240" s="28">
        <f t="shared" si="107"/>
        <v>10.06431314732254</v>
      </c>
      <c r="AP240" s="28">
        <f t="shared" si="107"/>
        <v>10.064313147322023</v>
      </c>
      <c r="AQ240" s="28">
        <f t="shared" si="107"/>
        <v>10.064313147376952</v>
      </c>
      <c r="AR240" s="28">
        <f t="shared" si="107"/>
        <v>10.064313141532857</v>
      </c>
      <c r="AS240" s="28">
        <f t="shared" si="107"/>
        <v>10.064313763317511</v>
      </c>
      <c r="AT240" s="28">
        <f t="shared" si="107"/>
        <v>10.064247609916624</v>
      </c>
      <c r="AU240" s="28">
        <f t="shared" si="104"/>
        <v>10.07130425704576</v>
      </c>
      <c r="AW240" s="26"/>
      <c r="AX240" s="27"/>
    </row>
    <row r="241" spans="1:50" x14ac:dyDescent="0.2">
      <c r="A241" s="22" t="s">
        <v>179</v>
      </c>
      <c r="B241" s="23" t="s">
        <v>112</v>
      </c>
      <c r="C241" s="25">
        <v>53347.2673</v>
      </c>
      <c r="E241">
        <f t="shared" si="90"/>
        <v>14841.018416928058</v>
      </c>
      <c r="F241">
        <f t="shared" si="91"/>
        <v>14841</v>
      </c>
      <c r="G241">
        <f t="shared" si="108"/>
        <v>9.5985900043160655E-3</v>
      </c>
      <c r="J241">
        <f t="shared" si="109"/>
        <v>9.5985900043160655E-3</v>
      </c>
      <c r="O241">
        <f t="shared" ref="O241:O250" ca="1" si="110">+C$11+C$12*F241</f>
        <v>1.4393205485073293E-2</v>
      </c>
      <c r="Q241" s="1">
        <f t="shared" si="92"/>
        <v>38328.7673</v>
      </c>
      <c r="S241" s="32">
        <v>1</v>
      </c>
      <c r="Z241">
        <f t="shared" si="93"/>
        <v>14841</v>
      </c>
      <c r="AA241" s="28">
        <f t="shared" si="94"/>
        <v>9.7257722919854954E-3</v>
      </c>
      <c r="AB241" s="28">
        <f t="shared" si="95"/>
        <v>7.0655887243303364E-3</v>
      </c>
      <c r="AC241" s="28">
        <f t="shared" si="105"/>
        <v>-1.2718228766942993E-4</v>
      </c>
      <c r="AD241" s="28"/>
      <c r="AE241" s="28">
        <f t="shared" si="96"/>
        <v>1.6175334296829628E-8</v>
      </c>
      <c r="AF241">
        <f t="shared" si="106"/>
        <v>9.5985900043160655E-3</v>
      </c>
      <c r="AG241" s="29"/>
      <c r="AH241">
        <f t="shared" si="97"/>
        <v>2.533001279985729E-3</v>
      </c>
      <c r="AI241">
        <f t="shared" si="98"/>
        <v>0.99067812234111052</v>
      </c>
      <c r="AJ241">
        <f t="shared" si="99"/>
        <v>0.66518259700601978</v>
      </c>
      <c r="AK241">
        <f t="shared" si="100"/>
        <v>-7.0934941196595779E-3</v>
      </c>
      <c r="AL241">
        <f t="shared" si="101"/>
        <v>-2.4911195304814706</v>
      </c>
      <c r="AM241">
        <f t="shared" si="102"/>
        <v>-2.9655005843063491</v>
      </c>
      <c r="AN241" s="28">
        <f t="shared" si="107"/>
        <v>10.082378010630748</v>
      </c>
      <c r="AO241" s="28">
        <f t="shared" si="107"/>
        <v>10.082378010630753</v>
      </c>
      <c r="AP241" s="28">
        <f t="shared" si="107"/>
        <v>10.08237801063026</v>
      </c>
      <c r="AQ241" s="28">
        <f t="shared" si="107"/>
        <v>10.082378010683499</v>
      </c>
      <c r="AR241" s="28">
        <f t="shared" si="107"/>
        <v>10.082378004940978</v>
      </c>
      <c r="AS241" s="28">
        <f t="shared" si="107"/>
        <v>10.082378624342127</v>
      </c>
      <c r="AT241" s="28">
        <f t="shared" si="107"/>
        <v>10.082311816049236</v>
      </c>
      <c r="AU241" s="28">
        <f t="shared" si="104"/>
        <v>10.089537760377805</v>
      </c>
      <c r="AW241" s="26"/>
      <c r="AX241" s="27"/>
    </row>
    <row r="242" spans="1:50" x14ac:dyDescent="0.2">
      <c r="A242" s="22" t="s">
        <v>179</v>
      </c>
      <c r="B242" s="23" t="s">
        <v>112</v>
      </c>
      <c r="C242" s="25">
        <v>54028.4542</v>
      </c>
      <c r="E242">
        <f t="shared" si="90"/>
        <v>16148.019771404292</v>
      </c>
      <c r="F242">
        <f t="shared" si="91"/>
        <v>16148</v>
      </c>
      <c r="G242">
        <f t="shared" si="108"/>
        <v>1.0304520001227502E-2</v>
      </c>
      <c r="J242">
        <f t="shared" si="109"/>
        <v>1.0304520001227502E-2</v>
      </c>
      <c r="O242">
        <f t="shared" ca="1" si="110"/>
        <v>1.2475449707458473E-2</v>
      </c>
      <c r="Q242" s="1">
        <f t="shared" si="92"/>
        <v>39009.9542</v>
      </c>
      <c r="S242" s="32">
        <v>1</v>
      </c>
      <c r="Z242">
        <f t="shared" si="93"/>
        <v>16148</v>
      </c>
      <c r="AA242" s="28">
        <f t="shared" si="94"/>
        <v>1.0343105709657803E-2</v>
      </c>
      <c r="AB242" s="28">
        <f t="shared" si="95"/>
        <v>7.1185103679407072E-3</v>
      </c>
      <c r="AC242" s="28">
        <f t="shared" si="105"/>
        <v>-3.8585708430301235E-5</v>
      </c>
      <c r="AD242" s="28"/>
      <c r="AE242" s="28">
        <f t="shared" si="96"/>
        <v>1.4888568950682197E-9</v>
      </c>
      <c r="AF242">
        <f t="shared" si="106"/>
        <v>1.0304520001227502E-2</v>
      </c>
      <c r="AG242" s="29"/>
      <c r="AH242">
        <f t="shared" si="97"/>
        <v>3.1860096332867942E-3</v>
      </c>
      <c r="AI242">
        <f t="shared" si="98"/>
        <v>0.9928743994327841</v>
      </c>
      <c r="AJ242">
        <f t="shared" si="99"/>
        <v>0.83829020956784461</v>
      </c>
      <c r="AK242">
        <f t="shared" si="100"/>
        <v>-9.2973586824129408E-3</v>
      </c>
      <c r="AL242">
        <f t="shared" si="101"/>
        <v>-2.224718185946478</v>
      </c>
      <c r="AM242">
        <f t="shared" si="102"/>
        <v>-2.0263264555542788</v>
      </c>
      <c r="AN242" s="28">
        <f t="shared" si="107"/>
        <v>10.350983283707249</v>
      </c>
      <c r="AO242" s="28">
        <f t="shared" si="107"/>
        <v>10.350983283707249</v>
      </c>
      <c r="AP242" s="28">
        <f t="shared" si="107"/>
        <v>10.350983283707087</v>
      </c>
      <c r="AQ242" s="28">
        <f t="shared" si="107"/>
        <v>10.350983283730086</v>
      </c>
      <c r="AR242" s="28">
        <f t="shared" si="107"/>
        <v>10.350983280462492</v>
      </c>
      <c r="AS242" s="28">
        <f t="shared" si="107"/>
        <v>10.35098374470606</v>
      </c>
      <c r="AT242" s="28">
        <f t="shared" si="107"/>
        <v>10.350917790185337</v>
      </c>
      <c r="AU242" s="28">
        <f t="shared" si="104"/>
        <v>10.360346724638969</v>
      </c>
      <c r="AW242" s="26"/>
      <c r="AX242" s="27"/>
    </row>
    <row r="243" spans="1:50" x14ac:dyDescent="0.2">
      <c r="A243" s="22" t="s">
        <v>179</v>
      </c>
      <c r="B243" s="23" t="s">
        <v>112</v>
      </c>
      <c r="C243" s="25">
        <v>54055.555500000002</v>
      </c>
      <c r="E243">
        <f t="shared" si="90"/>
        <v>16200.019355964814</v>
      </c>
      <c r="F243">
        <f t="shared" si="91"/>
        <v>16200</v>
      </c>
      <c r="G243">
        <f t="shared" si="108"/>
        <v>1.0088000002724584E-2</v>
      </c>
      <c r="J243">
        <f t="shared" si="109"/>
        <v>1.0088000002724584E-2</v>
      </c>
      <c r="O243">
        <f t="shared" ca="1" si="110"/>
        <v>1.239915031921366E-2</v>
      </c>
      <c r="Q243" s="1">
        <f t="shared" si="92"/>
        <v>39037.055500000002</v>
      </c>
      <c r="S243" s="32">
        <v>1</v>
      </c>
      <c r="Z243">
        <f t="shared" si="93"/>
        <v>16200</v>
      </c>
      <c r="AA243" s="28">
        <f t="shared" si="94"/>
        <v>1.0361822860542966E-2</v>
      </c>
      <c r="AB243" s="28">
        <f t="shared" si="95"/>
        <v>6.8804518615689534E-3</v>
      </c>
      <c r="AC243" s="28">
        <f t="shared" si="105"/>
        <v>-2.7382285781838225E-4</v>
      </c>
      <c r="AD243" s="28"/>
      <c r="AE243" s="28">
        <f t="shared" si="96"/>
        <v>7.497895746382598E-8</v>
      </c>
      <c r="AF243">
        <f t="shared" si="106"/>
        <v>1.0088000002724584E-2</v>
      </c>
      <c r="AG243" s="29"/>
      <c r="AH243">
        <f t="shared" si="97"/>
        <v>3.2075481411556308E-3</v>
      </c>
      <c r="AI243">
        <f t="shared" si="98"/>
        <v>0.99297358035993155</v>
      </c>
      <c r="AJ243">
        <f t="shared" si="99"/>
        <v>0.84403557105220728</v>
      </c>
      <c r="AK243">
        <f t="shared" si="100"/>
        <v>-9.3725390879210273E-3</v>
      </c>
      <c r="AL243">
        <f t="shared" si="101"/>
        <v>-2.2140935970613929</v>
      </c>
      <c r="AM243">
        <f t="shared" si="102"/>
        <v>-1.9994905075354594</v>
      </c>
      <c r="AN243" s="28">
        <f t="shared" ref="AN243:AT250" si="111">$AU243+$AB$7*SIN(AO243)</f>
        <v>10.36168285463353</v>
      </c>
      <c r="AO243" s="28">
        <f t="shared" si="111"/>
        <v>10.36168285463353</v>
      </c>
      <c r="AP243" s="28">
        <f t="shared" si="111"/>
        <v>10.361682854633379</v>
      </c>
      <c r="AQ243" s="28">
        <f t="shared" si="111"/>
        <v>10.361682854655259</v>
      </c>
      <c r="AR243" s="28">
        <f t="shared" si="111"/>
        <v>10.361682851501691</v>
      </c>
      <c r="AS243" s="28">
        <f t="shared" si="111"/>
        <v>10.361683306040483</v>
      </c>
      <c r="AT243" s="28">
        <f t="shared" si="111"/>
        <v>10.361617794097352</v>
      </c>
      <c r="AU243" s="28">
        <f t="shared" si="104"/>
        <v>10.371121067516997</v>
      </c>
      <c r="AW243" s="26"/>
      <c r="AX243" s="27"/>
    </row>
    <row r="244" spans="1:50" x14ac:dyDescent="0.2">
      <c r="A244" s="7" t="s">
        <v>108</v>
      </c>
      <c r="B244" s="9"/>
      <c r="C244" s="7">
        <v>54136.340100000001</v>
      </c>
      <c r="D244" s="7">
        <v>3.0000000000000001E-3</v>
      </c>
      <c r="E244" s="10">
        <f t="shared" si="90"/>
        <v>16355.021722599902</v>
      </c>
      <c r="F244">
        <f t="shared" si="91"/>
        <v>16355</v>
      </c>
      <c r="G244">
        <f t="shared" si="108"/>
        <v>1.1321450001560152E-2</v>
      </c>
      <c r="K244">
        <f>G244</f>
        <v>1.1321450001560152E-2</v>
      </c>
      <c r="O244">
        <f t="shared" ca="1" si="110"/>
        <v>1.2171719450407004E-2</v>
      </c>
      <c r="Q244" s="1">
        <f t="shared" si="92"/>
        <v>39117.840100000001</v>
      </c>
      <c r="S244" s="32">
        <v>1</v>
      </c>
      <c r="Z244">
        <f t="shared" si="93"/>
        <v>16355</v>
      </c>
      <c r="AA244" s="28">
        <f t="shared" si="94"/>
        <v>1.0414801937489974E-2</v>
      </c>
      <c r="AB244" s="28">
        <f t="shared" si="95"/>
        <v>8.0518764260732664E-3</v>
      </c>
      <c r="AC244" s="28">
        <f t="shared" si="105"/>
        <v>9.0664806407017746E-4</v>
      </c>
      <c r="AD244" s="28"/>
      <c r="AE244" s="28">
        <f t="shared" si="96"/>
        <v>8.2201071208220066E-7</v>
      </c>
      <c r="AF244">
        <f t="shared" si="106"/>
        <v>1.1321450001560152E-2</v>
      </c>
      <c r="AG244" s="29"/>
      <c r="AH244">
        <f t="shared" si="97"/>
        <v>3.2695735754868847E-3</v>
      </c>
      <c r="AI244">
        <f t="shared" si="98"/>
        <v>0.99327399910154446</v>
      </c>
      <c r="AJ244">
        <f t="shared" si="99"/>
        <v>0.86059989719153485</v>
      </c>
      <c r="AK244">
        <f t="shared" si="100"/>
        <v>-9.5904105139937856E-3</v>
      </c>
      <c r="AL244">
        <f t="shared" si="101"/>
        <v>-2.1824114359536551</v>
      </c>
      <c r="AM244">
        <f t="shared" si="102"/>
        <v>-1.9227419065413089</v>
      </c>
      <c r="AN244" s="28">
        <f t="shared" si="111"/>
        <v>10.393582207279126</v>
      </c>
      <c r="AO244" s="28">
        <f t="shared" si="111"/>
        <v>10.393582207279126</v>
      </c>
      <c r="AP244" s="28">
        <f t="shared" si="111"/>
        <v>10.393582207279001</v>
      </c>
      <c r="AQ244" s="28">
        <f t="shared" si="111"/>
        <v>10.393582207297687</v>
      </c>
      <c r="AR244" s="28">
        <f t="shared" si="111"/>
        <v>10.393582204480799</v>
      </c>
      <c r="AS244" s="28">
        <f t="shared" si="111"/>
        <v>10.393582629133123</v>
      </c>
      <c r="AT244" s="28">
        <f t="shared" si="111"/>
        <v>10.393518614801293</v>
      </c>
      <c r="AU244" s="28">
        <f t="shared" si="104"/>
        <v>10.403236897249576</v>
      </c>
      <c r="AW244" s="26"/>
      <c r="AX244" s="27"/>
    </row>
    <row r="245" spans="1:50" x14ac:dyDescent="0.2">
      <c r="A245" s="13" t="s">
        <v>110</v>
      </c>
      <c r="B245" s="3"/>
      <c r="C245" s="14">
        <v>54797.720500000003</v>
      </c>
      <c r="D245" s="4">
        <v>1E-3</v>
      </c>
      <c r="E245">
        <f t="shared" si="90"/>
        <v>17624.020111476781</v>
      </c>
      <c r="F245">
        <f t="shared" si="91"/>
        <v>17624</v>
      </c>
      <c r="G245">
        <f t="shared" ref="G245:G250" si="112">+C245-(C$7+F245*C$8)</f>
        <v>1.0481760000402573E-2</v>
      </c>
      <c r="K245">
        <f>G245</f>
        <v>1.0481760000402573E-2</v>
      </c>
      <c r="O245">
        <f t="shared" ca="1" si="110"/>
        <v>1.0309720918048007E-2</v>
      </c>
      <c r="Q245" s="1">
        <f t="shared" si="92"/>
        <v>39779.220500000003</v>
      </c>
      <c r="S245" s="32">
        <v>1</v>
      </c>
      <c r="Z245">
        <f t="shared" si="93"/>
        <v>17624</v>
      </c>
      <c r="AA245" s="28">
        <f t="shared" si="94"/>
        <v>1.0683070989878234E-2</v>
      </c>
      <c r="AB245" s="28">
        <f t="shared" si="95"/>
        <v>6.8340032792375393E-3</v>
      </c>
      <c r="AC245" s="28">
        <f t="shared" si="105"/>
        <v>-2.0131098947566081E-4</v>
      </c>
      <c r="AD245" s="28"/>
      <c r="AE245" s="28">
        <f t="shared" si="96"/>
        <v>4.0526114483669615E-8</v>
      </c>
      <c r="AF245">
        <f t="shared" si="106"/>
        <v>1.0481760000402573E-2</v>
      </c>
      <c r="AG245" s="29"/>
      <c r="AH245">
        <f t="shared" si="97"/>
        <v>3.6477567211650346E-3</v>
      </c>
      <c r="AI245">
        <f t="shared" si="98"/>
        <v>0.9959672314512692</v>
      </c>
      <c r="AJ245">
        <f t="shared" si="99"/>
        <v>0.96264249165734406</v>
      </c>
      <c r="AK245">
        <f t="shared" si="100"/>
        <v>-1.0997810679645061E-2</v>
      </c>
      <c r="AL245">
        <f t="shared" si="101"/>
        <v>-1.9222601939630117</v>
      </c>
      <c r="AM245">
        <f t="shared" si="102"/>
        <v>-1.4317987738786653</v>
      </c>
      <c r="AN245" s="28">
        <f t="shared" si="111"/>
        <v>10.655130718978807</v>
      </c>
      <c r="AO245" s="28">
        <f t="shared" si="111"/>
        <v>10.655130718978807</v>
      </c>
      <c r="AP245" s="28">
        <f t="shared" si="111"/>
        <v>10.655130718978796</v>
      </c>
      <c r="AQ245" s="28">
        <f t="shared" si="111"/>
        <v>10.655130718981351</v>
      </c>
      <c r="AR245" s="28">
        <f t="shared" si="111"/>
        <v>10.65513071832838</v>
      </c>
      <c r="AS245" s="28">
        <f t="shared" si="111"/>
        <v>10.6551308852722</v>
      </c>
      <c r="AT245" s="28">
        <f t="shared" si="111"/>
        <v>10.655088205679327</v>
      </c>
      <c r="AU245" s="28">
        <f t="shared" si="104"/>
        <v>10.666172303253722</v>
      </c>
      <c r="AW245" s="26"/>
      <c r="AX245" s="27"/>
    </row>
    <row r="246" spans="1:50" x14ac:dyDescent="0.2">
      <c r="A246" s="22" t="s">
        <v>179</v>
      </c>
      <c r="B246" s="23" t="s">
        <v>112</v>
      </c>
      <c r="C246" s="25">
        <v>54810.228900000002</v>
      </c>
      <c r="E246">
        <f t="shared" si="90"/>
        <v>17648.02012636598</v>
      </c>
      <c r="F246">
        <f t="shared" si="91"/>
        <v>17648</v>
      </c>
      <c r="G246">
        <f t="shared" si="112"/>
        <v>1.0489520005648956E-2</v>
      </c>
      <c r="J246">
        <f t="shared" ref="J246:J252" si="113">G246</f>
        <v>1.0489520005648956E-2</v>
      </c>
      <c r="O246">
        <f t="shared" ca="1" si="110"/>
        <v>1.0274505815781172E-2</v>
      </c>
      <c r="Q246" s="1">
        <f t="shared" si="92"/>
        <v>39791.728900000002</v>
      </c>
      <c r="S246" s="32">
        <v>1</v>
      </c>
      <c r="Z246">
        <f t="shared" si="93"/>
        <v>17648</v>
      </c>
      <c r="AA246" s="28">
        <f t="shared" si="94"/>
        <v>1.0685200075162264E-2</v>
      </c>
      <c r="AB246" s="28">
        <f t="shared" si="95"/>
        <v>6.8369397931260251E-3</v>
      </c>
      <c r="AC246" s="28">
        <f t="shared" si="105"/>
        <v>-1.9568006951330846E-4</v>
      </c>
      <c r="AD246" s="28"/>
      <c r="AE246" s="28">
        <f t="shared" si="96"/>
        <v>3.8290689604733236E-8</v>
      </c>
      <c r="AF246">
        <f t="shared" si="106"/>
        <v>1.0489520005648956E-2</v>
      </c>
      <c r="AG246" s="29"/>
      <c r="AH246">
        <f t="shared" si="97"/>
        <v>3.652580212522931E-3</v>
      </c>
      <c r="AI246">
        <f t="shared" si="98"/>
        <v>0.99602154385617636</v>
      </c>
      <c r="AJ246">
        <f t="shared" si="99"/>
        <v>0.96396678388746271</v>
      </c>
      <c r="AK246">
        <f t="shared" si="100"/>
        <v>-1.1017574534561578E-2</v>
      </c>
      <c r="AL246">
        <f t="shared" si="101"/>
        <v>-1.9173261631301211</v>
      </c>
      <c r="AM246">
        <f t="shared" si="102"/>
        <v>-1.4243007290154632</v>
      </c>
      <c r="AN246" s="28">
        <f t="shared" si="111"/>
        <v>10.660084253267994</v>
      </c>
      <c r="AO246" s="28">
        <f t="shared" si="111"/>
        <v>10.660084253267994</v>
      </c>
      <c r="AP246" s="28">
        <f t="shared" si="111"/>
        <v>10.660084253267986</v>
      </c>
      <c r="AQ246" s="28">
        <f t="shared" si="111"/>
        <v>10.660084253270403</v>
      </c>
      <c r="AR246" s="28">
        <f t="shared" si="111"/>
        <v>10.660084252643586</v>
      </c>
      <c r="AS246" s="28">
        <f t="shared" si="111"/>
        <v>10.66008441517536</v>
      </c>
      <c r="AT246" s="28">
        <f t="shared" si="111"/>
        <v>10.660042273732428</v>
      </c>
      <c r="AU246" s="28">
        <f t="shared" si="104"/>
        <v>10.671145076889733</v>
      </c>
      <c r="AW246" s="26"/>
      <c r="AX246" s="27"/>
    </row>
    <row r="247" spans="1:50" x14ac:dyDescent="0.2">
      <c r="A247" s="22" t="s">
        <v>179</v>
      </c>
      <c r="B247" s="23" t="s">
        <v>112</v>
      </c>
      <c r="C247" s="25">
        <v>54884.237000000001</v>
      </c>
      <c r="E247">
        <f t="shared" si="90"/>
        <v>17790.020342374555</v>
      </c>
      <c r="F247">
        <f t="shared" si="91"/>
        <v>17790</v>
      </c>
      <c r="G247">
        <f t="shared" si="112"/>
        <v>1.0602100002870429E-2</v>
      </c>
      <c r="J247">
        <f t="shared" si="113"/>
        <v>1.0602100002870429E-2</v>
      </c>
      <c r="O247">
        <f t="shared" ca="1" si="110"/>
        <v>1.0066149794035719E-2</v>
      </c>
      <c r="Q247" s="1">
        <f t="shared" si="92"/>
        <v>39865.737000000001</v>
      </c>
      <c r="S247" s="32">
        <v>1</v>
      </c>
      <c r="Z247">
        <f t="shared" si="93"/>
        <v>17790</v>
      </c>
      <c r="AA247" s="28">
        <f t="shared" si="94"/>
        <v>1.0695496556154351E-2</v>
      </c>
      <c r="AB247" s="28">
        <f t="shared" si="95"/>
        <v>6.9228137552439098E-3</v>
      </c>
      <c r="AC247" s="28">
        <f t="shared" si="105"/>
        <v>-9.3396553283921213E-5</v>
      </c>
      <c r="AD247" s="28"/>
      <c r="AE247" s="28">
        <f t="shared" si="96"/>
        <v>8.7229161653163346E-9</v>
      </c>
      <c r="AF247">
        <f t="shared" si="106"/>
        <v>1.0602100002870429E-2</v>
      </c>
      <c r="AG247" s="29"/>
      <c r="AH247">
        <f t="shared" si="97"/>
        <v>3.6792862476265195E-3</v>
      </c>
      <c r="AI247">
        <f t="shared" si="98"/>
        <v>0.99634495260708233</v>
      </c>
      <c r="AJ247">
        <f t="shared" si="99"/>
        <v>0.97132357986451467</v>
      </c>
      <c r="AK247">
        <f t="shared" si="100"/>
        <v>-1.1129047150069626E-2</v>
      </c>
      <c r="AL247">
        <f t="shared" si="101"/>
        <v>-1.8881220913303456</v>
      </c>
      <c r="AM247">
        <f t="shared" si="102"/>
        <v>-1.3809745329865208</v>
      </c>
      <c r="AN247" s="28">
        <f t="shared" si="111"/>
        <v>10.689398213699212</v>
      </c>
      <c r="AO247" s="28">
        <f t="shared" si="111"/>
        <v>10.689398213699212</v>
      </c>
      <c r="AP247" s="28">
        <f t="shared" si="111"/>
        <v>10.689398213699205</v>
      </c>
      <c r="AQ247" s="28">
        <f t="shared" si="111"/>
        <v>10.689398213700917</v>
      </c>
      <c r="AR247" s="28">
        <f t="shared" si="111"/>
        <v>10.689398213216274</v>
      </c>
      <c r="AS247" s="28">
        <f t="shared" si="111"/>
        <v>10.68939835048025</v>
      </c>
      <c r="AT247" s="28">
        <f t="shared" si="111"/>
        <v>10.689359475995214</v>
      </c>
      <c r="AU247" s="28">
        <f t="shared" si="104"/>
        <v>10.700567320902806</v>
      </c>
      <c r="AW247" s="26"/>
      <c r="AX247" s="27"/>
    </row>
    <row r="248" spans="1:50" x14ac:dyDescent="0.2">
      <c r="A248" s="22" t="s">
        <v>179</v>
      </c>
      <c r="B248" s="23" t="s">
        <v>112</v>
      </c>
      <c r="C248" s="25">
        <v>55064.566400000003</v>
      </c>
      <c r="E248">
        <f t="shared" si="90"/>
        <v>18136.020493070188</v>
      </c>
      <c r="F248">
        <f t="shared" si="91"/>
        <v>18136</v>
      </c>
      <c r="G248">
        <f t="shared" si="112"/>
        <v>1.0680640007194597E-2</v>
      </c>
      <c r="J248">
        <f t="shared" si="113"/>
        <v>1.0680640007194597E-2</v>
      </c>
      <c r="O248">
        <f t="shared" ca="1" si="110"/>
        <v>9.5584654030221559E-3</v>
      </c>
      <c r="Q248" s="1">
        <f t="shared" si="92"/>
        <v>40046.066400000003</v>
      </c>
      <c r="S248" s="32">
        <v>1</v>
      </c>
      <c r="Z248">
        <f t="shared" si="93"/>
        <v>18136</v>
      </c>
      <c r="AA248" s="28">
        <f t="shared" si="94"/>
        <v>1.0703982790815116E-2</v>
      </c>
      <c r="AB248" s="28">
        <f t="shared" si="95"/>
        <v>6.9495338590437787E-3</v>
      </c>
      <c r="AC248" s="28">
        <f t="shared" si="105"/>
        <v>-2.3342783620518281E-5</v>
      </c>
      <c r="AD248" s="28"/>
      <c r="AE248" s="28">
        <f t="shared" si="96"/>
        <v>5.4488554715433656E-10</v>
      </c>
      <c r="AF248">
        <f t="shared" si="106"/>
        <v>1.0680640007194597E-2</v>
      </c>
      <c r="AG248" s="29"/>
      <c r="AH248">
        <f t="shared" si="97"/>
        <v>3.7311061481508185E-3</v>
      </c>
      <c r="AI248">
        <f t="shared" si="98"/>
        <v>0.99714637991122534</v>
      </c>
      <c r="AJ248">
        <f t="shared" si="99"/>
        <v>0.9857835260118083</v>
      </c>
      <c r="AK248">
        <f t="shared" si="100"/>
        <v>-1.1360982101116496E-2</v>
      </c>
      <c r="AL248">
        <f t="shared" si="101"/>
        <v>-1.8168826699960283</v>
      </c>
      <c r="AM248">
        <f t="shared" si="102"/>
        <v>-1.2822397973039377</v>
      </c>
      <c r="AN248" s="28">
        <f t="shared" si="111"/>
        <v>10.760865427721567</v>
      </c>
      <c r="AO248" s="28">
        <f t="shared" si="111"/>
        <v>10.760865427721567</v>
      </c>
      <c r="AP248" s="28">
        <f t="shared" si="111"/>
        <v>10.760865427721566</v>
      </c>
      <c r="AQ248" s="28">
        <f t="shared" si="111"/>
        <v>10.76086542772218</v>
      </c>
      <c r="AR248" s="28">
        <f t="shared" si="111"/>
        <v>10.760865427496725</v>
      </c>
      <c r="AS248" s="28">
        <f t="shared" si="111"/>
        <v>10.760865510257895</v>
      </c>
      <c r="AT248" s="28">
        <f t="shared" si="111"/>
        <v>10.760835131949861</v>
      </c>
      <c r="AU248" s="28">
        <f t="shared" si="104"/>
        <v>10.772258140821982</v>
      </c>
      <c r="AW248" s="26"/>
      <c r="AX248" s="27"/>
    </row>
    <row r="249" spans="1:50" x14ac:dyDescent="0.2">
      <c r="A249" s="22" t="s">
        <v>179</v>
      </c>
      <c r="B249" s="23" t="s">
        <v>112</v>
      </c>
      <c r="C249" s="25">
        <v>55075.511400000003</v>
      </c>
      <c r="E249">
        <f t="shared" si="90"/>
        <v>18157.020793905012</v>
      </c>
      <c r="F249">
        <f t="shared" si="91"/>
        <v>18157</v>
      </c>
      <c r="G249">
        <f t="shared" si="112"/>
        <v>1.0837430003448389E-2</v>
      </c>
      <c r="J249">
        <f t="shared" si="113"/>
        <v>1.0837430003448389E-2</v>
      </c>
      <c r="O249">
        <f t="shared" ca="1" si="110"/>
        <v>9.5276521885386718E-3</v>
      </c>
      <c r="Q249" s="1">
        <f t="shared" si="92"/>
        <v>40057.011400000003</v>
      </c>
      <c r="S249" s="32">
        <v>1</v>
      </c>
      <c r="Z249">
        <f t="shared" si="93"/>
        <v>18157</v>
      </c>
      <c r="AA249" s="28">
        <f t="shared" si="94"/>
        <v>1.070373502953988E-2</v>
      </c>
      <c r="AB249" s="28">
        <f t="shared" si="95"/>
        <v>7.1037886372560298E-3</v>
      </c>
      <c r="AC249" s="28">
        <f t="shared" si="105"/>
        <v>1.3369497390850957E-4</v>
      </c>
      <c r="AD249" s="28"/>
      <c r="AE249" s="28">
        <f t="shared" si="96"/>
        <v>1.7874346048397053E-8</v>
      </c>
      <c r="AF249">
        <f t="shared" si="106"/>
        <v>1.0837430003448389E-2</v>
      </c>
      <c r="AG249" s="29"/>
      <c r="AH249">
        <f t="shared" si="97"/>
        <v>3.7336413661923596E-3</v>
      </c>
      <c r="AI249">
        <f t="shared" si="98"/>
        <v>0.99719557093699729</v>
      </c>
      <c r="AJ249">
        <f t="shared" si="99"/>
        <v>0.98650139858436803</v>
      </c>
      <c r="AK249">
        <f t="shared" si="100"/>
        <v>-1.1373224676560875E-2</v>
      </c>
      <c r="AL249">
        <f t="shared" si="101"/>
        <v>-1.8125551867910252</v>
      </c>
      <c r="AM249">
        <f t="shared" si="102"/>
        <v>-1.2765343843649044</v>
      </c>
      <c r="AN249" s="28">
        <f t="shared" si="111"/>
        <v>10.765204890485288</v>
      </c>
      <c r="AO249" s="28">
        <f t="shared" si="111"/>
        <v>10.765204890485288</v>
      </c>
      <c r="AP249" s="28">
        <f t="shared" si="111"/>
        <v>10.765204890485286</v>
      </c>
      <c r="AQ249" s="28">
        <f t="shared" si="111"/>
        <v>10.765204890485856</v>
      </c>
      <c r="AR249" s="28">
        <f t="shared" si="111"/>
        <v>10.765204890272358</v>
      </c>
      <c r="AS249" s="28">
        <f t="shared" si="111"/>
        <v>10.765204970093347</v>
      </c>
      <c r="AT249" s="28">
        <f t="shared" si="111"/>
        <v>10.765175129180605</v>
      </c>
      <c r="AU249" s="28">
        <f t="shared" si="104"/>
        <v>10.776609317753493</v>
      </c>
      <c r="AV249" s="28"/>
      <c r="AW249" s="26"/>
      <c r="AX249" s="27"/>
    </row>
    <row r="250" spans="1:50" x14ac:dyDescent="0.2">
      <c r="A250" s="22" t="s">
        <v>179</v>
      </c>
      <c r="B250" s="23" t="s">
        <v>112</v>
      </c>
      <c r="C250" s="25">
        <v>55076.553599999999</v>
      </c>
      <c r="E250">
        <f t="shared" si="90"/>
        <v>18159.02047536047</v>
      </c>
      <c r="F250">
        <f t="shared" si="91"/>
        <v>18159</v>
      </c>
      <c r="G250">
        <f t="shared" si="112"/>
        <v>1.0671409996575676E-2</v>
      </c>
      <c r="J250">
        <f t="shared" si="113"/>
        <v>1.0671409996575676E-2</v>
      </c>
      <c r="O250">
        <f t="shared" ca="1" si="110"/>
        <v>9.5247175966831042E-3</v>
      </c>
      <c r="Q250" s="1">
        <f t="shared" si="92"/>
        <v>40058.053599999999</v>
      </c>
      <c r="S250" s="32">
        <v>1</v>
      </c>
      <c r="Z250">
        <f t="shared" si="93"/>
        <v>18159</v>
      </c>
      <c r="AA250" s="28">
        <f t="shared" si="94"/>
        <v>1.0703706860927927E-2</v>
      </c>
      <c r="AB250" s="28">
        <f t="shared" si="95"/>
        <v>6.9375308407391735E-3</v>
      </c>
      <c r="AC250" s="28">
        <f t="shared" si="105"/>
        <v>-3.2296864352250598E-5</v>
      </c>
      <c r="AD250" s="28"/>
      <c r="AE250" s="28">
        <f t="shared" si="96"/>
        <v>1.0430874469876754E-9</v>
      </c>
      <c r="AF250">
        <f t="shared" si="106"/>
        <v>1.0671409996575676E-2</v>
      </c>
      <c r="AG250" s="29"/>
      <c r="AH250">
        <f t="shared" si="97"/>
        <v>3.733879155836502E-3</v>
      </c>
      <c r="AI250">
        <f t="shared" si="98"/>
        <v>0.99720025880350693</v>
      </c>
      <c r="AJ250">
        <f t="shared" si="99"/>
        <v>0.98656880773575817</v>
      </c>
      <c r="AK250">
        <f t="shared" si="100"/>
        <v>-1.1374379593877052E-2</v>
      </c>
      <c r="AL250">
        <f t="shared" si="101"/>
        <v>-1.8121430232605285</v>
      </c>
      <c r="AM250">
        <f t="shared" si="102"/>
        <v>-1.2759926266255981</v>
      </c>
      <c r="AN250" s="28">
        <f t="shared" si="111"/>
        <v>10.765618183820418</v>
      </c>
      <c r="AO250" s="28">
        <f t="shared" si="111"/>
        <v>10.765618183820418</v>
      </c>
      <c r="AP250" s="28">
        <f t="shared" si="111"/>
        <v>10.765618183820417</v>
      </c>
      <c r="AQ250" s="28">
        <f t="shared" si="111"/>
        <v>10.765618183820985</v>
      </c>
      <c r="AR250" s="28">
        <f t="shared" si="111"/>
        <v>10.765618183608604</v>
      </c>
      <c r="AS250" s="28">
        <f t="shared" si="111"/>
        <v>10.765618263151952</v>
      </c>
      <c r="AT250" s="28">
        <f t="shared" si="111"/>
        <v>10.765588473537253</v>
      </c>
      <c r="AU250" s="28">
        <f t="shared" si="104"/>
        <v>10.777023715556494</v>
      </c>
      <c r="AW250" s="26"/>
      <c r="AX250" s="27"/>
    </row>
    <row r="251" spans="1:50" x14ac:dyDescent="0.2">
      <c r="A251" s="2" t="s">
        <v>539</v>
      </c>
      <c r="C251" s="39">
        <v>57021.593200000003</v>
      </c>
      <c r="D251" s="4">
        <v>6.9999999999999999E-4</v>
      </c>
      <c r="E251">
        <f>+(C251-C$7)/C$8</f>
        <v>21890.990940015494</v>
      </c>
      <c r="F251">
        <f>ROUND(2*E251,0)/2</f>
        <v>21891</v>
      </c>
      <c r="G251">
        <f>+C251-(C$7+F251*C$8)</f>
        <v>-4.7219099942594767E-3</v>
      </c>
      <c r="J251">
        <f t="shared" si="113"/>
        <v>-4.7219099942594767E-3</v>
      </c>
      <c r="O251">
        <f ca="1">+C$11+C$12*F251</f>
        <v>4.0487691941899773E-3</v>
      </c>
      <c r="Q251" s="1">
        <f>+C251-15018.5</f>
        <v>42003.093200000003</v>
      </c>
      <c r="S251" s="32">
        <v>1</v>
      </c>
      <c r="Z251">
        <f>F251</f>
        <v>21891</v>
      </c>
      <c r="AA251" s="28">
        <f>AB$3+AB$4*Z251+AB$5*Z251^2+AH251</f>
        <v>9.267453002644914E-3</v>
      </c>
      <c r="AB251" s="28">
        <f>IF(S251&lt;&gt;0,G251-AH251, -9999)</f>
        <v>-7.79227947798059E-3</v>
      </c>
      <c r="AC251" s="28">
        <f>+G251-AA251</f>
        <v>-1.3989362996904391E-2</v>
      </c>
      <c r="AD251" s="28"/>
      <c r="AE251" s="28">
        <f>+(G251-AA251)^2*S251</f>
        <v>1.9570227705915781E-4</v>
      </c>
      <c r="AF251">
        <f>IF(S251&lt;&gt;0,G251-P251, -9999)</f>
        <v>-4.7219099942594767E-3</v>
      </c>
      <c r="AG251" s="29"/>
      <c r="AH251">
        <f>$AB$6*($AB$11/AI251*AJ251+$AB$12)</f>
        <v>3.0703694837211134E-3</v>
      </c>
      <c r="AI251">
        <f>1+$AB$7*COS(AL251)</f>
        <v>1.0059686665799801</v>
      </c>
      <c r="AJ251">
        <f>SIN(AL251+RADIANS($AB$9))</f>
        <v>0.81855074883179724</v>
      </c>
      <c r="AK251">
        <f>$AB$7*SIN(AL251)</f>
        <v>-1.0079190501720641E-2</v>
      </c>
      <c r="AL251">
        <f>2*ATAN(AM251)</f>
        <v>-1.0361487585735019</v>
      </c>
      <c r="AM251">
        <f>SQRT((1+$AB$7)/(1-$AB$7))*TAN(AN251/2)</f>
        <v>-0.57000775179055885</v>
      </c>
      <c r="AN251" s="28">
        <f t="shared" ref="AN251:AT252" si="114">$AU251+$AB$7*SIN(AO251)</f>
        <v>11.540271315270727</v>
      </c>
      <c r="AO251" s="28">
        <f t="shared" si="114"/>
        <v>11.540271315270729</v>
      </c>
      <c r="AP251" s="28">
        <f t="shared" si="114"/>
        <v>11.540271315270811</v>
      </c>
      <c r="AQ251" s="28">
        <f t="shared" si="114"/>
        <v>11.540271315284439</v>
      </c>
      <c r="AR251" s="28">
        <f t="shared" si="114"/>
        <v>11.540271317529614</v>
      </c>
      <c r="AS251" s="28">
        <f t="shared" si="114"/>
        <v>11.540271687431174</v>
      </c>
      <c r="AT251" s="28">
        <f t="shared" si="114"/>
        <v>11.54033262710529</v>
      </c>
      <c r="AU251" s="28">
        <f>RADIANS($AB$9)+$AB$18*(F251-AB$15)</f>
        <v>11.550290015956394</v>
      </c>
      <c r="AW251" s="26"/>
      <c r="AX251" s="27"/>
    </row>
    <row r="252" spans="1:50" x14ac:dyDescent="0.2">
      <c r="A252" s="55" t="s">
        <v>540</v>
      </c>
      <c r="B252" s="56" t="s">
        <v>112</v>
      </c>
      <c r="C252" s="57">
        <v>56977.308969999998</v>
      </c>
      <c r="D252" s="57">
        <v>1.2999999999999999E-3</v>
      </c>
      <c r="E252">
        <f>+(C252-C$7)/C$8</f>
        <v>21806.022264616797</v>
      </c>
      <c r="F252">
        <f>ROUND(2*E252,0)/2</f>
        <v>21806</v>
      </c>
      <c r="G252">
        <f>+C252-(C$7+F252*C$8)</f>
        <v>1.1603940001805313E-2</v>
      </c>
      <c r="J252">
        <f t="shared" si="113"/>
        <v>1.1603940001805313E-2</v>
      </c>
      <c r="O252">
        <f ca="1">+C$11+C$12*F252</f>
        <v>4.1734893480516871E-3</v>
      </c>
      <c r="Q252" s="1">
        <f>+C252-15018.5</f>
        <v>41958.808969999998</v>
      </c>
      <c r="S252" s="32">
        <v>1</v>
      </c>
      <c r="Z252">
        <f>F252</f>
        <v>21806</v>
      </c>
      <c r="AA252" s="28">
        <f>AB$3+AB$4*Z252+AB$5*Z252^2+AH252</f>
        <v>9.3297178911935855E-3</v>
      </c>
      <c r="AB252" s="28">
        <f>IF(S252&lt;&gt;0,G252-AH252, -9999)</f>
        <v>8.4950557220924983E-3</v>
      </c>
      <c r="AC252" s="28">
        <f>+G252-AA252</f>
        <v>2.2742221106117275E-3</v>
      </c>
      <c r="AD252" s="28"/>
      <c r="AE252" s="28">
        <f>+(G252-AA252)^2*S252</f>
        <v>5.1720862083952602E-6</v>
      </c>
      <c r="AF252">
        <f>IF(S252&lt;&gt;0,G252-P252, -9999)</f>
        <v>1.1603940001805313E-2</v>
      </c>
      <c r="AG252" s="29"/>
      <c r="AH252">
        <f>$AB$6*($AB$11/AI252*AJ252+$AB$12)</f>
        <v>3.1088842797128138E-3</v>
      </c>
      <c r="AI252">
        <f>1+$AB$7*COS(AL252)</f>
        <v>1.0057880841797302</v>
      </c>
      <c r="AJ252">
        <f>SIN(AL252+RADIANS($AB$9))</f>
        <v>0.82865847982057084</v>
      </c>
      <c r="AK252">
        <f>$AB$7*SIN(AL252)</f>
        <v>-1.018396501571483E-2</v>
      </c>
      <c r="AL252">
        <f>2*ATAN(AM252)</f>
        <v>-1.0539720062536877</v>
      </c>
      <c r="AM252">
        <f>SQRT((1+$AB$7)/(1-$AB$7))*TAN(AN252/2)</f>
        <v>-0.58187543936574126</v>
      </c>
      <c r="AN252" s="28">
        <f t="shared" si="114"/>
        <v>11.522553445440677</v>
      </c>
      <c r="AO252" s="28">
        <f t="shared" si="114"/>
        <v>11.522553445440677</v>
      </c>
      <c r="AP252" s="28">
        <f t="shared" si="114"/>
        <v>11.522553445440749</v>
      </c>
      <c r="AQ252" s="28">
        <f t="shared" si="114"/>
        <v>11.522553445452978</v>
      </c>
      <c r="AR252" s="28">
        <f t="shared" si="114"/>
        <v>11.522553447528864</v>
      </c>
      <c r="AS252" s="28">
        <f t="shared" si="114"/>
        <v>11.522553799899159</v>
      </c>
      <c r="AT252" s="28">
        <f t="shared" si="114"/>
        <v>11.5226136097756</v>
      </c>
      <c r="AU252" s="28">
        <f>RADIANS($AB$9)+$AB$18*(F252-AB$15)</f>
        <v>11.532678109328851</v>
      </c>
      <c r="AV252" s="28"/>
      <c r="AW252" s="26"/>
      <c r="AX252" s="27"/>
    </row>
    <row r="253" spans="1:50" x14ac:dyDescent="0.2">
      <c r="A253" s="22"/>
      <c r="B253" s="23"/>
      <c r="C253" s="25"/>
      <c r="Q253" s="1"/>
      <c r="S253" s="22"/>
      <c r="AA253" s="28"/>
      <c r="AB253" s="28"/>
      <c r="AC253" s="28"/>
      <c r="AD253" s="28"/>
      <c r="AE253" s="28"/>
      <c r="AG253" s="29"/>
      <c r="AN253" s="28"/>
      <c r="AO253" s="28"/>
      <c r="AP253" s="28"/>
      <c r="AQ253" s="28"/>
      <c r="AR253" s="28"/>
      <c r="AS253" s="28"/>
      <c r="AT253" s="28"/>
      <c r="AU253" s="28"/>
      <c r="AV253" s="28"/>
      <c r="AW253" s="26"/>
      <c r="AX253" s="27"/>
    </row>
    <row r="254" spans="1:50" x14ac:dyDescent="0.2">
      <c r="A254" s="22"/>
      <c r="B254" s="23"/>
      <c r="C254" s="25"/>
      <c r="Q254" s="1"/>
      <c r="S254" s="24"/>
      <c r="AA254" s="28"/>
      <c r="AB254" s="28"/>
      <c r="AC254" s="28"/>
      <c r="AD254" s="28"/>
      <c r="AE254" s="28"/>
      <c r="AG254" s="29"/>
      <c r="AN254" s="28"/>
      <c r="AO254" s="28"/>
      <c r="AP254" s="28"/>
      <c r="AQ254" s="28"/>
      <c r="AR254" s="28"/>
      <c r="AS254" s="28"/>
      <c r="AT254" s="28"/>
      <c r="AU254" s="28"/>
      <c r="AW254" s="26"/>
      <c r="AX254" s="27"/>
    </row>
    <row r="255" spans="1:50" x14ac:dyDescent="0.2">
      <c r="A255" s="22"/>
      <c r="B255" s="23"/>
      <c r="C255" s="25"/>
      <c r="Q255" s="1"/>
      <c r="S255" s="22"/>
      <c r="AA255" s="28"/>
      <c r="AB255" s="28"/>
      <c r="AC255" s="28"/>
      <c r="AD255" s="28"/>
      <c r="AE255" s="28"/>
      <c r="AG255" s="29"/>
      <c r="AN255" s="28"/>
      <c r="AO255" s="28"/>
      <c r="AP255" s="28"/>
      <c r="AQ255" s="28"/>
      <c r="AR255" s="28"/>
      <c r="AS255" s="28"/>
      <c r="AT255" s="28"/>
      <c r="AU255" s="28"/>
      <c r="AV255" s="28"/>
      <c r="AW255" s="26"/>
      <c r="AX255" s="27"/>
    </row>
    <row r="256" spans="1:50" x14ac:dyDescent="0.2">
      <c r="A256" s="22"/>
      <c r="B256" s="23"/>
      <c r="C256" s="25"/>
      <c r="Q256" s="1"/>
      <c r="S256" s="22"/>
      <c r="AA256" s="28"/>
      <c r="AB256" s="28"/>
      <c r="AC256" s="28"/>
      <c r="AD256" s="28"/>
      <c r="AE256" s="28"/>
      <c r="AG256" s="29"/>
      <c r="AN256" s="28"/>
      <c r="AO256" s="28"/>
      <c r="AP256" s="28"/>
      <c r="AQ256" s="28"/>
      <c r="AR256" s="28"/>
      <c r="AS256" s="28"/>
      <c r="AT256" s="28"/>
      <c r="AU256" s="28"/>
      <c r="AV256" s="28"/>
      <c r="AW256" s="26"/>
      <c r="AX256" s="27"/>
    </row>
    <row r="257" spans="1:50" x14ac:dyDescent="0.2">
      <c r="A257" s="22"/>
      <c r="B257" s="23"/>
      <c r="C257" s="25"/>
      <c r="Q257" s="1"/>
      <c r="S257" s="22"/>
      <c r="AA257" s="28"/>
      <c r="AB257" s="28"/>
      <c r="AC257" s="28"/>
      <c r="AD257" s="28"/>
      <c r="AE257" s="28"/>
      <c r="AG257" s="29"/>
      <c r="AN257" s="28"/>
      <c r="AO257" s="28"/>
      <c r="AP257" s="28"/>
      <c r="AQ257" s="28"/>
      <c r="AR257" s="28"/>
      <c r="AS257" s="28"/>
      <c r="AT257" s="28"/>
      <c r="AU257" s="28"/>
      <c r="AW257" s="26"/>
      <c r="AX257" s="27"/>
    </row>
    <row r="258" spans="1:50" x14ac:dyDescent="0.2">
      <c r="A258" s="22"/>
      <c r="B258" s="23"/>
      <c r="C258" s="25"/>
      <c r="Q258" s="1"/>
      <c r="S258" s="22"/>
      <c r="AA258" s="28"/>
      <c r="AB258" s="28"/>
      <c r="AC258" s="28"/>
      <c r="AD258" s="28"/>
      <c r="AE258" s="28"/>
      <c r="AG258" s="29"/>
      <c r="AN258" s="28"/>
      <c r="AO258" s="28"/>
      <c r="AP258" s="28"/>
      <c r="AQ258" s="28"/>
      <c r="AR258" s="28"/>
      <c r="AS258" s="28"/>
      <c r="AT258" s="28"/>
      <c r="AU258" s="28"/>
      <c r="AV258" s="28"/>
      <c r="AW258" s="26"/>
      <c r="AX258" s="27"/>
    </row>
    <row r="259" spans="1:50" x14ac:dyDescent="0.2">
      <c r="A259" s="22"/>
      <c r="B259" s="23"/>
      <c r="C259" s="25"/>
      <c r="Q259" s="1"/>
      <c r="S259" s="22"/>
      <c r="AA259" s="28"/>
      <c r="AB259" s="28"/>
      <c r="AC259" s="28"/>
      <c r="AD259" s="28"/>
      <c r="AE259" s="28"/>
      <c r="AG259" s="29"/>
      <c r="AN259" s="28"/>
      <c r="AO259" s="28"/>
      <c r="AP259" s="28"/>
      <c r="AQ259" s="28"/>
      <c r="AR259" s="28"/>
      <c r="AS259" s="28"/>
      <c r="AT259" s="28"/>
      <c r="AU259" s="28"/>
      <c r="AV259" s="28"/>
      <c r="AW259" s="26"/>
      <c r="AX259" s="27"/>
    </row>
    <row r="260" spans="1:50" x14ac:dyDescent="0.2">
      <c r="A260" s="22"/>
      <c r="B260" s="23"/>
      <c r="C260" s="25"/>
      <c r="Q260" s="1"/>
      <c r="S260" s="22"/>
      <c r="AA260" s="28"/>
      <c r="AB260" s="28"/>
      <c r="AC260" s="28"/>
      <c r="AD260" s="28"/>
      <c r="AE260" s="28"/>
      <c r="AG260" s="29"/>
      <c r="AN260" s="28"/>
      <c r="AO260" s="28"/>
      <c r="AP260" s="28"/>
      <c r="AQ260" s="28"/>
      <c r="AR260" s="28"/>
      <c r="AS260" s="28"/>
      <c r="AT260" s="28"/>
      <c r="AU260" s="28"/>
      <c r="AV260" s="28"/>
      <c r="AW260" s="26"/>
      <c r="AX260" s="27"/>
    </row>
    <row r="261" spans="1:50" x14ac:dyDescent="0.2">
      <c r="A261" s="22"/>
      <c r="B261" s="23"/>
      <c r="C261" s="25"/>
      <c r="Q261" s="1"/>
      <c r="S261" s="22"/>
      <c r="AA261" s="28"/>
      <c r="AB261" s="28"/>
      <c r="AC261" s="28"/>
      <c r="AD261" s="28"/>
      <c r="AE261" s="28"/>
      <c r="AG261" s="29"/>
      <c r="AN261" s="28"/>
      <c r="AO261" s="28"/>
      <c r="AP261" s="28"/>
      <c r="AQ261" s="28"/>
      <c r="AR261" s="28"/>
      <c r="AS261" s="28"/>
      <c r="AT261" s="28"/>
      <c r="AU261" s="28"/>
      <c r="AV261" s="28"/>
      <c r="AW261" s="26"/>
      <c r="AX261" s="27"/>
    </row>
    <row r="262" spans="1:50" x14ac:dyDescent="0.2">
      <c r="A262" s="22"/>
      <c r="B262" s="23"/>
      <c r="C262" s="25"/>
      <c r="Q262" s="1"/>
      <c r="S262" s="22"/>
      <c r="AA262" s="28"/>
      <c r="AB262" s="28"/>
      <c r="AC262" s="28"/>
      <c r="AD262" s="28"/>
      <c r="AE262" s="28"/>
      <c r="AG262" s="29"/>
      <c r="AN262" s="28"/>
      <c r="AO262" s="28"/>
      <c r="AP262" s="28"/>
      <c r="AQ262" s="28"/>
      <c r="AR262" s="28"/>
      <c r="AS262" s="28"/>
      <c r="AT262" s="28"/>
      <c r="AU262" s="28"/>
      <c r="AW262" s="26"/>
      <c r="AX262" s="27"/>
    </row>
    <row r="263" spans="1:50" x14ac:dyDescent="0.2">
      <c r="A263" s="22"/>
      <c r="B263" s="23"/>
      <c r="C263" s="25"/>
      <c r="Q263" s="1"/>
      <c r="S263" s="22"/>
      <c r="AA263" s="28"/>
      <c r="AB263" s="28"/>
      <c r="AC263" s="28"/>
      <c r="AD263" s="28"/>
      <c r="AE263" s="28"/>
      <c r="AG263" s="29"/>
      <c r="AN263" s="28"/>
      <c r="AO263" s="28"/>
      <c r="AP263" s="28"/>
      <c r="AQ263" s="28"/>
      <c r="AR263" s="28"/>
      <c r="AS263" s="28"/>
      <c r="AT263" s="28"/>
      <c r="AU263" s="28"/>
      <c r="AV263" s="28"/>
      <c r="AW263" s="26"/>
      <c r="AX263" s="27"/>
    </row>
    <row r="264" spans="1:50" x14ac:dyDescent="0.2">
      <c r="A264" s="22"/>
      <c r="B264" s="23"/>
      <c r="C264" s="25"/>
      <c r="Q264" s="1"/>
      <c r="S264" s="22"/>
      <c r="AA264" s="28"/>
      <c r="AB264" s="28"/>
      <c r="AC264" s="28"/>
      <c r="AD264" s="28"/>
      <c r="AE264" s="28"/>
      <c r="AG264" s="29"/>
      <c r="AN264" s="28"/>
      <c r="AO264" s="28"/>
      <c r="AP264" s="28"/>
      <c r="AQ264" s="28"/>
      <c r="AR264" s="28"/>
      <c r="AS264" s="28"/>
      <c r="AT264" s="28"/>
      <c r="AU264" s="28"/>
      <c r="AW264" s="26"/>
      <c r="AX264" s="27"/>
    </row>
    <row r="265" spans="1:50" x14ac:dyDescent="0.2">
      <c r="A265" s="22"/>
      <c r="B265" s="23"/>
      <c r="C265" s="25"/>
      <c r="Q265" s="1"/>
      <c r="S265" s="22"/>
      <c r="AA265" s="28"/>
      <c r="AB265" s="28"/>
      <c r="AC265" s="28"/>
      <c r="AD265" s="28"/>
      <c r="AE265" s="28"/>
      <c r="AG265" s="29"/>
      <c r="AN265" s="28"/>
      <c r="AO265" s="28"/>
      <c r="AP265" s="28"/>
      <c r="AQ265" s="28"/>
      <c r="AR265" s="28"/>
      <c r="AS265" s="28"/>
      <c r="AT265" s="28"/>
      <c r="AU265" s="28"/>
      <c r="AW265" s="26"/>
      <c r="AX265" s="27"/>
    </row>
    <row r="266" spans="1:50" x14ac:dyDescent="0.2">
      <c r="A266" s="22"/>
      <c r="B266" s="23"/>
      <c r="C266" s="25"/>
      <c r="Q266" s="1"/>
      <c r="S266" s="22"/>
      <c r="AA266" s="28"/>
      <c r="AB266" s="28"/>
      <c r="AC266" s="28"/>
      <c r="AD266" s="28"/>
      <c r="AE266" s="28"/>
      <c r="AG266" s="29"/>
      <c r="AN266" s="28"/>
      <c r="AO266" s="28"/>
      <c r="AP266" s="28"/>
      <c r="AQ266" s="28"/>
      <c r="AR266" s="28"/>
      <c r="AS266" s="28"/>
      <c r="AT266" s="28"/>
      <c r="AU266" s="28"/>
      <c r="AW266" s="26"/>
      <c r="AX266" s="27"/>
    </row>
    <row r="267" spans="1:50" x14ac:dyDescent="0.2">
      <c r="A267" s="22"/>
      <c r="B267" s="23"/>
      <c r="C267" s="25"/>
      <c r="Q267" s="1"/>
      <c r="S267" s="22"/>
      <c r="AA267" s="28"/>
      <c r="AB267" s="28"/>
      <c r="AC267" s="28"/>
      <c r="AD267" s="28"/>
      <c r="AE267" s="28"/>
      <c r="AG267" s="29"/>
      <c r="AN267" s="28"/>
      <c r="AO267" s="28"/>
      <c r="AP267" s="28"/>
      <c r="AQ267" s="28"/>
      <c r="AR267" s="28"/>
      <c r="AS267" s="28"/>
      <c r="AT267" s="28"/>
      <c r="AU267" s="28"/>
      <c r="AW267" s="26"/>
      <c r="AX267" s="27"/>
    </row>
    <row r="268" spans="1:50" x14ac:dyDescent="0.2">
      <c r="A268" s="22"/>
      <c r="B268" s="23"/>
      <c r="C268" s="25"/>
      <c r="Q268" s="1"/>
      <c r="S268" s="22"/>
      <c r="AA268" s="28"/>
      <c r="AB268" s="28"/>
      <c r="AC268" s="28"/>
      <c r="AD268" s="28"/>
      <c r="AE268" s="28"/>
      <c r="AG268" s="29"/>
      <c r="AN268" s="28"/>
      <c r="AO268" s="28"/>
      <c r="AP268" s="28"/>
      <c r="AQ268" s="28"/>
      <c r="AR268" s="28"/>
      <c r="AS268" s="28"/>
      <c r="AT268" s="28"/>
      <c r="AU268" s="28"/>
      <c r="AW268" s="26"/>
      <c r="AX268" s="27"/>
    </row>
    <row r="269" spans="1:50" x14ac:dyDescent="0.2">
      <c r="A269" s="22"/>
      <c r="B269" s="23"/>
      <c r="C269" s="25"/>
      <c r="Q269" s="1"/>
      <c r="S269" s="22"/>
      <c r="AA269" s="28"/>
      <c r="AB269" s="28"/>
      <c r="AC269" s="28"/>
      <c r="AD269" s="28"/>
      <c r="AE269" s="28"/>
      <c r="AG269" s="29"/>
      <c r="AN269" s="28"/>
      <c r="AO269" s="28"/>
      <c r="AP269" s="28"/>
      <c r="AQ269" s="28"/>
      <c r="AR269" s="28"/>
      <c r="AS269" s="28"/>
      <c r="AT269" s="28"/>
      <c r="AU269" s="28"/>
      <c r="AW269" s="26"/>
      <c r="AX269" s="27"/>
    </row>
    <row r="270" spans="1:50" x14ac:dyDescent="0.2">
      <c r="A270" s="22"/>
      <c r="B270" s="23"/>
      <c r="C270" s="25"/>
      <c r="Q270" s="1"/>
      <c r="S270" s="22"/>
      <c r="AA270" s="28"/>
      <c r="AB270" s="28"/>
      <c r="AC270" s="28"/>
      <c r="AD270" s="28"/>
      <c r="AE270" s="28"/>
      <c r="AG270" s="29"/>
      <c r="AN270" s="28"/>
      <c r="AO270" s="28"/>
      <c r="AP270" s="28"/>
      <c r="AQ270" s="28"/>
      <c r="AR270" s="28"/>
      <c r="AS270" s="28"/>
      <c r="AT270" s="28"/>
      <c r="AU270" s="28"/>
      <c r="AW270" s="26"/>
      <c r="AX270" s="27"/>
    </row>
    <row r="271" spans="1:50" x14ac:dyDescent="0.2">
      <c r="A271" s="22"/>
      <c r="B271" s="23"/>
      <c r="C271" s="25"/>
      <c r="Q271" s="1"/>
      <c r="S271" s="22"/>
      <c r="AA271" s="28"/>
      <c r="AB271" s="28"/>
      <c r="AC271" s="28"/>
      <c r="AD271" s="28"/>
      <c r="AE271" s="28"/>
      <c r="AG271" s="29"/>
      <c r="AN271" s="28"/>
      <c r="AO271" s="28"/>
      <c r="AP271" s="28"/>
      <c r="AQ271" s="28"/>
      <c r="AR271" s="28"/>
      <c r="AS271" s="28"/>
      <c r="AT271" s="28"/>
      <c r="AU271" s="28"/>
      <c r="AV271" s="28"/>
      <c r="AW271" s="26"/>
      <c r="AX271" s="27"/>
    </row>
    <row r="272" spans="1:50" x14ac:dyDescent="0.2">
      <c r="A272" s="22"/>
      <c r="B272" s="23"/>
      <c r="C272" s="25"/>
      <c r="Q272" s="1"/>
      <c r="S272" s="22"/>
      <c r="AA272" s="28"/>
      <c r="AB272" s="28"/>
      <c r="AC272" s="28"/>
      <c r="AD272" s="28"/>
      <c r="AE272" s="28"/>
      <c r="AG272" s="29"/>
      <c r="AN272" s="28"/>
      <c r="AO272" s="28"/>
      <c r="AP272" s="28"/>
      <c r="AQ272" s="28"/>
      <c r="AR272" s="28"/>
      <c r="AS272" s="28"/>
      <c r="AT272" s="28"/>
      <c r="AU272" s="28"/>
      <c r="AW272" s="26"/>
      <c r="AX272" s="27"/>
    </row>
    <row r="273" spans="1:50" x14ac:dyDescent="0.2">
      <c r="A273" s="22"/>
      <c r="B273" s="23"/>
      <c r="C273" s="25"/>
      <c r="Q273" s="1"/>
      <c r="S273" s="22"/>
      <c r="AA273" s="28"/>
      <c r="AB273" s="28"/>
      <c r="AC273" s="28"/>
      <c r="AD273" s="28"/>
      <c r="AE273" s="28"/>
      <c r="AG273" s="29"/>
      <c r="AN273" s="28"/>
      <c r="AO273" s="28"/>
      <c r="AP273" s="28"/>
      <c r="AQ273" s="28"/>
      <c r="AR273" s="28"/>
      <c r="AS273" s="28"/>
      <c r="AT273" s="28"/>
      <c r="AU273" s="28"/>
      <c r="AW273" s="26"/>
      <c r="AX273" s="27"/>
    </row>
    <row r="274" spans="1:50" x14ac:dyDescent="0.2">
      <c r="A274" s="22"/>
      <c r="B274" s="23"/>
      <c r="C274" s="25"/>
      <c r="Q274" s="1"/>
      <c r="S274" s="22"/>
      <c r="AA274" s="28"/>
      <c r="AB274" s="28"/>
      <c r="AC274" s="28"/>
      <c r="AD274" s="28"/>
      <c r="AE274" s="28"/>
      <c r="AG274" s="29"/>
      <c r="AN274" s="28"/>
      <c r="AO274" s="28"/>
      <c r="AP274" s="28"/>
      <c r="AQ274" s="28"/>
      <c r="AR274" s="28"/>
      <c r="AS274" s="28"/>
      <c r="AT274" s="28"/>
      <c r="AU274" s="28"/>
      <c r="AW274" s="26"/>
      <c r="AX274" s="27"/>
    </row>
    <row r="275" spans="1:50" x14ac:dyDescent="0.2">
      <c r="A275" s="22"/>
      <c r="B275" s="23"/>
      <c r="C275" s="25"/>
      <c r="Q275" s="1"/>
      <c r="S275" s="22"/>
      <c r="AA275" s="28"/>
      <c r="AB275" s="28"/>
      <c r="AC275" s="28"/>
      <c r="AD275" s="28"/>
      <c r="AE275" s="28"/>
      <c r="AG275" s="29"/>
      <c r="AN275" s="28"/>
      <c r="AO275" s="28"/>
      <c r="AP275" s="28"/>
      <c r="AQ275" s="28"/>
      <c r="AR275" s="28"/>
      <c r="AS275" s="28"/>
      <c r="AT275" s="28"/>
      <c r="AU275" s="28"/>
      <c r="AW275" s="26"/>
      <c r="AX275" s="27"/>
    </row>
    <row r="276" spans="1:50" x14ac:dyDescent="0.2">
      <c r="A276" s="22"/>
      <c r="B276" s="23"/>
      <c r="C276" s="25"/>
      <c r="Q276" s="1"/>
      <c r="S276" s="22"/>
      <c r="AA276" s="28"/>
      <c r="AB276" s="28"/>
      <c r="AC276" s="28"/>
      <c r="AD276" s="28"/>
      <c r="AE276" s="28"/>
      <c r="AG276" s="29"/>
      <c r="AN276" s="28"/>
      <c r="AO276" s="28"/>
      <c r="AP276" s="28"/>
      <c r="AQ276" s="28"/>
      <c r="AR276" s="28"/>
      <c r="AS276" s="28"/>
      <c r="AT276" s="28"/>
      <c r="AU276" s="28"/>
      <c r="AV276" s="28"/>
      <c r="AW276" s="26"/>
      <c r="AX276" s="27"/>
    </row>
    <row r="277" spans="1:50" x14ac:dyDescent="0.2">
      <c r="A277" s="22"/>
      <c r="B277" s="23"/>
      <c r="C277" s="25"/>
      <c r="Q277" s="1"/>
      <c r="S277" s="22"/>
      <c r="AA277" s="28"/>
      <c r="AB277" s="28"/>
      <c r="AC277" s="28"/>
      <c r="AD277" s="28"/>
      <c r="AE277" s="28"/>
      <c r="AG277" s="29"/>
      <c r="AN277" s="28"/>
      <c r="AO277" s="28"/>
      <c r="AP277" s="28"/>
      <c r="AQ277" s="28"/>
      <c r="AR277" s="28"/>
      <c r="AS277" s="28"/>
      <c r="AT277" s="28"/>
      <c r="AU277" s="28"/>
      <c r="AV277" s="28"/>
      <c r="AW277" s="26"/>
      <c r="AX277" s="27"/>
    </row>
    <row r="278" spans="1:50" x14ac:dyDescent="0.2">
      <c r="A278" s="22"/>
      <c r="B278" s="23"/>
      <c r="C278" s="25"/>
      <c r="Q278" s="1"/>
      <c r="S278" s="22"/>
      <c r="AA278" s="28"/>
      <c r="AB278" s="28"/>
      <c r="AC278" s="28"/>
      <c r="AD278" s="28"/>
      <c r="AE278" s="28"/>
      <c r="AG278" s="29"/>
      <c r="AN278" s="28"/>
      <c r="AO278" s="28"/>
      <c r="AP278" s="28"/>
      <c r="AQ278" s="28"/>
      <c r="AR278" s="28"/>
      <c r="AS278" s="28"/>
      <c r="AT278" s="28"/>
      <c r="AU278" s="28"/>
      <c r="AW278" s="26"/>
      <c r="AX278" s="27"/>
    </row>
    <row r="279" spans="1:50" x14ac:dyDescent="0.2">
      <c r="A279" s="22"/>
      <c r="B279" s="23"/>
      <c r="C279" s="25"/>
      <c r="Q279" s="1"/>
      <c r="S279" s="22"/>
      <c r="AA279" s="28"/>
      <c r="AB279" s="28"/>
      <c r="AC279" s="28"/>
      <c r="AD279" s="28"/>
      <c r="AE279" s="28"/>
      <c r="AG279" s="29"/>
      <c r="AN279" s="28"/>
      <c r="AO279" s="28"/>
      <c r="AP279" s="28"/>
      <c r="AQ279" s="28"/>
      <c r="AR279" s="28"/>
      <c r="AS279" s="28"/>
      <c r="AT279" s="28"/>
      <c r="AU279" s="28"/>
      <c r="AW279" s="26"/>
      <c r="AX279" s="27"/>
    </row>
    <row r="280" spans="1:50" x14ac:dyDescent="0.2">
      <c r="A280" s="22"/>
      <c r="B280" s="23"/>
      <c r="C280" s="25"/>
      <c r="Q280" s="1"/>
      <c r="S280" s="22"/>
      <c r="AA280" s="28"/>
      <c r="AB280" s="28"/>
      <c r="AC280" s="28"/>
      <c r="AD280" s="28"/>
      <c r="AE280" s="28"/>
      <c r="AG280" s="29"/>
      <c r="AN280" s="28"/>
      <c r="AO280" s="28"/>
      <c r="AP280" s="28"/>
      <c r="AQ280" s="28"/>
      <c r="AR280" s="28"/>
      <c r="AS280" s="28"/>
      <c r="AT280" s="28"/>
      <c r="AU280" s="28"/>
      <c r="AW280" s="26"/>
      <c r="AX280" s="27"/>
    </row>
    <row r="281" spans="1:50" x14ac:dyDescent="0.2">
      <c r="A281" s="22"/>
      <c r="B281" s="23"/>
      <c r="C281" s="25"/>
      <c r="Q281" s="1"/>
      <c r="S281" s="22"/>
      <c r="AA281" s="28"/>
      <c r="AB281" s="28"/>
      <c r="AC281" s="28"/>
      <c r="AD281" s="28"/>
      <c r="AE281" s="28"/>
      <c r="AG281" s="29"/>
      <c r="AN281" s="28"/>
      <c r="AO281" s="28"/>
      <c r="AP281" s="28"/>
      <c r="AQ281" s="28"/>
      <c r="AR281" s="28"/>
      <c r="AS281" s="28"/>
      <c r="AT281" s="28"/>
      <c r="AU281" s="28"/>
      <c r="AW281" s="26"/>
      <c r="AX281" s="27"/>
    </row>
    <row r="282" spans="1:50" x14ac:dyDescent="0.2">
      <c r="A282" s="22"/>
      <c r="B282" s="23"/>
      <c r="C282" s="25"/>
      <c r="Q282" s="1"/>
      <c r="S282" s="22"/>
      <c r="AA282" s="28"/>
      <c r="AB282" s="28"/>
      <c r="AC282" s="28"/>
      <c r="AD282" s="28"/>
      <c r="AE282" s="28"/>
      <c r="AG282" s="29"/>
      <c r="AN282" s="28"/>
      <c r="AO282" s="28"/>
      <c r="AP282" s="28"/>
      <c r="AQ282" s="28"/>
      <c r="AR282" s="28"/>
      <c r="AS282" s="28"/>
      <c r="AT282" s="28"/>
      <c r="AU282" s="28"/>
      <c r="AV282" s="28"/>
      <c r="AW282" s="26"/>
      <c r="AX282" s="27"/>
    </row>
    <row r="283" spans="1:50" x14ac:dyDescent="0.2">
      <c r="A283" s="22"/>
      <c r="B283" s="23"/>
      <c r="C283" s="25"/>
      <c r="Q283" s="1"/>
      <c r="S283" s="22"/>
      <c r="AA283" s="28"/>
      <c r="AB283" s="28"/>
      <c r="AC283" s="28"/>
      <c r="AD283" s="28"/>
      <c r="AE283" s="28"/>
      <c r="AG283" s="29"/>
      <c r="AN283" s="28"/>
      <c r="AO283" s="28"/>
      <c r="AP283" s="28"/>
      <c r="AQ283" s="28"/>
      <c r="AR283" s="28"/>
      <c r="AS283" s="28"/>
      <c r="AT283" s="28"/>
      <c r="AU283" s="28"/>
      <c r="AV283" s="28"/>
      <c r="AW283" s="26"/>
      <c r="AX283" s="27"/>
    </row>
    <row r="284" spans="1:50" x14ac:dyDescent="0.2">
      <c r="A284" s="22"/>
      <c r="B284" s="23"/>
      <c r="C284" s="25"/>
      <c r="Q284" s="1"/>
      <c r="S284" s="22"/>
      <c r="AA284" s="28"/>
      <c r="AB284" s="28"/>
      <c r="AC284" s="28"/>
      <c r="AD284" s="28"/>
      <c r="AE284" s="28"/>
      <c r="AG284" s="29"/>
      <c r="AN284" s="28"/>
      <c r="AO284" s="28"/>
      <c r="AP284" s="28"/>
      <c r="AQ284" s="28"/>
      <c r="AR284" s="28"/>
      <c r="AS284" s="28"/>
      <c r="AT284" s="28"/>
      <c r="AU284" s="28"/>
      <c r="AW284" s="26"/>
      <c r="AX284" s="27"/>
    </row>
    <row r="285" spans="1:50" x14ac:dyDescent="0.2">
      <c r="A285" s="22"/>
      <c r="B285" s="23"/>
      <c r="C285" s="25"/>
      <c r="Q285" s="1"/>
      <c r="S285" s="22"/>
      <c r="AA285" s="28"/>
      <c r="AB285" s="28"/>
      <c r="AC285" s="28"/>
      <c r="AD285" s="28"/>
      <c r="AE285" s="28"/>
      <c r="AG285" s="29"/>
      <c r="AN285" s="28"/>
      <c r="AO285" s="28"/>
      <c r="AP285" s="28"/>
      <c r="AQ285" s="28"/>
      <c r="AR285" s="28"/>
      <c r="AS285" s="28"/>
      <c r="AT285" s="28"/>
      <c r="AU285" s="28"/>
      <c r="AW285" s="26"/>
      <c r="AX285" s="27"/>
    </row>
    <row r="286" spans="1:50" x14ac:dyDescent="0.2">
      <c r="A286" s="22"/>
      <c r="B286" s="23"/>
      <c r="C286" s="25"/>
      <c r="Q286" s="1"/>
      <c r="S286" s="22"/>
      <c r="AA286" s="28"/>
      <c r="AB286" s="28"/>
      <c r="AC286" s="28"/>
      <c r="AD286" s="28"/>
      <c r="AE286" s="28"/>
      <c r="AG286" s="29"/>
      <c r="AN286" s="28"/>
      <c r="AO286" s="28"/>
      <c r="AP286" s="28"/>
      <c r="AQ286" s="28"/>
      <c r="AR286" s="28"/>
      <c r="AS286" s="28"/>
      <c r="AT286" s="28"/>
      <c r="AU286" s="28"/>
      <c r="AW286" s="26"/>
      <c r="AX286" s="27"/>
    </row>
    <row r="287" spans="1:50" x14ac:dyDescent="0.2">
      <c r="A287" s="22"/>
      <c r="B287" s="23"/>
      <c r="C287" s="25"/>
      <c r="Q287" s="1"/>
      <c r="S287" s="22"/>
      <c r="AA287" s="28"/>
      <c r="AB287" s="28"/>
      <c r="AC287" s="28"/>
      <c r="AD287" s="28"/>
      <c r="AE287" s="28"/>
      <c r="AG287" s="29"/>
      <c r="AN287" s="28"/>
      <c r="AO287" s="28"/>
      <c r="AP287" s="28"/>
      <c r="AQ287" s="28"/>
      <c r="AR287" s="28"/>
      <c r="AS287" s="28"/>
      <c r="AT287" s="28"/>
      <c r="AU287" s="28"/>
      <c r="AW287" s="26"/>
      <c r="AX287" s="27"/>
    </row>
    <row r="288" spans="1:50" x14ac:dyDescent="0.2">
      <c r="A288" s="22"/>
      <c r="B288" s="23"/>
      <c r="C288" s="25"/>
      <c r="Q288" s="1"/>
      <c r="S288" s="22"/>
      <c r="AA288" s="28"/>
      <c r="AB288" s="28"/>
      <c r="AC288" s="28"/>
      <c r="AD288" s="28"/>
      <c r="AE288" s="28"/>
      <c r="AG288" s="29"/>
      <c r="AN288" s="28"/>
      <c r="AO288" s="28"/>
      <c r="AP288" s="28"/>
      <c r="AQ288" s="28"/>
      <c r="AR288" s="28"/>
      <c r="AS288" s="28"/>
      <c r="AT288" s="28"/>
      <c r="AU288" s="28"/>
      <c r="AW288" s="26"/>
      <c r="AX288" s="27"/>
    </row>
    <row r="289" spans="1:50" x14ac:dyDescent="0.2">
      <c r="A289" s="22"/>
      <c r="B289" s="23"/>
      <c r="C289" s="25"/>
      <c r="Q289" s="1"/>
      <c r="S289" s="22"/>
      <c r="AA289" s="28"/>
      <c r="AB289" s="28"/>
      <c r="AC289" s="28"/>
      <c r="AD289" s="28"/>
      <c r="AE289" s="28"/>
      <c r="AG289" s="29"/>
      <c r="AN289" s="28"/>
      <c r="AO289" s="28"/>
      <c r="AP289" s="28"/>
      <c r="AQ289" s="28"/>
      <c r="AR289" s="28"/>
      <c r="AS289" s="28"/>
      <c r="AT289" s="28"/>
      <c r="AU289" s="28"/>
      <c r="AW289" s="26"/>
      <c r="AX289" s="27"/>
    </row>
    <row r="290" spans="1:50" x14ac:dyDescent="0.2">
      <c r="A290" s="22"/>
      <c r="B290" s="23"/>
      <c r="C290" s="25"/>
      <c r="Q290" s="1"/>
      <c r="S290" s="22"/>
      <c r="AA290" s="28"/>
      <c r="AB290" s="28"/>
      <c r="AC290" s="28"/>
      <c r="AD290" s="28"/>
      <c r="AE290" s="28"/>
      <c r="AG290" s="29"/>
      <c r="AN290" s="28"/>
      <c r="AO290" s="28"/>
      <c r="AP290" s="28"/>
      <c r="AQ290" s="28"/>
      <c r="AR290" s="28"/>
      <c r="AS290" s="28"/>
      <c r="AT290" s="28"/>
      <c r="AU290" s="28"/>
      <c r="AV290" s="28"/>
      <c r="AW290" s="26"/>
      <c r="AX290" s="27"/>
    </row>
    <row r="291" spans="1:50" x14ac:dyDescent="0.2">
      <c r="S291" s="4"/>
      <c r="AA291" s="28"/>
      <c r="AB291" s="28"/>
      <c r="AC291" s="28"/>
      <c r="AD291" s="28"/>
      <c r="AE291" s="28"/>
      <c r="AG291" s="29"/>
      <c r="AN291" s="28"/>
      <c r="AO291" s="28"/>
      <c r="AP291" s="28"/>
      <c r="AQ291" s="28"/>
      <c r="AR291" s="28"/>
      <c r="AS291" s="28"/>
      <c r="AT291" s="28"/>
      <c r="AU291" s="28"/>
      <c r="AV291" s="28"/>
      <c r="AW291" s="26"/>
      <c r="AX291" s="27"/>
    </row>
    <row r="292" spans="1:50" x14ac:dyDescent="0.2">
      <c r="S292" s="4"/>
      <c r="AA292" s="28"/>
      <c r="AB292" s="28"/>
      <c r="AC292" s="28"/>
      <c r="AD292" s="28"/>
      <c r="AE292" s="28"/>
      <c r="AG292" s="29"/>
      <c r="AN292" s="28"/>
      <c r="AO292" s="28"/>
      <c r="AP292" s="28"/>
      <c r="AQ292" s="28"/>
      <c r="AR292" s="28"/>
      <c r="AS292" s="28"/>
      <c r="AT292" s="28"/>
      <c r="AU292" s="28"/>
      <c r="AV292" s="28"/>
      <c r="AW292" s="26"/>
      <c r="AX292" s="27"/>
    </row>
    <row r="293" spans="1:50" x14ac:dyDescent="0.2">
      <c r="S293" s="4"/>
      <c r="AA293" s="28"/>
      <c r="AB293" s="28"/>
      <c r="AC293" s="28"/>
      <c r="AD293" s="28"/>
      <c r="AE293" s="28"/>
      <c r="AG293" s="29"/>
      <c r="AN293" s="28"/>
      <c r="AO293" s="28"/>
      <c r="AP293" s="28"/>
      <c r="AQ293" s="28"/>
      <c r="AR293" s="28"/>
      <c r="AS293" s="28"/>
      <c r="AT293" s="28"/>
      <c r="AU293" s="28"/>
      <c r="AW293" s="26"/>
      <c r="AX293" s="27"/>
    </row>
    <row r="294" spans="1:50" x14ac:dyDescent="0.2">
      <c r="S294" s="4"/>
      <c r="AA294" s="28"/>
      <c r="AB294" s="28"/>
      <c r="AC294" s="28"/>
      <c r="AD294" s="28"/>
      <c r="AE294" s="28"/>
      <c r="AG294" s="29"/>
      <c r="AN294" s="28"/>
      <c r="AO294" s="28"/>
      <c r="AP294" s="28"/>
      <c r="AQ294" s="28"/>
      <c r="AR294" s="28"/>
      <c r="AS294" s="28"/>
      <c r="AT294" s="28"/>
      <c r="AU294" s="28"/>
      <c r="AW294" s="26"/>
      <c r="AX294" s="27"/>
    </row>
    <row r="295" spans="1:50" x14ac:dyDescent="0.2">
      <c r="S295" s="4"/>
      <c r="AA295" s="28"/>
      <c r="AB295" s="28"/>
      <c r="AC295" s="28"/>
      <c r="AD295" s="28"/>
      <c r="AE295" s="28"/>
      <c r="AG295" s="29"/>
      <c r="AN295" s="28"/>
      <c r="AO295" s="28"/>
      <c r="AP295" s="28"/>
      <c r="AQ295" s="28"/>
      <c r="AR295" s="28"/>
      <c r="AS295" s="28"/>
      <c r="AT295" s="28"/>
      <c r="AU295" s="28"/>
      <c r="AW295" s="26"/>
      <c r="AX295" s="27"/>
    </row>
    <row r="296" spans="1:50" x14ac:dyDescent="0.2">
      <c r="S296" s="4"/>
      <c r="AA296" s="28"/>
      <c r="AB296" s="28"/>
      <c r="AC296" s="28"/>
      <c r="AD296" s="28"/>
      <c r="AE296" s="28"/>
      <c r="AG296" s="29"/>
      <c r="AN296" s="28"/>
      <c r="AO296" s="28"/>
      <c r="AP296" s="28"/>
      <c r="AQ296" s="28"/>
      <c r="AR296" s="28"/>
      <c r="AS296" s="28"/>
      <c r="AT296" s="28"/>
      <c r="AU296" s="28"/>
      <c r="AW296" s="26"/>
      <c r="AX296" s="27"/>
    </row>
    <row r="297" spans="1:50" x14ac:dyDescent="0.2">
      <c r="S297" s="4"/>
      <c r="AA297" s="28"/>
      <c r="AB297" s="28"/>
      <c r="AC297" s="28"/>
      <c r="AD297" s="28"/>
      <c r="AE297" s="28"/>
      <c r="AG297" s="29"/>
      <c r="AN297" s="28"/>
      <c r="AO297" s="28"/>
      <c r="AP297" s="28"/>
      <c r="AQ297" s="28"/>
      <c r="AR297" s="28"/>
      <c r="AS297" s="28"/>
      <c r="AT297" s="28"/>
      <c r="AU297" s="28"/>
      <c r="AW297" s="26"/>
      <c r="AX297" s="27"/>
    </row>
    <row r="298" spans="1:50" x14ac:dyDescent="0.2">
      <c r="S298" s="4"/>
      <c r="AA298" s="28"/>
      <c r="AB298" s="28"/>
      <c r="AC298" s="28"/>
      <c r="AD298" s="28"/>
      <c r="AE298" s="28"/>
      <c r="AG298" s="29"/>
      <c r="AN298" s="28"/>
      <c r="AO298" s="28"/>
      <c r="AP298" s="28"/>
      <c r="AQ298" s="28"/>
      <c r="AR298" s="28"/>
      <c r="AS298" s="28"/>
      <c r="AT298" s="28"/>
      <c r="AU298" s="28"/>
      <c r="AW298" s="26"/>
      <c r="AX298" s="27"/>
    </row>
    <row r="299" spans="1:50" x14ac:dyDescent="0.2">
      <c r="S299" s="4"/>
      <c r="AA299" s="28"/>
      <c r="AB299" s="28"/>
      <c r="AC299" s="28"/>
      <c r="AD299" s="28"/>
      <c r="AE299" s="28"/>
      <c r="AG299" s="29"/>
      <c r="AN299" s="28"/>
      <c r="AO299" s="28"/>
      <c r="AP299" s="28"/>
      <c r="AQ299" s="28"/>
      <c r="AR299" s="28"/>
      <c r="AS299" s="28"/>
      <c r="AT299" s="28"/>
      <c r="AU299" s="28"/>
      <c r="AW299" s="26"/>
      <c r="AX299" s="27"/>
    </row>
    <row r="300" spans="1:50" x14ac:dyDescent="0.2">
      <c r="D300" s="4"/>
      <c r="AA300" s="28"/>
      <c r="AB300" s="28"/>
      <c r="AC300" s="28"/>
      <c r="AD300" s="28"/>
      <c r="AE300" s="28"/>
      <c r="AG300" s="29"/>
      <c r="AN300" s="28"/>
      <c r="AO300" s="28"/>
      <c r="AP300" s="28"/>
      <c r="AQ300" s="28"/>
      <c r="AR300" s="28"/>
      <c r="AS300" s="28"/>
      <c r="AT300" s="28"/>
      <c r="AU300" s="28"/>
      <c r="AV300" s="28"/>
      <c r="AW300" s="26"/>
      <c r="AX300" s="27"/>
    </row>
    <row r="301" spans="1:50" x14ac:dyDescent="0.2">
      <c r="D301" s="4"/>
      <c r="AA301" s="28"/>
      <c r="AB301" s="28"/>
      <c r="AC301" s="28"/>
      <c r="AD301" s="28"/>
      <c r="AE301" s="28"/>
      <c r="AG301" s="29"/>
      <c r="AN301" s="28"/>
      <c r="AO301" s="28"/>
      <c r="AP301" s="28"/>
      <c r="AQ301" s="28"/>
      <c r="AR301" s="28"/>
      <c r="AS301" s="28"/>
      <c r="AT301" s="28"/>
      <c r="AU301" s="28"/>
      <c r="AV301" s="28"/>
      <c r="AW301" s="26"/>
      <c r="AX301" s="27"/>
    </row>
    <row r="302" spans="1:50" x14ac:dyDescent="0.2">
      <c r="D302" s="4"/>
      <c r="AA302" s="28"/>
      <c r="AB302" s="28"/>
      <c r="AC302" s="28"/>
      <c r="AD302" s="28"/>
      <c r="AE302" s="28"/>
      <c r="AG302" s="29"/>
      <c r="AN302" s="28"/>
      <c r="AO302" s="28"/>
      <c r="AP302" s="28"/>
      <c r="AQ302" s="28"/>
      <c r="AR302" s="28"/>
      <c r="AS302" s="28"/>
      <c r="AT302" s="28"/>
      <c r="AU302" s="28"/>
      <c r="AV302" s="28"/>
      <c r="AW302" s="26"/>
      <c r="AX302" s="27"/>
    </row>
    <row r="303" spans="1:50" x14ac:dyDescent="0.2">
      <c r="D303" s="4"/>
      <c r="AA303" s="28"/>
      <c r="AB303" s="28"/>
      <c r="AC303" s="28"/>
      <c r="AD303" s="28"/>
      <c r="AE303" s="28"/>
      <c r="AG303" s="29"/>
      <c r="AN303" s="28"/>
      <c r="AO303" s="28"/>
      <c r="AP303" s="28"/>
      <c r="AQ303" s="28"/>
      <c r="AR303" s="28"/>
      <c r="AS303" s="28"/>
      <c r="AT303" s="28"/>
      <c r="AU303" s="28"/>
      <c r="AW303" s="26"/>
      <c r="AX303" s="27"/>
    </row>
    <row r="304" spans="1:50" x14ac:dyDescent="0.2">
      <c r="D304" s="4"/>
      <c r="AA304" s="28"/>
      <c r="AB304" s="28"/>
      <c r="AC304" s="28"/>
      <c r="AD304" s="28"/>
      <c r="AE304" s="28"/>
      <c r="AG304" s="29"/>
      <c r="AN304" s="28"/>
      <c r="AO304" s="28"/>
      <c r="AP304" s="28"/>
      <c r="AQ304" s="28"/>
      <c r="AR304" s="28"/>
      <c r="AS304" s="28"/>
      <c r="AT304" s="28"/>
      <c r="AU304" s="28"/>
      <c r="AW304" s="26"/>
      <c r="AX304" s="27"/>
    </row>
    <row r="305" spans="4:50" x14ac:dyDescent="0.2">
      <c r="D305" s="4"/>
      <c r="AA305" s="28"/>
      <c r="AB305" s="28"/>
      <c r="AC305" s="28"/>
      <c r="AD305" s="28"/>
      <c r="AE305" s="28"/>
      <c r="AG305" s="29"/>
      <c r="AN305" s="28"/>
      <c r="AO305" s="28"/>
      <c r="AP305" s="28"/>
      <c r="AQ305" s="28"/>
      <c r="AR305" s="28"/>
      <c r="AS305" s="28"/>
      <c r="AT305" s="28"/>
      <c r="AU305" s="28"/>
      <c r="AW305" s="26"/>
      <c r="AX305" s="27"/>
    </row>
    <row r="306" spans="4:50" x14ac:dyDescent="0.2">
      <c r="D306" s="4"/>
      <c r="AA306" s="28"/>
      <c r="AB306" s="28"/>
      <c r="AC306" s="28"/>
      <c r="AD306" s="28"/>
      <c r="AE306" s="28"/>
      <c r="AG306" s="29"/>
      <c r="AN306" s="28"/>
      <c r="AO306" s="28"/>
      <c r="AP306" s="28"/>
      <c r="AQ306" s="28"/>
      <c r="AR306" s="28"/>
      <c r="AS306" s="28"/>
      <c r="AT306" s="28"/>
      <c r="AU306" s="28"/>
      <c r="AW306" s="26"/>
      <c r="AX306" s="27"/>
    </row>
    <row r="307" spans="4:50" x14ac:dyDescent="0.2">
      <c r="D307" s="4"/>
      <c r="AA307" s="28"/>
      <c r="AB307" s="28"/>
      <c r="AC307" s="28"/>
      <c r="AD307" s="28"/>
      <c r="AE307" s="28"/>
      <c r="AG307" s="29"/>
      <c r="AN307" s="28"/>
      <c r="AO307" s="28"/>
      <c r="AP307" s="28"/>
      <c r="AQ307" s="28"/>
      <c r="AR307" s="28"/>
      <c r="AS307" s="28"/>
      <c r="AT307" s="28"/>
      <c r="AU307" s="28"/>
      <c r="AW307" s="26"/>
      <c r="AX307" s="27"/>
    </row>
    <row r="308" spans="4:50" x14ac:dyDescent="0.2">
      <c r="D308" s="4"/>
      <c r="AA308" s="28"/>
      <c r="AB308" s="28"/>
      <c r="AC308" s="28"/>
      <c r="AD308" s="28"/>
      <c r="AE308" s="28"/>
      <c r="AG308" s="29"/>
      <c r="AN308" s="28"/>
      <c r="AO308" s="28"/>
      <c r="AP308" s="28"/>
      <c r="AQ308" s="28"/>
      <c r="AR308" s="28"/>
      <c r="AS308" s="28"/>
      <c r="AT308" s="28"/>
      <c r="AU308" s="28"/>
      <c r="AW308" s="26"/>
      <c r="AX308" s="27"/>
    </row>
    <row r="309" spans="4:50" x14ac:dyDescent="0.2">
      <c r="D309" s="4"/>
      <c r="AA309" s="28"/>
      <c r="AB309" s="28"/>
      <c r="AC309" s="28"/>
      <c r="AD309" s="28"/>
      <c r="AE309" s="28"/>
      <c r="AG309" s="29"/>
      <c r="AN309" s="28"/>
      <c r="AO309" s="28"/>
      <c r="AP309" s="28"/>
      <c r="AQ309" s="28"/>
      <c r="AR309" s="28"/>
      <c r="AS309" s="28"/>
      <c r="AT309" s="28"/>
      <c r="AU309" s="28"/>
      <c r="AW309" s="26"/>
      <c r="AX309" s="27"/>
    </row>
    <row r="310" spans="4:50" x14ac:dyDescent="0.2">
      <c r="D310" s="4"/>
      <c r="AA310" s="28"/>
      <c r="AB310" s="28"/>
      <c r="AC310" s="28"/>
      <c r="AD310" s="28"/>
      <c r="AE310" s="28"/>
      <c r="AG310" s="29"/>
      <c r="AN310" s="28"/>
      <c r="AO310" s="28"/>
      <c r="AP310" s="28"/>
      <c r="AQ310" s="28"/>
      <c r="AR310" s="28"/>
      <c r="AS310" s="28"/>
      <c r="AT310" s="28"/>
      <c r="AU310" s="28"/>
      <c r="AW310" s="26"/>
      <c r="AX310" s="27"/>
    </row>
    <row r="311" spans="4:50" x14ac:dyDescent="0.2">
      <c r="D311" s="4"/>
      <c r="AA311" s="28"/>
      <c r="AB311" s="28"/>
      <c r="AC311" s="28"/>
      <c r="AD311" s="28"/>
      <c r="AE311" s="28"/>
      <c r="AG311" s="29"/>
      <c r="AN311" s="28"/>
      <c r="AO311" s="28"/>
      <c r="AP311" s="28"/>
      <c r="AQ311" s="28"/>
      <c r="AR311" s="28"/>
      <c r="AS311" s="28"/>
      <c r="AT311" s="28"/>
      <c r="AU311" s="28"/>
      <c r="AW311" s="26"/>
      <c r="AX311" s="27"/>
    </row>
    <row r="312" spans="4:50" x14ac:dyDescent="0.2">
      <c r="D312" s="4"/>
      <c r="AA312" s="28"/>
      <c r="AB312" s="28"/>
      <c r="AC312" s="28"/>
      <c r="AD312" s="28"/>
      <c r="AE312" s="28"/>
      <c r="AG312" s="29"/>
      <c r="AN312" s="28"/>
      <c r="AO312" s="28"/>
      <c r="AP312" s="28"/>
      <c r="AQ312" s="28"/>
      <c r="AR312" s="28"/>
      <c r="AS312" s="28"/>
      <c r="AT312" s="28"/>
      <c r="AU312" s="28"/>
      <c r="AW312" s="26"/>
      <c r="AX312" s="27"/>
    </row>
    <row r="313" spans="4:50" x14ac:dyDescent="0.2">
      <c r="D313" s="4"/>
      <c r="AA313" s="28"/>
      <c r="AB313" s="28"/>
      <c r="AC313" s="28"/>
      <c r="AD313" s="28"/>
      <c r="AE313" s="28"/>
      <c r="AG313" s="29"/>
      <c r="AN313" s="28"/>
      <c r="AO313" s="28"/>
      <c r="AP313" s="28"/>
      <c r="AQ313" s="28"/>
      <c r="AR313" s="28"/>
      <c r="AS313" s="28"/>
      <c r="AT313" s="28"/>
      <c r="AU313" s="28"/>
      <c r="AW313" s="26"/>
      <c r="AX313" s="27"/>
    </row>
    <row r="314" spans="4:50" x14ac:dyDescent="0.2">
      <c r="D314" s="4"/>
      <c r="AA314" s="28"/>
      <c r="AB314" s="28"/>
      <c r="AC314" s="28"/>
      <c r="AD314" s="28"/>
      <c r="AE314" s="28"/>
      <c r="AG314" s="29"/>
      <c r="AN314" s="28"/>
      <c r="AO314" s="28"/>
      <c r="AP314" s="28"/>
      <c r="AQ314" s="28"/>
      <c r="AR314" s="28"/>
      <c r="AS314" s="28"/>
      <c r="AT314" s="28"/>
      <c r="AU314" s="28"/>
      <c r="AW314" s="26"/>
      <c r="AX314" s="27"/>
    </row>
    <row r="315" spans="4:50" x14ac:dyDescent="0.2">
      <c r="D315" s="4"/>
      <c r="AA315" s="28"/>
      <c r="AB315" s="28"/>
      <c r="AC315" s="28"/>
      <c r="AD315" s="28"/>
      <c r="AE315" s="28"/>
      <c r="AG315" s="29"/>
      <c r="AN315" s="28"/>
      <c r="AO315" s="28"/>
      <c r="AP315" s="28"/>
      <c r="AQ315" s="28"/>
      <c r="AR315" s="28"/>
      <c r="AS315" s="28"/>
      <c r="AT315" s="28"/>
      <c r="AU315" s="28"/>
      <c r="AW315" s="26"/>
      <c r="AX315" s="27"/>
    </row>
    <row r="316" spans="4:50" x14ac:dyDescent="0.2">
      <c r="D316" s="4"/>
      <c r="AA316" s="28"/>
      <c r="AB316" s="28"/>
      <c r="AC316" s="28"/>
      <c r="AD316" s="28"/>
      <c r="AE316" s="28"/>
      <c r="AG316" s="29"/>
      <c r="AN316" s="28"/>
      <c r="AO316" s="28"/>
      <c r="AP316" s="28"/>
      <c r="AQ316" s="28"/>
      <c r="AR316" s="28"/>
      <c r="AS316" s="28"/>
      <c r="AT316" s="28"/>
      <c r="AU316" s="28"/>
      <c r="AW316" s="26"/>
      <c r="AX316" s="27"/>
    </row>
    <row r="317" spans="4:50" x14ac:dyDescent="0.2">
      <c r="D317" s="4"/>
      <c r="AA317" s="28"/>
      <c r="AB317" s="28"/>
      <c r="AC317" s="28"/>
      <c r="AD317" s="28"/>
      <c r="AE317" s="28"/>
      <c r="AG317" s="29"/>
      <c r="AN317" s="28"/>
      <c r="AO317" s="28"/>
      <c r="AP317" s="28"/>
      <c r="AQ317" s="28"/>
      <c r="AR317" s="28"/>
      <c r="AS317" s="28"/>
      <c r="AT317" s="28"/>
      <c r="AU317" s="28"/>
      <c r="AW317" s="26"/>
      <c r="AX317" s="27"/>
    </row>
    <row r="318" spans="4:50" x14ac:dyDescent="0.2">
      <c r="D318" s="4"/>
      <c r="AA318" s="28"/>
      <c r="AB318" s="28"/>
      <c r="AC318" s="28"/>
      <c r="AD318" s="28"/>
      <c r="AE318" s="28"/>
      <c r="AG318" s="29"/>
      <c r="AN318" s="28"/>
      <c r="AO318" s="28"/>
      <c r="AP318" s="28"/>
      <c r="AQ318" s="28"/>
      <c r="AR318" s="28"/>
      <c r="AS318" s="28"/>
      <c r="AT318" s="28"/>
      <c r="AU318" s="28"/>
      <c r="AV318" s="28"/>
      <c r="AW318" s="26"/>
      <c r="AX318" s="27"/>
    </row>
    <row r="319" spans="4:50" x14ac:dyDescent="0.2">
      <c r="D319" s="4"/>
      <c r="AA319" s="28"/>
      <c r="AB319" s="28"/>
      <c r="AC319" s="28"/>
      <c r="AD319" s="28"/>
      <c r="AE319" s="28"/>
      <c r="AG319" s="29"/>
      <c r="AN319" s="28"/>
      <c r="AO319" s="28"/>
      <c r="AP319" s="28"/>
      <c r="AQ319" s="28"/>
      <c r="AR319" s="28"/>
      <c r="AS319" s="28"/>
      <c r="AT319" s="28"/>
      <c r="AU319" s="28"/>
      <c r="AW319" s="26"/>
      <c r="AX319" s="27"/>
    </row>
    <row r="320" spans="4:50" x14ac:dyDescent="0.2">
      <c r="D320" s="4"/>
      <c r="AA320" s="28"/>
      <c r="AB320" s="28"/>
      <c r="AC320" s="28"/>
      <c r="AD320" s="28"/>
      <c r="AE320" s="28"/>
      <c r="AG320" s="29"/>
      <c r="AN320" s="28"/>
      <c r="AO320" s="28"/>
      <c r="AP320" s="28"/>
      <c r="AQ320" s="28"/>
      <c r="AR320" s="28"/>
      <c r="AS320" s="28"/>
      <c r="AT320" s="28"/>
      <c r="AU320" s="28"/>
      <c r="AW320" s="26"/>
      <c r="AX320" s="27"/>
    </row>
    <row r="321" spans="4:50" x14ac:dyDescent="0.2">
      <c r="D321" s="4"/>
      <c r="AA321" s="28"/>
      <c r="AB321" s="28"/>
      <c r="AC321" s="28"/>
      <c r="AD321" s="28"/>
      <c r="AE321" s="28"/>
      <c r="AG321" s="29"/>
      <c r="AN321" s="28"/>
      <c r="AO321" s="28"/>
      <c r="AP321" s="28"/>
      <c r="AQ321" s="28"/>
      <c r="AR321" s="28"/>
      <c r="AS321" s="28"/>
      <c r="AT321" s="28"/>
      <c r="AU321" s="28"/>
      <c r="AW321" s="26"/>
      <c r="AX321" s="27"/>
    </row>
    <row r="322" spans="4:50" x14ac:dyDescent="0.2">
      <c r="D322" s="4"/>
      <c r="AA322" s="28"/>
      <c r="AB322" s="28"/>
      <c r="AC322" s="28"/>
      <c r="AD322" s="28"/>
      <c r="AE322" s="28"/>
      <c r="AG322" s="29"/>
      <c r="AN322" s="28"/>
      <c r="AO322" s="28"/>
      <c r="AP322" s="28"/>
      <c r="AQ322" s="28"/>
      <c r="AR322" s="28"/>
      <c r="AS322" s="28"/>
      <c r="AT322" s="28"/>
      <c r="AU322" s="28"/>
      <c r="AW322" s="26"/>
      <c r="AX322" s="27"/>
    </row>
    <row r="323" spans="4:50" x14ac:dyDescent="0.2">
      <c r="D323" s="4"/>
      <c r="AA323" s="28"/>
      <c r="AB323" s="28"/>
      <c r="AC323" s="28"/>
      <c r="AD323" s="28"/>
      <c r="AE323" s="28"/>
      <c r="AG323" s="29"/>
      <c r="AN323" s="28"/>
      <c r="AO323" s="28"/>
      <c r="AP323" s="28"/>
      <c r="AQ323" s="28"/>
      <c r="AR323" s="28"/>
      <c r="AS323" s="28"/>
      <c r="AT323" s="28"/>
      <c r="AU323" s="28"/>
      <c r="AW323" s="26"/>
      <c r="AX323" s="27"/>
    </row>
    <row r="324" spans="4:50" x14ac:dyDescent="0.2">
      <c r="D324" s="4"/>
      <c r="AA324" s="28"/>
      <c r="AB324" s="28"/>
      <c r="AC324" s="28"/>
      <c r="AD324" s="28"/>
      <c r="AE324" s="28"/>
      <c r="AG324" s="29"/>
      <c r="AN324" s="28"/>
      <c r="AO324" s="28"/>
      <c r="AP324" s="28"/>
      <c r="AQ324" s="28"/>
      <c r="AR324" s="28"/>
      <c r="AS324" s="28"/>
      <c r="AT324" s="28"/>
      <c r="AU324" s="28"/>
      <c r="AW324" s="26"/>
      <c r="AX324" s="27"/>
    </row>
    <row r="325" spans="4:50" x14ac:dyDescent="0.2">
      <c r="D325" s="4"/>
      <c r="AA325" s="28"/>
      <c r="AB325" s="28"/>
      <c r="AC325" s="28"/>
      <c r="AD325" s="28"/>
      <c r="AE325" s="28"/>
      <c r="AG325" s="29"/>
      <c r="AN325" s="28"/>
      <c r="AO325" s="28"/>
      <c r="AP325" s="28"/>
      <c r="AQ325" s="28"/>
      <c r="AR325" s="28"/>
      <c r="AS325" s="28"/>
      <c r="AT325" s="28"/>
      <c r="AU325" s="28"/>
      <c r="AW325" s="26"/>
      <c r="AX325" s="27"/>
    </row>
    <row r="326" spans="4:50" x14ac:dyDescent="0.2">
      <c r="D326" s="4"/>
      <c r="AA326" s="28"/>
      <c r="AB326" s="28"/>
      <c r="AC326" s="28"/>
      <c r="AD326" s="28"/>
      <c r="AE326" s="28"/>
      <c r="AG326" s="29"/>
      <c r="AN326" s="28"/>
      <c r="AO326" s="28"/>
      <c r="AP326" s="28"/>
      <c r="AQ326" s="28"/>
      <c r="AR326" s="28"/>
      <c r="AS326" s="28"/>
      <c r="AT326" s="28"/>
      <c r="AU326" s="28"/>
      <c r="AW326" s="26"/>
      <c r="AX326" s="27"/>
    </row>
    <row r="327" spans="4:50" x14ac:dyDescent="0.2">
      <c r="D327" s="4"/>
      <c r="AA327" s="28"/>
      <c r="AB327" s="28"/>
      <c r="AC327" s="28"/>
      <c r="AD327" s="28"/>
      <c r="AE327" s="28"/>
      <c r="AG327" s="29"/>
      <c r="AN327" s="28"/>
      <c r="AO327" s="28"/>
      <c r="AP327" s="28"/>
      <c r="AQ327" s="28"/>
      <c r="AR327" s="28"/>
      <c r="AS327" s="28"/>
      <c r="AT327" s="28"/>
      <c r="AU327" s="28"/>
      <c r="AW327" s="26"/>
      <c r="AX327" s="27"/>
    </row>
    <row r="328" spans="4:50" x14ac:dyDescent="0.2">
      <c r="D328" s="4"/>
      <c r="AA328" s="28"/>
      <c r="AB328" s="28"/>
      <c r="AC328" s="28"/>
      <c r="AD328" s="28"/>
      <c r="AE328" s="28"/>
      <c r="AG328" s="29"/>
      <c r="AN328" s="28"/>
      <c r="AO328" s="28"/>
      <c r="AP328" s="28"/>
      <c r="AQ328" s="28"/>
      <c r="AR328" s="28"/>
      <c r="AS328" s="28"/>
      <c r="AT328" s="28"/>
      <c r="AU328" s="28"/>
      <c r="AW328" s="26"/>
      <c r="AX328" s="27"/>
    </row>
    <row r="329" spans="4:50" x14ac:dyDescent="0.2">
      <c r="D329" s="4"/>
      <c r="AA329" s="28"/>
      <c r="AB329" s="28"/>
      <c r="AC329" s="28"/>
      <c r="AD329" s="28"/>
      <c r="AE329" s="28"/>
      <c r="AG329" s="29"/>
      <c r="AN329" s="28"/>
      <c r="AO329" s="28"/>
      <c r="AP329" s="28"/>
      <c r="AQ329" s="28"/>
      <c r="AR329" s="28"/>
      <c r="AS329" s="28"/>
      <c r="AT329" s="28"/>
      <c r="AU329" s="28"/>
      <c r="AW329" s="26"/>
      <c r="AX329" s="27"/>
    </row>
    <row r="330" spans="4:50" x14ac:dyDescent="0.2">
      <c r="D330" s="4"/>
      <c r="AA330" s="28"/>
      <c r="AB330" s="28"/>
      <c r="AC330" s="28"/>
      <c r="AD330" s="28"/>
      <c r="AE330" s="28"/>
      <c r="AG330" s="29"/>
      <c r="AN330" s="28"/>
      <c r="AO330" s="28"/>
      <c r="AP330" s="28"/>
      <c r="AQ330" s="28"/>
      <c r="AR330" s="28"/>
      <c r="AS330" s="28"/>
      <c r="AT330" s="28"/>
      <c r="AU330" s="28"/>
      <c r="AW330" s="26"/>
      <c r="AX330" s="27"/>
    </row>
    <row r="331" spans="4:50" x14ac:dyDescent="0.2">
      <c r="D331" s="4"/>
      <c r="AA331" s="28"/>
      <c r="AB331" s="28"/>
      <c r="AC331" s="28"/>
      <c r="AD331" s="28"/>
      <c r="AE331" s="28"/>
      <c r="AG331" s="29"/>
      <c r="AN331" s="28"/>
      <c r="AO331" s="28"/>
      <c r="AP331" s="28"/>
      <c r="AQ331" s="28"/>
      <c r="AR331" s="28"/>
      <c r="AS331" s="28"/>
      <c r="AT331" s="28"/>
      <c r="AU331" s="28"/>
      <c r="AW331" s="26"/>
      <c r="AX331" s="27"/>
    </row>
    <row r="332" spans="4:50" x14ac:dyDescent="0.2">
      <c r="D332" s="4"/>
      <c r="AA332" s="28"/>
      <c r="AB332" s="28"/>
      <c r="AC332" s="28"/>
      <c r="AD332" s="28"/>
      <c r="AE332" s="28"/>
      <c r="AG332" s="29"/>
      <c r="AN332" s="28"/>
      <c r="AO332" s="28"/>
      <c r="AP332" s="28"/>
      <c r="AQ332" s="28"/>
      <c r="AR332" s="28"/>
      <c r="AS332" s="28"/>
      <c r="AT332" s="28"/>
      <c r="AU332" s="28"/>
      <c r="AV332" s="28"/>
      <c r="AW332" s="26"/>
      <c r="AX332" s="27"/>
    </row>
    <row r="333" spans="4:50" x14ac:dyDescent="0.2">
      <c r="D333" s="4"/>
      <c r="AA333" s="28"/>
      <c r="AB333" s="28"/>
      <c r="AC333" s="28"/>
      <c r="AD333" s="28"/>
      <c r="AE333" s="28"/>
      <c r="AG333" s="29"/>
      <c r="AN333" s="28"/>
      <c r="AO333" s="28"/>
      <c r="AP333" s="28"/>
      <c r="AQ333" s="28"/>
      <c r="AR333" s="28"/>
      <c r="AS333" s="28"/>
      <c r="AT333" s="28"/>
      <c r="AU333" s="28"/>
      <c r="AW333" s="26"/>
      <c r="AX333" s="27"/>
    </row>
    <row r="334" spans="4:50" x14ac:dyDescent="0.2">
      <c r="D334" s="4"/>
      <c r="AA334" s="28"/>
      <c r="AB334" s="28"/>
      <c r="AC334" s="28"/>
      <c r="AD334" s="28"/>
      <c r="AE334" s="28"/>
      <c r="AG334" s="29"/>
      <c r="AN334" s="28"/>
      <c r="AO334" s="28"/>
      <c r="AP334" s="28"/>
      <c r="AQ334" s="28"/>
      <c r="AR334" s="28"/>
      <c r="AS334" s="28"/>
      <c r="AT334" s="28"/>
      <c r="AU334" s="28"/>
      <c r="AW334" s="26"/>
      <c r="AX334" s="27"/>
    </row>
    <row r="335" spans="4:50" x14ac:dyDescent="0.2">
      <c r="D335" s="4"/>
      <c r="AA335" s="28"/>
      <c r="AB335" s="28"/>
      <c r="AC335" s="28"/>
      <c r="AD335" s="28"/>
      <c r="AE335" s="28"/>
      <c r="AG335" s="29"/>
      <c r="AN335" s="28"/>
      <c r="AO335" s="28"/>
      <c r="AP335" s="28"/>
      <c r="AQ335" s="28"/>
      <c r="AR335" s="28"/>
      <c r="AS335" s="28"/>
      <c r="AT335" s="28"/>
      <c r="AU335" s="28"/>
      <c r="AW335" s="26"/>
      <c r="AX335" s="27"/>
    </row>
    <row r="336" spans="4:50" x14ac:dyDescent="0.2">
      <c r="D336" s="4"/>
      <c r="AA336" s="28"/>
      <c r="AB336" s="28"/>
      <c r="AC336" s="28"/>
      <c r="AD336" s="28"/>
      <c r="AE336" s="28"/>
      <c r="AG336" s="29"/>
      <c r="AN336" s="28"/>
      <c r="AO336" s="28"/>
      <c r="AP336" s="28"/>
      <c r="AQ336" s="28"/>
      <c r="AR336" s="28"/>
      <c r="AS336" s="28"/>
      <c r="AT336" s="28"/>
      <c r="AU336" s="28"/>
      <c r="AW336" s="26"/>
      <c r="AX336" s="27"/>
    </row>
    <row r="337" spans="4:50" x14ac:dyDescent="0.2">
      <c r="D337" s="4"/>
      <c r="AA337" s="28"/>
      <c r="AB337" s="28"/>
      <c r="AC337" s="28"/>
      <c r="AD337" s="28"/>
      <c r="AE337" s="28"/>
      <c r="AG337" s="29"/>
      <c r="AN337" s="28"/>
      <c r="AO337" s="28"/>
      <c r="AP337" s="28"/>
      <c r="AQ337" s="28"/>
      <c r="AR337" s="28"/>
      <c r="AS337" s="28"/>
      <c r="AT337" s="28"/>
      <c r="AU337" s="28"/>
      <c r="AW337" s="26"/>
      <c r="AX337" s="27"/>
    </row>
    <row r="338" spans="4:50" x14ac:dyDescent="0.2">
      <c r="D338" s="4"/>
      <c r="AA338" s="28"/>
      <c r="AB338" s="28"/>
      <c r="AC338" s="28"/>
      <c r="AD338" s="28"/>
      <c r="AE338" s="28"/>
      <c r="AG338" s="29"/>
      <c r="AN338" s="28"/>
      <c r="AO338" s="28"/>
      <c r="AP338" s="28"/>
      <c r="AQ338" s="28"/>
      <c r="AR338" s="28"/>
      <c r="AS338" s="28"/>
      <c r="AT338" s="28"/>
      <c r="AU338" s="28"/>
      <c r="AW338" s="26"/>
      <c r="AX338" s="27"/>
    </row>
    <row r="339" spans="4:50" x14ac:dyDescent="0.2">
      <c r="D339" s="4"/>
      <c r="AA339" s="28"/>
      <c r="AB339" s="28"/>
      <c r="AC339" s="28"/>
      <c r="AD339" s="28"/>
      <c r="AE339" s="28"/>
      <c r="AG339" s="29"/>
      <c r="AN339" s="28"/>
      <c r="AO339" s="28"/>
      <c r="AP339" s="28"/>
      <c r="AQ339" s="28"/>
      <c r="AR339" s="28"/>
      <c r="AS339" s="28"/>
      <c r="AT339" s="28"/>
      <c r="AU339" s="28"/>
      <c r="AW339" s="26"/>
      <c r="AX339" s="27"/>
    </row>
    <row r="340" spans="4:50" x14ac:dyDescent="0.2">
      <c r="D340" s="4"/>
      <c r="AA340" s="28"/>
      <c r="AB340" s="28"/>
      <c r="AC340" s="28"/>
      <c r="AD340" s="28"/>
      <c r="AE340" s="28"/>
      <c r="AG340" s="29"/>
      <c r="AN340" s="28"/>
      <c r="AO340" s="28"/>
      <c r="AP340" s="28"/>
      <c r="AQ340" s="28"/>
      <c r="AR340" s="28"/>
      <c r="AS340" s="28"/>
      <c r="AT340" s="28"/>
      <c r="AU340" s="28"/>
      <c r="AW340" s="26"/>
      <c r="AX340" s="27"/>
    </row>
    <row r="341" spans="4:50" x14ac:dyDescent="0.2">
      <c r="D341" s="4"/>
      <c r="AA341" s="28"/>
      <c r="AB341" s="28"/>
      <c r="AC341" s="28"/>
      <c r="AD341" s="28"/>
      <c r="AE341" s="28"/>
      <c r="AG341" s="29"/>
      <c r="AN341" s="28"/>
      <c r="AO341" s="28"/>
      <c r="AP341" s="28"/>
      <c r="AQ341" s="28"/>
      <c r="AR341" s="28"/>
      <c r="AS341" s="28"/>
      <c r="AT341" s="28"/>
      <c r="AU341" s="28"/>
      <c r="AW341" s="26"/>
      <c r="AX341" s="27"/>
    </row>
    <row r="342" spans="4:50" x14ac:dyDescent="0.2">
      <c r="D342" s="4"/>
      <c r="AA342" s="28"/>
      <c r="AB342" s="28"/>
      <c r="AC342" s="28"/>
      <c r="AD342" s="28"/>
      <c r="AE342" s="28"/>
      <c r="AG342" s="29"/>
      <c r="AN342" s="28"/>
      <c r="AO342" s="28"/>
      <c r="AP342" s="28"/>
      <c r="AQ342" s="28"/>
      <c r="AR342" s="28"/>
      <c r="AS342" s="28"/>
      <c r="AT342" s="28"/>
      <c r="AU342" s="28"/>
      <c r="AW342" s="26"/>
      <c r="AX342" s="27"/>
    </row>
    <row r="343" spans="4:50" x14ac:dyDescent="0.2">
      <c r="D343" s="4"/>
      <c r="AA343" s="28"/>
      <c r="AB343" s="28"/>
      <c r="AC343" s="28"/>
      <c r="AD343" s="28"/>
      <c r="AE343" s="28"/>
      <c r="AG343" s="29"/>
      <c r="AN343" s="28"/>
      <c r="AO343" s="28"/>
      <c r="AP343" s="28"/>
      <c r="AQ343" s="28"/>
      <c r="AR343" s="28"/>
      <c r="AS343" s="28"/>
      <c r="AT343" s="28"/>
      <c r="AU343" s="28"/>
      <c r="AW343" s="26"/>
      <c r="AX343" s="27"/>
    </row>
    <row r="344" spans="4:50" x14ac:dyDescent="0.2">
      <c r="D344" s="4"/>
      <c r="AA344" s="28"/>
      <c r="AB344" s="28"/>
      <c r="AC344" s="28"/>
      <c r="AD344" s="28"/>
      <c r="AE344" s="28"/>
      <c r="AG344" s="29"/>
      <c r="AN344" s="28"/>
      <c r="AO344" s="28"/>
      <c r="AP344" s="28"/>
      <c r="AQ344" s="28"/>
      <c r="AR344" s="28"/>
      <c r="AS344" s="28"/>
      <c r="AT344" s="28"/>
      <c r="AU344" s="28"/>
      <c r="AW344" s="26"/>
      <c r="AX344" s="27"/>
    </row>
    <row r="345" spans="4:50" x14ac:dyDescent="0.2">
      <c r="D345" s="4"/>
      <c r="AA345" s="28"/>
      <c r="AB345" s="28"/>
      <c r="AC345" s="28"/>
      <c r="AD345" s="28"/>
      <c r="AE345" s="28"/>
      <c r="AG345" s="29"/>
      <c r="AN345" s="28"/>
      <c r="AO345" s="28"/>
      <c r="AP345" s="28"/>
      <c r="AQ345" s="28"/>
      <c r="AR345" s="28"/>
      <c r="AS345" s="28"/>
      <c r="AT345" s="28"/>
      <c r="AU345" s="28"/>
      <c r="AW345" s="26"/>
      <c r="AX345" s="27"/>
    </row>
    <row r="346" spans="4:50" x14ac:dyDescent="0.2">
      <c r="D346" s="4"/>
      <c r="AA346" s="28"/>
      <c r="AB346" s="28"/>
      <c r="AC346" s="28"/>
      <c r="AD346" s="28"/>
      <c r="AE346" s="28"/>
      <c r="AG346" s="29"/>
      <c r="AN346" s="28"/>
      <c r="AO346" s="28"/>
      <c r="AP346" s="28"/>
      <c r="AQ346" s="28"/>
      <c r="AR346" s="28"/>
      <c r="AS346" s="28"/>
      <c r="AT346" s="28"/>
      <c r="AU346" s="28"/>
      <c r="AW346" s="26"/>
      <c r="AX346" s="27"/>
    </row>
    <row r="347" spans="4:50" x14ac:dyDescent="0.2">
      <c r="D347" s="4"/>
      <c r="AA347" s="28"/>
      <c r="AB347" s="28"/>
      <c r="AC347" s="28"/>
      <c r="AD347" s="28"/>
      <c r="AE347" s="28"/>
      <c r="AG347" s="29"/>
      <c r="AN347" s="28"/>
      <c r="AO347" s="28"/>
      <c r="AP347" s="28"/>
      <c r="AQ347" s="28"/>
      <c r="AR347" s="28"/>
      <c r="AS347" s="28"/>
      <c r="AT347" s="28"/>
      <c r="AU347" s="28"/>
      <c r="AW347" s="26"/>
      <c r="AX347" s="27"/>
    </row>
    <row r="348" spans="4:50" x14ac:dyDescent="0.2">
      <c r="D348" s="4"/>
      <c r="AA348" s="28"/>
      <c r="AB348" s="28"/>
      <c r="AC348" s="28"/>
      <c r="AD348" s="28"/>
      <c r="AE348" s="28"/>
      <c r="AG348" s="29"/>
      <c r="AN348" s="28"/>
      <c r="AO348" s="28"/>
      <c r="AP348" s="28"/>
      <c r="AQ348" s="28"/>
      <c r="AR348" s="28"/>
      <c r="AS348" s="28"/>
      <c r="AT348" s="28"/>
      <c r="AU348" s="28"/>
      <c r="AW348" s="26"/>
      <c r="AX348" s="27"/>
    </row>
    <row r="349" spans="4:50" x14ac:dyDescent="0.2">
      <c r="D349" s="4"/>
      <c r="AA349" s="28"/>
      <c r="AB349" s="28"/>
      <c r="AC349" s="28"/>
      <c r="AD349" s="28"/>
      <c r="AE349" s="28"/>
      <c r="AG349" s="29"/>
      <c r="AN349" s="28"/>
      <c r="AO349" s="28"/>
      <c r="AP349" s="28"/>
      <c r="AQ349" s="28"/>
      <c r="AR349" s="28"/>
      <c r="AS349" s="28"/>
      <c r="AT349" s="28"/>
      <c r="AU349" s="28"/>
      <c r="AW349" s="26"/>
      <c r="AX349" s="27"/>
    </row>
    <row r="350" spans="4:50" x14ac:dyDescent="0.2">
      <c r="D350" s="4"/>
      <c r="AA350" s="28"/>
      <c r="AB350" s="28"/>
      <c r="AC350" s="28"/>
      <c r="AD350" s="28"/>
      <c r="AE350" s="28"/>
      <c r="AG350" s="29"/>
      <c r="AN350" s="28"/>
      <c r="AO350" s="28"/>
      <c r="AP350" s="28"/>
      <c r="AQ350" s="28"/>
      <c r="AR350" s="28"/>
      <c r="AS350" s="28"/>
      <c r="AT350" s="28"/>
      <c r="AU350" s="28"/>
      <c r="AV350" s="28"/>
      <c r="AW350" s="26"/>
      <c r="AX350" s="27"/>
    </row>
    <row r="351" spans="4:50" x14ac:dyDescent="0.2">
      <c r="D351" s="4"/>
      <c r="AA351" s="28"/>
      <c r="AB351" s="28"/>
      <c r="AC351" s="28"/>
      <c r="AD351" s="28"/>
      <c r="AE351" s="28"/>
      <c r="AG351" s="29"/>
      <c r="AN351" s="28"/>
      <c r="AO351" s="28"/>
      <c r="AP351" s="28"/>
      <c r="AQ351" s="28"/>
      <c r="AR351" s="28"/>
      <c r="AS351" s="28"/>
      <c r="AT351" s="28"/>
      <c r="AU351" s="28"/>
      <c r="AW351" s="26"/>
      <c r="AX351" s="27"/>
    </row>
    <row r="352" spans="4:50" x14ac:dyDescent="0.2">
      <c r="D352" s="4"/>
      <c r="AA352" s="28"/>
      <c r="AB352" s="28"/>
      <c r="AC352" s="28"/>
      <c r="AD352" s="28"/>
      <c r="AE352" s="28"/>
      <c r="AG352" s="29"/>
      <c r="AN352" s="28"/>
      <c r="AO352" s="28"/>
      <c r="AP352" s="28"/>
      <c r="AQ352" s="28"/>
      <c r="AR352" s="28"/>
      <c r="AS352" s="28"/>
      <c r="AT352" s="28"/>
      <c r="AU352" s="28"/>
      <c r="AW352" s="26"/>
      <c r="AX352" s="27"/>
    </row>
    <row r="353" spans="4:64" x14ac:dyDescent="0.2">
      <c r="D353" s="4"/>
      <c r="AA353" s="28"/>
      <c r="AB353" s="28"/>
      <c r="AC353" s="28"/>
      <c r="AD353" s="28"/>
      <c r="AE353" s="28"/>
      <c r="AG353" s="29"/>
      <c r="AN353" s="28"/>
      <c r="AO353" s="28"/>
      <c r="AP353" s="28"/>
      <c r="AQ353" s="28"/>
      <c r="AR353" s="28"/>
      <c r="AS353" s="28"/>
      <c r="AT353" s="28"/>
      <c r="AU353" s="28"/>
      <c r="AW353" s="26"/>
      <c r="AX353" s="27"/>
    </row>
    <row r="354" spans="4:64" x14ac:dyDescent="0.2">
      <c r="D354" s="4"/>
      <c r="AA354" s="28"/>
      <c r="AB354" s="28"/>
      <c r="AC354" s="28"/>
      <c r="AD354" s="28"/>
      <c r="AE354" s="28"/>
      <c r="AG354" s="29"/>
      <c r="AN354" s="28"/>
      <c r="AO354" s="28"/>
      <c r="AP354" s="28"/>
      <c r="AQ354" s="28"/>
      <c r="AR354" s="28"/>
      <c r="AS354" s="28"/>
      <c r="AT354" s="28"/>
      <c r="AU354" s="28"/>
      <c r="AW354" s="26"/>
      <c r="AX354" s="27"/>
    </row>
    <row r="355" spans="4:64" x14ac:dyDescent="0.2">
      <c r="D355" s="4"/>
      <c r="AA355" s="28"/>
      <c r="AB355" s="28"/>
      <c r="AC355" s="28"/>
      <c r="AD355" s="28"/>
      <c r="AE355" s="28"/>
      <c r="AG355" s="29"/>
      <c r="AN355" s="28"/>
      <c r="AO355" s="28"/>
      <c r="AP355" s="28"/>
      <c r="AQ355" s="28"/>
      <c r="AR355" s="28"/>
      <c r="AS355" s="28"/>
      <c r="AT355" s="28"/>
      <c r="AU355" s="28"/>
      <c r="AW355" s="26"/>
      <c r="AX355" s="27"/>
    </row>
    <row r="356" spans="4:64" x14ac:dyDescent="0.2">
      <c r="D356" s="4"/>
      <c r="AA356" s="28"/>
      <c r="AB356" s="28"/>
      <c r="AC356" s="28"/>
      <c r="AD356" s="28"/>
      <c r="AE356" s="28"/>
      <c r="AG356" s="29"/>
      <c r="AN356" s="28"/>
      <c r="AO356" s="28"/>
      <c r="AP356" s="28"/>
      <c r="AQ356" s="28"/>
      <c r="AR356" s="28"/>
      <c r="AS356" s="28"/>
      <c r="AT356" s="28"/>
      <c r="AU356" s="28"/>
      <c r="AW356" s="26"/>
      <c r="AX356" s="27"/>
    </row>
    <row r="357" spans="4:64" x14ac:dyDescent="0.2">
      <c r="D357" s="4"/>
      <c r="AA357" s="28"/>
      <c r="AB357" s="28"/>
      <c r="AC357" s="28"/>
      <c r="AD357" s="28"/>
      <c r="AE357" s="28"/>
      <c r="AG357" s="29"/>
      <c r="AN357" s="28"/>
      <c r="AO357" s="28"/>
      <c r="AP357" s="28"/>
      <c r="AQ357" s="28"/>
      <c r="AR357" s="28"/>
      <c r="AS357" s="28"/>
      <c r="AT357" s="28"/>
      <c r="AU357" s="28"/>
    </row>
    <row r="358" spans="4:64" x14ac:dyDescent="0.2">
      <c r="D358" s="4"/>
      <c r="AA358" s="28"/>
      <c r="AB358" s="28"/>
      <c r="AC358" s="28"/>
      <c r="AD358" s="28"/>
      <c r="AE358" s="28"/>
      <c r="AG358" s="29"/>
      <c r="AN358" s="28"/>
      <c r="AO358" s="28"/>
      <c r="AP358" s="28"/>
      <c r="AQ358" s="28"/>
      <c r="AR358" s="28"/>
      <c r="AS358" s="28"/>
      <c r="AT358" s="28"/>
      <c r="AU358" s="28"/>
    </row>
    <row r="359" spans="4:64" x14ac:dyDescent="0.2">
      <c r="D359" s="4"/>
      <c r="AA359" s="28"/>
      <c r="AB359" s="28"/>
      <c r="AC359" s="28"/>
      <c r="AD359" s="28"/>
      <c r="AE359" s="28"/>
      <c r="AG359" s="29"/>
      <c r="AN359" s="28"/>
      <c r="AO359" s="28"/>
      <c r="AP359" s="28"/>
      <c r="AQ359" s="28"/>
      <c r="AR359" s="28"/>
      <c r="AS359" s="28"/>
      <c r="AT359" s="28"/>
      <c r="AU359" s="28"/>
    </row>
    <row r="360" spans="4:64" x14ac:dyDescent="0.2">
      <c r="D360" s="4"/>
      <c r="AA360" s="28"/>
      <c r="AB360" s="28"/>
      <c r="AC360" s="28"/>
      <c r="AD360" s="28"/>
      <c r="AE360" s="28"/>
      <c r="AG360" s="29"/>
      <c r="AN360" s="28"/>
      <c r="AO360" s="28"/>
      <c r="AP360" s="28"/>
      <c r="AQ360" s="28"/>
      <c r="AR360" s="28"/>
      <c r="AS360" s="28"/>
      <c r="AT360" s="28"/>
      <c r="AU360" s="28"/>
    </row>
    <row r="361" spans="4:64" x14ac:dyDescent="0.2">
      <c r="D361" s="4"/>
      <c r="AA361" s="28"/>
      <c r="AB361" s="28"/>
      <c r="AC361" s="28"/>
      <c r="AD361" s="28"/>
      <c r="AE361" s="28"/>
      <c r="AG361" s="29"/>
      <c r="AN361" s="28"/>
      <c r="AO361" s="28"/>
      <c r="AP361" s="28"/>
      <c r="AQ361" s="28"/>
      <c r="AR361" s="28"/>
      <c r="AS361" s="28"/>
      <c r="AT361" s="28"/>
      <c r="AU361" s="28"/>
    </row>
    <row r="362" spans="4:64" x14ac:dyDescent="0.2">
      <c r="D362" s="4"/>
      <c r="AA362" s="28"/>
      <c r="AB362" s="28"/>
      <c r="AC362" s="28"/>
      <c r="AD362" s="28"/>
      <c r="AE362" s="28"/>
      <c r="AG362" s="29"/>
      <c r="AN362" s="28"/>
      <c r="AO362" s="28"/>
      <c r="AP362" s="28"/>
      <c r="AQ362" s="28"/>
      <c r="AR362" s="28"/>
      <c r="AS362" s="28"/>
      <c r="AT362" s="28"/>
      <c r="AU362" s="28"/>
    </row>
    <row r="363" spans="4:64" x14ac:dyDescent="0.2">
      <c r="D363" s="4"/>
      <c r="AA363" s="28"/>
      <c r="AB363" s="28"/>
      <c r="AC363" s="28"/>
      <c r="AD363" s="28"/>
      <c r="AE363" s="28"/>
      <c r="AG363" s="29"/>
      <c r="AN363" s="28"/>
      <c r="AO363" s="28"/>
      <c r="AP363" s="28"/>
      <c r="AQ363" s="28"/>
      <c r="AR363" s="28"/>
      <c r="AS363" s="28"/>
      <c r="AT363" s="28"/>
      <c r="AU363" s="28"/>
    </row>
    <row r="364" spans="4:64" x14ac:dyDescent="0.2">
      <c r="D364" s="4"/>
      <c r="AA364" s="28"/>
      <c r="AB364" s="28"/>
      <c r="AC364" s="28"/>
      <c r="AD364" s="28"/>
      <c r="AE364" s="28"/>
      <c r="AG364" s="29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4:64" x14ac:dyDescent="0.2">
      <c r="D365" s="4"/>
      <c r="AA365" s="28"/>
      <c r="AB365" s="28"/>
      <c r="AC365" s="28"/>
      <c r="AD365" s="28"/>
      <c r="AE365" s="28"/>
      <c r="AG365" s="29"/>
      <c r="AN365" s="28"/>
      <c r="AO365" s="28"/>
      <c r="AP365" s="28"/>
      <c r="AQ365" s="28"/>
      <c r="AR365" s="28"/>
      <c r="AS365" s="28"/>
      <c r="AT365" s="28"/>
      <c r="AU365" s="28"/>
    </row>
    <row r="366" spans="4:64" x14ac:dyDescent="0.2">
      <c r="D366" s="4"/>
      <c r="AA366" s="28"/>
      <c r="AB366" s="28"/>
      <c r="AC366" s="28"/>
      <c r="AD366" s="28"/>
      <c r="AE366" s="28"/>
      <c r="AG366" s="29"/>
      <c r="AN366" s="28"/>
      <c r="AO366" s="28"/>
      <c r="AP366" s="28"/>
      <c r="AQ366" s="28"/>
      <c r="AR366" s="28"/>
      <c r="AS366" s="28"/>
      <c r="AT366" s="28"/>
      <c r="AU366" s="28"/>
    </row>
    <row r="367" spans="4:64" x14ac:dyDescent="0.2">
      <c r="D367" s="4"/>
      <c r="AA367" s="28"/>
      <c r="AB367" s="28"/>
      <c r="AC367" s="28"/>
      <c r="AD367" s="28"/>
      <c r="AE367" s="28"/>
      <c r="AG367" s="29"/>
      <c r="AN367" s="28"/>
      <c r="AO367" s="28"/>
      <c r="AP367" s="28"/>
      <c r="AQ367" s="28"/>
      <c r="AR367" s="28"/>
      <c r="AS367" s="28"/>
      <c r="AT367" s="28"/>
      <c r="AU367" s="28"/>
    </row>
    <row r="368" spans="4:64" x14ac:dyDescent="0.2">
      <c r="D368" s="4"/>
      <c r="AA368" s="28"/>
      <c r="AB368" s="28"/>
      <c r="AC368" s="28"/>
      <c r="AD368" s="28"/>
      <c r="AE368" s="28"/>
      <c r="AG368" s="29"/>
      <c r="AN368" s="28"/>
      <c r="AO368" s="28"/>
      <c r="AP368" s="28"/>
      <c r="AQ368" s="28"/>
      <c r="AR368" s="28"/>
      <c r="AS368" s="28"/>
      <c r="AT368" s="28"/>
      <c r="AU368" s="28"/>
    </row>
    <row r="369" spans="4:47" x14ac:dyDescent="0.2">
      <c r="D369" s="4"/>
      <c r="AA369" s="28"/>
      <c r="AB369" s="28"/>
      <c r="AC369" s="28"/>
      <c r="AD369" s="28"/>
      <c r="AE369" s="28"/>
      <c r="AG369" s="29"/>
      <c r="AN369" s="28"/>
      <c r="AO369" s="28"/>
      <c r="AP369" s="28"/>
      <c r="AQ369" s="28"/>
      <c r="AR369" s="28"/>
      <c r="AS369" s="28"/>
      <c r="AT369" s="28"/>
      <c r="AU369" s="28"/>
    </row>
    <row r="370" spans="4:47" x14ac:dyDescent="0.2">
      <c r="D370" s="4"/>
      <c r="AA370" s="28"/>
      <c r="AB370" s="28"/>
      <c r="AC370" s="28"/>
      <c r="AD370" s="28"/>
      <c r="AE370" s="28"/>
      <c r="AG370" s="29"/>
      <c r="AN370" s="28"/>
      <c r="AO370" s="28"/>
      <c r="AP370" s="28"/>
      <c r="AQ370" s="28"/>
      <c r="AR370" s="28"/>
      <c r="AS370" s="28"/>
      <c r="AT370" s="28"/>
      <c r="AU370" s="28"/>
    </row>
    <row r="371" spans="4:47" x14ac:dyDescent="0.2">
      <c r="D371" s="4"/>
      <c r="AA371" s="28"/>
      <c r="AB371" s="28"/>
      <c r="AC371" s="28"/>
      <c r="AD371" s="28"/>
      <c r="AE371" s="28"/>
      <c r="AG371" s="29"/>
      <c r="AN371" s="28"/>
      <c r="AO371" s="28"/>
      <c r="AP371" s="28"/>
      <c r="AQ371" s="28"/>
      <c r="AR371" s="28"/>
      <c r="AS371" s="28"/>
      <c r="AT371" s="28"/>
      <c r="AU371" s="28"/>
    </row>
    <row r="372" spans="4:47" x14ac:dyDescent="0.2">
      <c r="D372" s="4"/>
      <c r="AA372" s="28"/>
      <c r="AB372" s="28"/>
      <c r="AC372" s="28"/>
      <c r="AD372" s="28"/>
      <c r="AE372" s="28"/>
      <c r="AG372" s="29"/>
      <c r="AN372" s="28"/>
      <c r="AO372" s="28"/>
      <c r="AP372" s="28"/>
      <c r="AQ372" s="28"/>
      <c r="AR372" s="28"/>
      <c r="AS372" s="28"/>
      <c r="AT372" s="28"/>
      <c r="AU372" s="28"/>
    </row>
    <row r="373" spans="4:47" x14ac:dyDescent="0.2">
      <c r="D373" s="4"/>
      <c r="AA373" s="28"/>
      <c r="AB373" s="28"/>
      <c r="AC373" s="28"/>
      <c r="AD373" s="28"/>
      <c r="AE373" s="28"/>
      <c r="AG373" s="29"/>
      <c r="AN373" s="28"/>
      <c r="AO373" s="28"/>
      <c r="AP373" s="28"/>
      <c r="AQ373" s="28"/>
      <c r="AR373" s="28"/>
      <c r="AS373" s="28"/>
      <c r="AT373" s="28"/>
      <c r="AU373" s="28"/>
    </row>
    <row r="374" spans="4:47" x14ac:dyDescent="0.2">
      <c r="D374" s="4"/>
      <c r="AA374" s="28"/>
      <c r="AB374" s="28"/>
      <c r="AC374" s="28"/>
      <c r="AD374" s="28"/>
      <c r="AE374" s="28"/>
      <c r="AG374" s="29"/>
      <c r="AN374" s="28"/>
      <c r="AO374" s="28"/>
      <c r="AP374" s="28"/>
      <c r="AQ374" s="28"/>
      <c r="AR374" s="28"/>
      <c r="AS374" s="28"/>
      <c r="AT374" s="28"/>
      <c r="AU374" s="28"/>
    </row>
    <row r="375" spans="4:47" x14ac:dyDescent="0.2">
      <c r="D375" s="4"/>
      <c r="AA375" s="28"/>
      <c r="AB375" s="28"/>
      <c r="AC375" s="28"/>
      <c r="AD375" s="28"/>
      <c r="AE375" s="28"/>
      <c r="AG375" s="29"/>
      <c r="AN375" s="28"/>
      <c r="AO375" s="28"/>
      <c r="AP375" s="28"/>
      <c r="AQ375" s="28"/>
      <c r="AR375" s="28"/>
      <c r="AS375" s="28"/>
      <c r="AT375" s="28"/>
      <c r="AU375" s="28"/>
    </row>
    <row r="376" spans="4:47" x14ac:dyDescent="0.2">
      <c r="D376" s="4"/>
      <c r="AA376" s="28"/>
      <c r="AB376" s="28"/>
      <c r="AC376" s="28"/>
      <c r="AD376" s="28"/>
      <c r="AE376" s="28"/>
      <c r="AG376" s="29"/>
      <c r="AN376" s="28"/>
      <c r="AO376" s="28"/>
      <c r="AP376" s="28"/>
      <c r="AQ376" s="28"/>
      <c r="AR376" s="28"/>
      <c r="AS376" s="28"/>
      <c r="AT376" s="28"/>
      <c r="AU376" s="28"/>
    </row>
    <row r="377" spans="4:47" x14ac:dyDescent="0.2">
      <c r="D377" s="4"/>
      <c r="AA377" s="28"/>
      <c r="AB377" s="28"/>
      <c r="AC377" s="28"/>
      <c r="AD377" s="28"/>
      <c r="AE377" s="28"/>
      <c r="AG377" s="29"/>
      <c r="AN377" s="28"/>
      <c r="AO377" s="28"/>
      <c r="AP377" s="28"/>
      <c r="AQ377" s="28"/>
      <c r="AR377" s="28"/>
      <c r="AS377" s="28"/>
      <c r="AT377" s="28"/>
      <c r="AU377" s="28"/>
    </row>
    <row r="378" spans="4:47" x14ac:dyDescent="0.2">
      <c r="D378" s="4"/>
      <c r="AA378" s="28"/>
      <c r="AB378" s="28"/>
      <c r="AC378" s="28"/>
      <c r="AD378" s="28"/>
      <c r="AE378" s="28"/>
      <c r="AG378" s="29"/>
      <c r="AN378" s="28"/>
      <c r="AO378" s="28"/>
      <c r="AP378" s="28"/>
      <c r="AQ378" s="28"/>
      <c r="AR378" s="28"/>
      <c r="AS378" s="28"/>
      <c r="AT378" s="28"/>
      <c r="AU378" s="28"/>
    </row>
    <row r="379" spans="4:47" x14ac:dyDescent="0.2">
      <c r="D379" s="4"/>
      <c r="AA379" s="28"/>
      <c r="AB379" s="28"/>
      <c r="AC379" s="28"/>
      <c r="AD379" s="28"/>
      <c r="AE379" s="28"/>
      <c r="AG379" s="29"/>
      <c r="AN379" s="28"/>
      <c r="AO379" s="28"/>
      <c r="AP379" s="28"/>
      <c r="AQ379" s="28"/>
      <c r="AR379" s="28"/>
      <c r="AS379" s="28"/>
      <c r="AT379" s="28"/>
      <c r="AU379" s="28"/>
    </row>
    <row r="380" spans="4:47" x14ac:dyDescent="0.2">
      <c r="D380" s="4"/>
      <c r="AA380" s="28"/>
      <c r="AB380" s="28"/>
      <c r="AC380" s="28"/>
      <c r="AD380" s="28"/>
      <c r="AE380" s="28"/>
      <c r="AG380" s="29"/>
      <c r="AN380" s="28"/>
      <c r="AO380" s="28"/>
      <c r="AP380" s="28"/>
      <c r="AQ380" s="28"/>
      <c r="AR380" s="28"/>
      <c r="AS380" s="28"/>
      <c r="AT380" s="28"/>
      <c r="AU380" s="28"/>
    </row>
    <row r="381" spans="4:47" x14ac:dyDescent="0.2">
      <c r="D381" s="4"/>
      <c r="AA381" s="28"/>
      <c r="AB381" s="28"/>
      <c r="AC381" s="28"/>
      <c r="AD381" s="28"/>
      <c r="AE381" s="28"/>
      <c r="AG381" s="29"/>
      <c r="AN381" s="28"/>
      <c r="AO381" s="28"/>
      <c r="AP381" s="28"/>
      <c r="AQ381" s="28"/>
      <c r="AR381" s="28"/>
      <c r="AS381" s="28"/>
      <c r="AT381" s="28"/>
      <c r="AU381" s="28"/>
    </row>
    <row r="382" spans="4:47" x14ac:dyDescent="0.2">
      <c r="D382" s="4"/>
      <c r="AA382" s="28"/>
      <c r="AB382" s="28"/>
      <c r="AC382" s="28"/>
      <c r="AD382" s="28"/>
      <c r="AE382" s="28"/>
      <c r="AG382" s="29"/>
      <c r="AN382" s="28"/>
      <c r="AO382" s="28"/>
      <c r="AP382" s="28"/>
      <c r="AQ382" s="28"/>
      <c r="AR382" s="28"/>
      <c r="AS382" s="28"/>
      <c r="AT382" s="28"/>
      <c r="AU382" s="28"/>
    </row>
    <row r="383" spans="4:47" x14ac:dyDescent="0.2">
      <c r="D383" s="4"/>
      <c r="AA383" s="28"/>
      <c r="AB383" s="28"/>
      <c r="AC383" s="28"/>
      <c r="AD383" s="28"/>
      <c r="AE383" s="28"/>
      <c r="AG383" s="29"/>
      <c r="AN383" s="28"/>
      <c r="AO383" s="28"/>
      <c r="AP383" s="28"/>
      <c r="AQ383" s="28"/>
      <c r="AR383" s="28"/>
      <c r="AS383" s="28"/>
      <c r="AT383" s="28"/>
      <c r="AU383" s="28"/>
    </row>
    <row r="384" spans="4:47" x14ac:dyDescent="0.2">
      <c r="D384" s="4"/>
      <c r="AA384" s="28"/>
      <c r="AB384" s="28"/>
      <c r="AC384" s="28"/>
      <c r="AD384" s="28"/>
      <c r="AE384" s="28"/>
      <c r="AG384" s="29"/>
      <c r="AN384" s="28"/>
      <c r="AO384" s="28"/>
      <c r="AP384" s="28"/>
      <c r="AQ384" s="28"/>
      <c r="AR384" s="28"/>
      <c r="AS384" s="28"/>
      <c r="AT384" s="28"/>
      <c r="AU384" s="28"/>
    </row>
    <row r="385" spans="4:64" x14ac:dyDescent="0.2">
      <c r="D385" s="4"/>
      <c r="AA385" s="28"/>
      <c r="AB385" s="28"/>
      <c r="AC385" s="28"/>
      <c r="AD385" s="28"/>
      <c r="AE385" s="28"/>
      <c r="AG385" s="29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30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4:64" x14ac:dyDescent="0.2">
      <c r="D386" s="4"/>
      <c r="AA386" s="28"/>
      <c r="AB386" s="28"/>
      <c r="AC386" s="28"/>
      <c r="AD386" s="28"/>
      <c r="AE386" s="28"/>
      <c r="AG386" s="29"/>
      <c r="AN386" s="28"/>
      <c r="AO386" s="28"/>
      <c r="AP386" s="28"/>
      <c r="AQ386" s="28"/>
      <c r="AR386" s="28"/>
      <c r="AS386" s="28"/>
      <c r="AT386" s="28"/>
      <c r="AU386" s="28"/>
    </row>
    <row r="387" spans="4:64" x14ac:dyDescent="0.2">
      <c r="D387" s="4"/>
      <c r="AA387" s="28"/>
      <c r="AB387" s="28"/>
      <c r="AC387" s="28"/>
      <c r="AD387" s="28"/>
      <c r="AE387" s="28"/>
      <c r="AG387" s="29"/>
      <c r="AN387" s="28"/>
      <c r="AO387" s="28"/>
      <c r="AP387" s="28"/>
      <c r="AQ387" s="28"/>
      <c r="AR387" s="28"/>
      <c r="AS387" s="28"/>
      <c r="AT387" s="28"/>
      <c r="AU387" s="28"/>
      <c r="AV387" s="28"/>
      <c r="AW387" s="26"/>
      <c r="AX387" s="27"/>
    </row>
    <row r="388" spans="4:64" x14ac:dyDescent="0.2">
      <c r="D388" s="4"/>
      <c r="AA388" s="28"/>
      <c r="AB388" s="28"/>
      <c r="AC388" s="28"/>
      <c r="AD388" s="28"/>
      <c r="AE388" s="28"/>
      <c r="AG388" s="29"/>
      <c r="AN388" s="28"/>
      <c r="AO388" s="28"/>
      <c r="AP388" s="28"/>
      <c r="AQ388" s="28"/>
      <c r="AR388" s="28"/>
      <c r="AS388" s="28"/>
      <c r="AT388" s="28"/>
      <c r="AU388" s="28"/>
    </row>
    <row r="389" spans="4:64" x14ac:dyDescent="0.2">
      <c r="D389" s="4"/>
      <c r="AA389" s="28"/>
      <c r="AB389" s="28"/>
      <c r="AC389" s="28"/>
      <c r="AD389" s="28"/>
      <c r="AE389" s="28"/>
      <c r="AG389" s="29"/>
      <c r="AN389" s="28"/>
      <c r="AO389" s="28"/>
      <c r="AP389" s="28"/>
      <c r="AQ389" s="28"/>
      <c r="AR389" s="28"/>
      <c r="AS389" s="28"/>
      <c r="AT389" s="28"/>
      <c r="AU389" s="28"/>
    </row>
    <row r="390" spans="4:64" x14ac:dyDescent="0.2">
      <c r="D390" s="4"/>
      <c r="AA390" s="28"/>
      <c r="AB390" s="28"/>
      <c r="AC390" s="28"/>
      <c r="AD390" s="28"/>
      <c r="AE390" s="28"/>
      <c r="AG390" s="29"/>
      <c r="AN390" s="28"/>
      <c r="AO390" s="28"/>
      <c r="AP390" s="28"/>
      <c r="AQ390" s="28"/>
      <c r="AR390" s="28"/>
      <c r="AS390" s="28"/>
      <c r="AT390" s="28"/>
      <c r="AU390" s="28"/>
    </row>
    <row r="391" spans="4:64" x14ac:dyDescent="0.2">
      <c r="D391" s="4"/>
      <c r="AA391" s="28"/>
      <c r="AB391" s="28"/>
      <c r="AC391" s="28"/>
      <c r="AD391" s="28"/>
      <c r="AE391" s="28"/>
      <c r="AG391" s="29"/>
      <c r="AN391" s="28"/>
      <c r="AO391" s="28"/>
      <c r="AP391" s="28"/>
      <c r="AQ391" s="28"/>
      <c r="AR391" s="28"/>
      <c r="AS391" s="28"/>
      <c r="AT391" s="28"/>
      <c r="AU391" s="28"/>
    </row>
    <row r="392" spans="4:64" x14ac:dyDescent="0.2">
      <c r="D392" s="4"/>
      <c r="AA392" s="28"/>
      <c r="AB392" s="28"/>
      <c r="AC392" s="28"/>
      <c r="AD392" s="28"/>
      <c r="AE392" s="28"/>
      <c r="AG392" s="29"/>
      <c r="AN392" s="28"/>
      <c r="AO392" s="28"/>
      <c r="AP392" s="28"/>
      <c r="AQ392" s="28"/>
      <c r="AR392" s="28"/>
      <c r="AS392" s="28"/>
      <c r="AT392" s="28"/>
      <c r="AU392" s="28"/>
    </row>
    <row r="393" spans="4:64" x14ac:dyDescent="0.2">
      <c r="D393" s="4"/>
      <c r="AA393" s="28"/>
      <c r="AB393" s="28"/>
      <c r="AC393" s="28"/>
      <c r="AD393" s="28"/>
      <c r="AE393" s="28"/>
      <c r="AG393" s="29"/>
      <c r="AN393" s="28"/>
      <c r="AO393" s="28"/>
      <c r="AP393" s="28"/>
      <c r="AQ393" s="28"/>
      <c r="AR393" s="28"/>
      <c r="AS393" s="28"/>
      <c r="AT393" s="28"/>
      <c r="AU393" s="28"/>
    </row>
    <row r="394" spans="4:64" x14ac:dyDescent="0.2">
      <c r="D394" s="4"/>
      <c r="AA394" s="28"/>
      <c r="AB394" s="28"/>
      <c r="AC394" s="28"/>
      <c r="AD394" s="28"/>
      <c r="AE394" s="28"/>
      <c r="AG394" s="29"/>
      <c r="AN394" s="28"/>
      <c r="AO394" s="28"/>
      <c r="AP394" s="28"/>
      <c r="AQ394" s="28"/>
      <c r="AR394" s="28"/>
      <c r="AS394" s="28"/>
      <c r="AT394" s="28"/>
      <c r="AU394" s="28"/>
    </row>
    <row r="395" spans="4:64" x14ac:dyDescent="0.2">
      <c r="D395" s="4"/>
      <c r="AA395" s="28"/>
      <c r="AB395" s="28"/>
      <c r="AC395" s="28"/>
      <c r="AD395" s="28"/>
      <c r="AE395" s="28"/>
      <c r="AG395" s="29"/>
      <c r="AN395" s="28"/>
      <c r="AO395" s="28"/>
      <c r="AP395" s="28"/>
      <c r="AQ395" s="28"/>
      <c r="AR395" s="28"/>
      <c r="AS395" s="28"/>
      <c r="AT395" s="28"/>
      <c r="AU395" s="28"/>
    </row>
    <row r="396" spans="4:64" x14ac:dyDescent="0.2">
      <c r="D396" s="4"/>
      <c r="AA396" s="28"/>
      <c r="AB396" s="28"/>
      <c r="AC396" s="28"/>
      <c r="AD396" s="28"/>
      <c r="AE396" s="28"/>
      <c r="AG396" s="29"/>
      <c r="AN396" s="28"/>
      <c r="AO396" s="28"/>
      <c r="AP396" s="28"/>
      <c r="AQ396" s="28"/>
      <c r="AR396" s="28"/>
      <c r="AS396" s="28"/>
      <c r="AT396" s="28"/>
      <c r="AU396" s="28"/>
    </row>
    <row r="397" spans="4:64" x14ac:dyDescent="0.2">
      <c r="D397" s="4"/>
      <c r="AA397" s="28"/>
      <c r="AB397" s="28"/>
      <c r="AC397" s="28"/>
      <c r="AD397" s="28"/>
      <c r="AE397" s="28"/>
      <c r="AG397" s="29"/>
      <c r="AN397" s="28"/>
      <c r="AO397" s="28"/>
      <c r="AP397" s="28"/>
      <c r="AQ397" s="28"/>
      <c r="AR397" s="28"/>
      <c r="AS397" s="28"/>
      <c r="AT397" s="28"/>
      <c r="AU397" s="28"/>
    </row>
    <row r="398" spans="4:64" x14ac:dyDescent="0.2">
      <c r="D398" s="4"/>
      <c r="AA398" s="28"/>
      <c r="AB398" s="28"/>
      <c r="AC398" s="28"/>
      <c r="AD398" s="28"/>
      <c r="AE398" s="28"/>
      <c r="AG398" s="29"/>
      <c r="AN398" s="28"/>
      <c r="AO398" s="28"/>
      <c r="AP398" s="28"/>
      <c r="AQ398" s="28"/>
      <c r="AR398" s="28"/>
      <c r="AS398" s="28"/>
      <c r="AT398" s="28"/>
      <c r="AU398" s="28"/>
    </row>
    <row r="399" spans="4:64" x14ac:dyDescent="0.2">
      <c r="D399" s="4"/>
      <c r="AA399" s="28"/>
      <c r="AB399" s="28"/>
      <c r="AC399" s="28"/>
      <c r="AD399" s="28"/>
      <c r="AE399" s="28"/>
      <c r="AG399" s="29"/>
      <c r="AN399" s="28"/>
      <c r="AO399" s="28"/>
      <c r="AP399" s="28"/>
      <c r="AQ399" s="28"/>
      <c r="AR399" s="28"/>
      <c r="AS399" s="28"/>
      <c r="AT399" s="28"/>
      <c r="AU399" s="28"/>
    </row>
    <row r="400" spans="4:64" x14ac:dyDescent="0.2">
      <c r="D400" s="4"/>
      <c r="AA400" s="28"/>
      <c r="AB400" s="28"/>
      <c r="AC400" s="28"/>
      <c r="AD400" s="28"/>
      <c r="AE400" s="28"/>
      <c r="AG400" s="29"/>
      <c r="AN400" s="28"/>
      <c r="AO400" s="28"/>
      <c r="AP400" s="28"/>
      <c r="AQ400" s="28"/>
      <c r="AR400" s="28"/>
      <c r="AS400" s="28"/>
      <c r="AT400" s="28"/>
      <c r="AU400" s="28"/>
    </row>
    <row r="401" spans="4:64" x14ac:dyDescent="0.2">
      <c r="D401" s="4"/>
      <c r="AA401" s="28"/>
      <c r="AB401" s="28"/>
      <c r="AC401" s="28"/>
      <c r="AD401" s="28"/>
      <c r="AE401" s="28"/>
      <c r="AG401" s="29"/>
      <c r="AN401" s="28"/>
      <c r="AO401" s="28"/>
      <c r="AP401" s="28"/>
      <c r="AQ401" s="28"/>
      <c r="AR401" s="28"/>
      <c r="AS401" s="28"/>
      <c r="AT401" s="28"/>
      <c r="AU401" s="28"/>
    </row>
    <row r="402" spans="4:64" x14ac:dyDescent="0.2">
      <c r="D402" s="4"/>
      <c r="AA402" s="28"/>
      <c r="AB402" s="28"/>
      <c r="AC402" s="28"/>
      <c r="AD402" s="28"/>
      <c r="AE402" s="28"/>
      <c r="AG402" s="29"/>
      <c r="AN402" s="28"/>
      <c r="AO402" s="28"/>
      <c r="AP402" s="28"/>
      <c r="AQ402" s="28"/>
      <c r="AR402" s="28"/>
      <c r="AS402" s="28"/>
      <c r="AT402" s="28"/>
      <c r="AU402" s="28"/>
    </row>
    <row r="403" spans="4:64" x14ac:dyDescent="0.2">
      <c r="D403" s="4"/>
      <c r="AA403" s="28"/>
      <c r="AB403" s="28"/>
      <c r="AC403" s="28"/>
      <c r="AD403" s="28"/>
      <c r="AE403" s="28"/>
      <c r="AG403" s="29"/>
      <c r="AN403" s="28"/>
      <c r="AO403" s="28"/>
      <c r="AP403" s="28"/>
      <c r="AQ403" s="28"/>
      <c r="AR403" s="28"/>
      <c r="AS403" s="28"/>
      <c r="AT403" s="28"/>
      <c r="AU403" s="28"/>
    </row>
    <row r="404" spans="4:64" x14ac:dyDescent="0.2">
      <c r="D404" s="4"/>
      <c r="AA404" s="28"/>
      <c r="AB404" s="28"/>
      <c r="AC404" s="28"/>
      <c r="AD404" s="28"/>
      <c r="AE404" s="28"/>
      <c r="AG404" s="29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4:64" x14ac:dyDescent="0.2">
      <c r="D405" s="4"/>
      <c r="AA405" s="28"/>
      <c r="AB405" s="28"/>
      <c r="AC405" s="28"/>
      <c r="AD405" s="28"/>
      <c r="AE405" s="28"/>
      <c r="AG405" s="29"/>
      <c r="AN405" s="28"/>
      <c r="AO405" s="28"/>
      <c r="AP405" s="28"/>
      <c r="AQ405" s="28"/>
      <c r="AR405" s="28"/>
      <c r="AS405" s="28"/>
      <c r="AT405" s="28"/>
      <c r="AU405" s="28"/>
      <c r="AV405" s="28"/>
    </row>
    <row r="406" spans="4:64" x14ac:dyDescent="0.2">
      <c r="D406" s="4"/>
      <c r="AA406" s="28"/>
      <c r="AB406" s="28"/>
      <c r="AC406" s="28"/>
      <c r="AD406" s="28"/>
      <c r="AE406" s="28"/>
      <c r="AG406" s="29"/>
      <c r="AN406" s="28"/>
      <c r="AO406" s="28"/>
      <c r="AP406" s="28"/>
      <c r="AQ406" s="28"/>
      <c r="AR406" s="28"/>
      <c r="AS406" s="28"/>
      <c r="AT406" s="28"/>
      <c r="AU406" s="28"/>
      <c r="AV406" s="28"/>
      <c r="AW406" s="26"/>
      <c r="AX406" s="30"/>
    </row>
    <row r="407" spans="4:64" x14ac:dyDescent="0.2">
      <c r="D407" s="4"/>
      <c r="AA407" s="28"/>
      <c r="AB407" s="28"/>
      <c r="AC407" s="28"/>
      <c r="AD407" s="28"/>
      <c r="AE407" s="28"/>
      <c r="AG407" s="29"/>
      <c r="AN407" s="28"/>
      <c r="AO407" s="28"/>
      <c r="AP407" s="28"/>
      <c r="AQ407" s="28"/>
      <c r="AR407" s="28"/>
      <c r="AS407" s="28"/>
      <c r="AT407" s="28"/>
      <c r="AU407" s="28"/>
    </row>
    <row r="408" spans="4:64" x14ac:dyDescent="0.2">
      <c r="D408" s="4"/>
      <c r="AA408" s="28"/>
      <c r="AB408" s="28"/>
      <c r="AC408" s="28"/>
      <c r="AD408" s="28"/>
      <c r="AE408" s="28"/>
      <c r="AG408" s="29"/>
      <c r="AN408" s="28"/>
      <c r="AO408" s="28"/>
      <c r="AP408" s="28"/>
      <c r="AQ408" s="28"/>
      <c r="AR408" s="28"/>
      <c r="AS408" s="28"/>
      <c r="AT408" s="28"/>
      <c r="AU408" s="28"/>
    </row>
    <row r="409" spans="4:64" x14ac:dyDescent="0.2">
      <c r="D409" s="4"/>
      <c r="AA409" s="28"/>
      <c r="AB409" s="28"/>
      <c r="AC409" s="28"/>
      <c r="AD409" s="28"/>
      <c r="AE409" s="28"/>
      <c r="AG409" s="29"/>
      <c r="AN409" s="28"/>
      <c r="AO409" s="28"/>
      <c r="AP409" s="28"/>
      <c r="AQ409" s="28"/>
      <c r="AR409" s="28"/>
      <c r="AS409" s="28"/>
      <c r="AT409" s="28"/>
      <c r="AU409" s="28"/>
    </row>
    <row r="410" spans="4:64" x14ac:dyDescent="0.2">
      <c r="D410" s="4"/>
      <c r="AA410" s="28"/>
      <c r="AB410" s="28"/>
      <c r="AC410" s="28"/>
      <c r="AD410" s="28"/>
      <c r="AE410" s="28"/>
      <c r="AG410" s="29"/>
      <c r="AN410" s="28"/>
      <c r="AO410" s="28"/>
      <c r="AP410" s="28"/>
      <c r="AQ410" s="28"/>
      <c r="AR410" s="28"/>
      <c r="AS410" s="28"/>
      <c r="AT410" s="28"/>
      <c r="AU410" s="28"/>
      <c r="AV410" s="28"/>
      <c r="AW410" s="26"/>
      <c r="AX410" s="27"/>
    </row>
    <row r="411" spans="4:64" x14ac:dyDescent="0.2">
      <c r="D411" s="4"/>
      <c r="AA411" s="28"/>
      <c r="AB411" s="28"/>
      <c r="AC411" s="28"/>
      <c r="AD411" s="28"/>
      <c r="AE411" s="28"/>
      <c r="AG411" s="29"/>
      <c r="AN411" s="28"/>
      <c r="AO411" s="28"/>
      <c r="AP411" s="28"/>
      <c r="AQ411" s="28"/>
      <c r="AR411" s="28"/>
      <c r="AS411" s="28"/>
      <c r="AT411" s="28"/>
      <c r="AU411" s="28"/>
    </row>
    <row r="412" spans="4:64" x14ac:dyDescent="0.2">
      <c r="D412" s="4"/>
      <c r="AA412" s="28"/>
      <c r="AB412" s="28"/>
      <c r="AC412" s="28"/>
      <c r="AD412" s="28"/>
      <c r="AE412" s="28"/>
      <c r="AG412" s="29"/>
      <c r="AN412" s="28"/>
      <c r="AO412" s="28"/>
      <c r="AP412" s="28"/>
      <c r="AQ412" s="28"/>
      <c r="AR412" s="28"/>
      <c r="AS412" s="28"/>
      <c r="AT412" s="28"/>
      <c r="AU412" s="28"/>
    </row>
    <row r="413" spans="4:64" x14ac:dyDescent="0.2">
      <c r="D413" s="4"/>
      <c r="AA413" s="28"/>
      <c r="AB413" s="28"/>
      <c r="AC413" s="28"/>
      <c r="AD413" s="28"/>
      <c r="AE413" s="28"/>
      <c r="AG413" s="29"/>
      <c r="AN413" s="28"/>
      <c r="AO413" s="28"/>
      <c r="AP413" s="28"/>
      <c r="AQ413" s="28"/>
      <c r="AR413" s="28"/>
      <c r="AS413" s="28"/>
      <c r="AT413" s="28"/>
      <c r="AU413" s="28"/>
    </row>
    <row r="414" spans="4:64" x14ac:dyDescent="0.2">
      <c r="D414" s="4"/>
      <c r="AA414" s="28"/>
      <c r="AB414" s="28"/>
      <c r="AC414" s="28"/>
      <c r="AD414" s="28"/>
      <c r="AE414" s="28"/>
      <c r="AG414" s="29"/>
      <c r="AN414" s="28"/>
      <c r="AO414" s="28"/>
      <c r="AP414" s="28"/>
      <c r="AQ414" s="28"/>
      <c r="AR414" s="28"/>
      <c r="AS414" s="28"/>
      <c r="AT414" s="28"/>
      <c r="AU414" s="28"/>
    </row>
    <row r="415" spans="4:64" x14ac:dyDescent="0.2">
      <c r="D415" s="4"/>
      <c r="AA415" s="28"/>
      <c r="AB415" s="28"/>
      <c r="AC415" s="28"/>
      <c r="AD415" s="28"/>
      <c r="AE415" s="28"/>
      <c r="AG415" s="29"/>
      <c r="AN415" s="28"/>
      <c r="AO415" s="28"/>
      <c r="AP415" s="28"/>
      <c r="AQ415" s="28"/>
      <c r="AR415" s="28"/>
      <c r="AS415" s="28"/>
      <c r="AT415" s="28"/>
      <c r="AU415" s="28"/>
    </row>
    <row r="416" spans="4:64" x14ac:dyDescent="0.2">
      <c r="D416" s="4"/>
      <c r="AA416" s="28"/>
      <c r="AB416" s="28"/>
      <c r="AC416" s="28"/>
      <c r="AD416" s="28"/>
      <c r="AE416" s="28"/>
      <c r="AG416" s="29"/>
      <c r="AN416" s="28"/>
      <c r="AO416" s="28"/>
      <c r="AP416" s="28"/>
      <c r="AQ416" s="28"/>
      <c r="AR416" s="28"/>
      <c r="AS416" s="28"/>
      <c r="AT416" s="28"/>
      <c r="AU416" s="28"/>
    </row>
    <row r="417" spans="4:47" x14ac:dyDescent="0.2">
      <c r="D417" s="4"/>
      <c r="AA417" s="28"/>
      <c r="AB417" s="28"/>
      <c r="AC417" s="28"/>
      <c r="AD417" s="28"/>
      <c r="AE417" s="28"/>
      <c r="AG417" s="29"/>
      <c r="AN417" s="28"/>
      <c r="AO417" s="28"/>
      <c r="AP417" s="28"/>
      <c r="AQ417" s="28"/>
      <c r="AR417" s="28"/>
      <c r="AS417" s="28"/>
      <c r="AT417" s="28"/>
      <c r="AU417" s="28"/>
    </row>
    <row r="418" spans="4:47" x14ac:dyDescent="0.2">
      <c r="D418" s="4"/>
      <c r="AA418" s="28"/>
      <c r="AB418" s="28"/>
      <c r="AC418" s="28"/>
      <c r="AD418" s="28"/>
      <c r="AE418" s="28"/>
      <c r="AG418" s="29"/>
      <c r="AN418" s="28"/>
      <c r="AO418" s="28"/>
      <c r="AP418" s="28"/>
      <c r="AQ418" s="28"/>
      <c r="AR418" s="28"/>
      <c r="AS418" s="28"/>
      <c r="AT418" s="28"/>
      <c r="AU418" s="28"/>
    </row>
    <row r="419" spans="4:47" x14ac:dyDescent="0.2">
      <c r="D419" s="4"/>
      <c r="AA419" s="28"/>
      <c r="AB419" s="28"/>
      <c r="AC419" s="28"/>
      <c r="AD419" s="28"/>
      <c r="AE419" s="28"/>
      <c r="AG419" s="29"/>
      <c r="AN419" s="28"/>
      <c r="AO419" s="28"/>
      <c r="AP419" s="28"/>
      <c r="AQ419" s="28"/>
      <c r="AR419" s="28"/>
      <c r="AS419" s="28"/>
      <c r="AT419" s="28"/>
      <c r="AU419" s="28"/>
    </row>
    <row r="420" spans="4:47" x14ac:dyDescent="0.2">
      <c r="D420" s="4"/>
      <c r="AA420" s="28"/>
      <c r="AB420" s="28"/>
      <c r="AC420" s="28"/>
      <c r="AD420" s="28"/>
      <c r="AE420" s="28"/>
      <c r="AG420" s="29"/>
      <c r="AN420" s="28"/>
      <c r="AO420" s="28"/>
      <c r="AP420" s="28"/>
      <c r="AQ420" s="28"/>
      <c r="AR420" s="28"/>
      <c r="AS420" s="28"/>
      <c r="AT420" s="28"/>
      <c r="AU420" s="28"/>
    </row>
    <row r="421" spans="4:47" x14ac:dyDescent="0.2">
      <c r="D421" s="4"/>
      <c r="AA421" s="28"/>
      <c r="AB421" s="28"/>
      <c r="AC421" s="28"/>
      <c r="AD421" s="28"/>
      <c r="AE421" s="28"/>
      <c r="AG421" s="29"/>
      <c r="AN421" s="28"/>
      <c r="AO421" s="28"/>
      <c r="AP421" s="28"/>
      <c r="AQ421" s="28"/>
      <c r="AR421" s="28"/>
      <c r="AS421" s="28"/>
      <c r="AT421" s="28"/>
      <c r="AU421" s="28"/>
    </row>
    <row r="422" spans="4:47" x14ac:dyDescent="0.2">
      <c r="D422" s="4"/>
      <c r="AA422" s="28"/>
      <c r="AB422" s="28"/>
      <c r="AC422" s="28"/>
      <c r="AD422" s="28"/>
      <c r="AE422" s="28"/>
      <c r="AG422" s="29"/>
      <c r="AN422" s="28"/>
      <c r="AO422" s="28"/>
      <c r="AP422" s="28"/>
      <c r="AQ422" s="28"/>
      <c r="AR422" s="28"/>
      <c r="AS422" s="28"/>
      <c r="AT422" s="28"/>
      <c r="AU422" s="28"/>
    </row>
    <row r="423" spans="4:47" x14ac:dyDescent="0.2">
      <c r="D423" s="4"/>
      <c r="AA423" s="28"/>
      <c r="AB423" s="28"/>
      <c r="AC423" s="28"/>
      <c r="AD423" s="28"/>
      <c r="AE423" s="28"/>
      <c r="AG423" s="29"/>
      <c r="AN423" s="28"/>
      <c r="AO423" s="28"/>
      <c r="AP423" s="28"/>
      <c r="AQ423" s="28"/>
      <c r="AR423" s="28"/>
      <c r="AS423" s="28"/>
      <c r="AT423" s="28"/>
      <c r="AU423" s="28"/>
    </row>
    <row r="424" spans="4:47" x14ac:dyDescent="0.2">
      <c r="D424" s="4"/>
      <c r="AA424" s="28"/>
      <c r="AB424" s="28"/>
      <c r="AC424" s="28"/>
      <c r="AD424" s="28"/>
      <c r="AE424" s="28"/>
      <c r="AG424" s="29"/>
      <c r="AN424" s="28"/>
      <c r="AO424" s="28"/>
      <c r="AP424" s="28"/>
      <c r="AQ424" s="28"/>
      <c r="AR424" s="28"/>
      <c r="AS424" s="28"/>
      <c r="AT424" s="28"/>
      <c r="AU424" s="28"/>
    </row>
    <row r="425" spans="4:47" x14ac:dyDescent="0.2">
      <c r="D425" s="4"/>
      <c r="AA425" s="28"/>
      <c r="AB425" s="28"/>
      <c r="AC425" s="28"/>
      <c r="AD425" s="28"/>
      <c r="AE425" s="28"/>
      <c r="AG425" s="29"/>
      <c r="AN425" s="28"/>
      <c r="AO425" s="28"/>
      <c r="AP425" s="28"/>
      <c r="AQ425" s="28"/>
      <c r="AR425" s="28"/>
      <c r="AS425" s="28"/>
      <c r="AT425" s="28"/>
      <c r="AU425" s="28"/>
    </row>
    <row r="426" spans="4:47" x14ac:dyDescent="0.2">
      <c r="D426" s="4"/>
      <c r="AA426" s="28"/>
      <c r="AB426" s="28"/>
      <c r="AC426" s="28"/>
      <c r="AD426" s="28"/>
      <c r="AE426" s="28"/>
      <c r="AG426" s="29"/>
      <c r="AN426" s="28"/>
      <c r="AO426" s="28"/>
      <c r="AP426" s="28"/>
      <c r="AQ426" s="28"/>
      <c r="AR426" s="28"/>
      <c r="AS426" s="28"/>
      <c r="AT426" s="28"/>
      <c r="AU426" s="28"/>
    </row>
    <row r="427" spans="4:47" x14ac:dyDescent="0.2">
      <c r="D427" s="4"/>
      <c r="AA427" s="28"/>
      <c r="AB427" s="28"/>
      <c r="AC427" s="28"/>
      <c r="AD427" s="28"/>
      <c r="AE427" s="28"/>
      <c r="AG427" s="29"/>
      <c r="AN427" s="28"/>
      <c r="AO427" s="28"/>
      <c r="AP427" s="28"/>
      <c r="AQ427" s="28"/>
      <c r="AR427" s="28"/>
      <c r="AS427" s="28"/>
      <c r="AT427" s="28"/>
      <c r="AU427" s="28"/>
    </row>
    <row r="428" spans="4:47" x14ac:dyDescent="0.2">
      <c r="D428" s="4"/>
      <c r="AA428" s="28"/>
      <c r="AB428" s="28"/>
      <c r="AC428" s="28"/>
      <c r="AD428" s="28"/>
      <c r="AE428" s="28"/>
      <c r="AG428" s="29"/>
      <c r="AN428" s="28"/>
      <c r="AO428" s="28"/>
      <c r="AP428" s="28"/>
      <c r="AQ428" s="28"/>
      <c r="AR428" s="28"/>
      <c r="AS428" s="28"/>
      <c r="AT428" s="28"/>
      <c r="AU428" s="28"/>
    </row>
    <row r="429" spans="4:47" x14ac:dyDescent="0.2">
      <c r="D429" s="4"/>
      <c r="AA429" s="28"/>
      <c r="AB429" s="28"/>
      <c r="AC429" s="28"/>
      <c r="AD429" s="28"/>
      <c r="AE429" s="28"/>
      <c r="AG429" s="29"/>
      <c r="AN429" s="28"/>
      <c r="AO429" s="28"/>
      <c r="AP429" s="28"/>
      <c r="AQ429" s="28"/>
      <c r="AR429" s="28"/>
      <c r="AS429" s="28"/>
      <c r="AT429" s="28"/>
      <c r="AU429" s="28"/>
    </row>
    <row r="430" spans="4:47" x14ac:dyDescent="0.2">
      <c r="D430" s="4"/>
      <c r="AA430" s="28"/>
      <c r="AB430" s="28"/>
      <c r="AC430" s="28"/>
      <c r="AD430" s="28"/>
      <c r="AE430" s="28"/>
      <c r="AG430" s="29"/>
      <c r="AN430" s="28"/>
      <c r="AO430" s="28"/>
      <c r="AP430" s="28"/>
      <c r="AQ430" s="28"/>
      <c r="AR430" s="28"/>
      <c r="AS430" s="28"/>
      <c r="AT430" s="28"/>
      <c r="AU430" s="28"/>
    </row>
    <row r="431" spans="4:47" x14ac:dyDescent="0.2">
      <c r="D431" s="4"/>
      <c r="AA431" s="28"/>
      <c r="AB431" s="28"/>
      <c r="AC431" s="28"/>
      <c r="AD431" s="28"/>
      <c r="AE431" s="28"/>
      <c r="AG431" s="29"/>
      <c r="AN431" s="28"/>
      <c r="AO431" s="28"/>
      <c r="AP431" s="28"/>
      <c r="AQ431" s="28"/>
      <c r="AR431" s="28"/>
      <c r="AS431" s="28"/>
      <c r="AT431" s="28"/>
      <c r="AU431" s="28"/>
    </row>
    <row r="432" spans="4:47" x14ac:dyDescent="0.2">
      <c r="D432" s="4"/>
      <c r="AA432" s="28"/>
      <c r="AB432" s="28"/>
      <c r="AC432" s="28"/>
      <c r="AD432" s="28"/>
      <c r="AE432" s="28"/>
      <c r="AG432" s="29"/>
      <c r="AN432" s="28"/>
      <c r="AO432" s="28"/>
      <c r="AP432" s="28"/>
      <c r="AQ432" s="28"/>
      <c r="AR432" s="28"/>
      <c r="AS432" s="28"/>
      <c r="AT432" s="28"/>
      <c r="AU432" s="28"/>
    </row>
    <row r="433" spans="4:47" x14ac:dyDescent="0.2">
      <c r="D433" s="4"/>
      <c r="AA433" s="28"/>
      <c r="AB433" s="28"/>
      <c r="AC433" s="28"/>
      <c r="AD433" s="28"/>
      <c r="AE433" s="28"/>
      <c r="AG433" s="29"/>
      <c r="AN433" s="28"/>
      <c r="AO433" s="28"/>
      <c r="AP433" s="28"/>
      <c r="AQ433" s="28"/>
      <c r="AR433" s="28"/>
      <c r="AS433" s="28"/>
      <c r="AT433" s="28"/>
      <c r="AU433" s="28"/>
    </row>
    <row r="434" spans="4:47" x14ac:dyDescent="0.2">
      <c r="D434" s="4"/>
      <c r="AA434" s="28"/>
      <c r="AB434" s="28"/>
      <c r="AC434" s="28"/>
      <c r="AD434" s="28"/>
      <c r="AE434" s="28"/>
      <c r="AG434" s="29"/>
      <c r="AN434" s="28"/>
      <c r="AO434" s="28"/>
      <c r="AP434" s="28"/>
      <c r="AQ434" s="28"/>
      <c r="AR434" s="28"/>
      <c r="AS434" s="28"/>
      <c r="AT434" s="28"/>
      <c r="AU434" s="28"/>
    </row>
    <row r="435" spans="4:47" x14ac:dyDescent="0.2">
      <c r="D435" s="4"/>
      <c r="AA435" s="28"/>
      <c r="AB435" s="28"/>
      <c r="AC435" s="28"/>
      <c r="AD435" s="28"/>
      <c r="AE435" s="28"/>
      <c r="AG435" s="29"/>
      <c r="AN435" s="28"/>
      <c r="AO435" s="28"/>
      <c r="AP435" s="28"/>
      <c r="AQ435" s="28"/>
      <c r="AR435" s="28"/>
      <c r="AS435" s="28"/>
      <c r="AT435" s="28"/>
      <c r="AU435" s="28"/>
    </row>
    <row r="436" spans="4:47" x14ac:dyDescent="0.2">
      <c r="D436" s="4"/>
      <c r="AA436" s="28"/>
      <c r="AB436" s="28"/>
      <c r="AC436" s="28"/>
      <c r="AD436" s="28"/>
      <c r="AE436" s="28"/>
      <c r="AG436" s="29"/>
      <c r="AN436" s="28"/>
      <c r="AO436" s="28"/>
      <c r="AP436" s="28"/>
      <c r="AQ436" s="28"/>
      <c r="AR436" s="28"/>
      <c r="AS436" s="28"/>
      <c r="AT436" s="28"/>
      <c r="AU436" s="28"/>
    </row>
    <row r="437" spans="4:47" x14ac:dyDescent="0.2">
      <c r="D437" s="4"/>
      <c r="AA437" s="28"/>
      <c r="AB437" s="28"/>
      <c r="AC437" s="28"/>
      <c r="AD437" s="28"/>
      <c r="AE437" s="28"/>
      <c r="AG437" s="29"/>
      <c r="AN437" s="28"/>
      <c r="AO437" s="28"/>
      <c r="AP437" s="28"/>
      <c r="AQ437" s="28"/>
      <c r="AR437" s="28"/>
      <c r="AS437" s="28"/>
      <c r="AT437" s="28"/>
      <c r="AU437" s="28"/>
    </row>
    <row r="438" spans="4:47" x14ac:dyDescent="0.2">
      <c r="D438" s="4"/>
      <c r="AA438" s="28"/>
      <c r="AB438" s="28"/>
      <c r="AC438" s="28"/>
      <c r="AD438" s="28"/>
      <c r="AE438" s="28"/>
      <c r="AG438" s="29"/>
      <c r="AN438" s="28"/>
      <c r="AO438" s="28"/>
      <c r="AP438" s="28"/>
      <c r="AQ438" s="28"/>
      <c r="AR438" s="28"/>
      <c r="AS438" s="28"/>
      <c r="AT438" s="28"/>
      <c r="AU438" s="28"/>
    </row>
    <row r="439" spans="4:47" x14ac:dyDescent="0.2">
      <c r="D439" s="4"/>
      <c r="AA439" s="28"/>
      <c r="AB439" s="28"/>
      <c r="AC439" s="28"/>
      <c r="AD439" s="28"/>
      <c r="AE439" s="28"/>
      <c r="AG439" s="29"/>
      <c r="AN439" s="28"/>
      <c r="AO439" s="28"/>
      <c r="AP439" s="28"/>
      <c r="AQ439" s="28"/>
      <c r="AR439" s="28"/>
      <c r="AS439" s="28"/>
      <c r="AT439" s="28"/>
      <c r="AU439" s="28"/>
    </row>
    <row r="440" spans="4:47" x14ac:dyDescent="0.2">
      <c r="D440" s="4"/>
      <c r="AA440" s="28"/>
      <c r="AB440" s="28"/>
      <c r="AC440" s="28"/>
      <c r="AD440" s="28"/>
      <c r="AE440" s="28"/>
      <c r="AG440" s="29"/>
      <c r="AN440" s="28"/>
      <c r="AO440" s="28"/>
      <c r="AP440" s="28"/>
      <c r="AQ440" s="28"/>
      <c r="AR440" s="28"/>
      <c r="AS440" s="28"/>
      <c r="AT440" s="28"/>
      <c r="AU440" s="28"/>
    </row>
    <row r="441" spans="4:47" x14ac:dyDescent="0.2">
      <c r="D441" s="4"/>
      <c r="AA441" s="28"/>
      <c r="AB441" s="28"/>
      <c r="AC441" s="28"/>
      <c r="AD441" s="28"/>
      <c r="AE441" s="28"/>
      <c r="AG441" s="29"/>
      <c r="AN441" s="28"/>
      <c r="AO441" s="28"/>
      <c r="AP441" s="28"/>
      <c r="AQ441" s="28"/>
      <c r="AR441" s="28"/>
      <c r="AS441" s="28"/>
      <c r="AT441" s="28"/>
      <c r="AU441" s="28"/>
    </row>
    <row r="442" spans="4:47" x14ac:dyDescent="0.2">
      <c r="D442" s="4"/>
      <c r="AA442" s="28"/>
      <c r="AB442" s="28"/>
      <c r="AC442" s="28"/>
      <c r="AD442" s="28"/>
      <c r="AE442" s="28"/>
      <c r="AG442" s="29"/>
      <c r="AN442" s="28"/>
      <c r="AO442" s="28"/>
      <c r="AP442" s="28"/>
      <c r="AQ442" s="28"/>
      <c r="AR442" s="28"/>
      <c r="AS442" s="28"/>
      <c r="AT442" s="28"/>
      <c r="AU442" s="28"/>
    </row>
    <row r="443" spans="4:47" x14ac:dyDescent="0.2">
      <c r="D443" s="4"/>
      <c r="AA443" s="28"/>
      <c r="AB443" s="28"/>
      <c r="AC443" s="28"/>
      <c r="AD443" s="28"/>
      <c r="AE443" s="28"/>
      <c r="AG443" s="29"/>
      <c r="AN443" s="28"/>
      <c r="AO443" s="28"/>
      <c r="AP443" s="28"/>
      <c r="AQ443" s="28"/>
      <c r="AR443" s="28"/>
      <c r="AS443" s="28"/>
      <c r="AT443" s="28"/>
      <c r="AU443" s="28"/>
    </row>
    <row r="444" spans="4:47" x14ac:dyDescent="0.2">
      <c r="D444" s="4"/>
      <c r="AA444" s="28"/>
      <c r="AB444" s="28"/>
      <c r="AC444" s="28"/>
      <c r="AD444" s="28"/>
      <c r="AE444" s="28"/>
      <c r="AG444" s="29"/>
      <c r="AN444" s="28"/>
      <c r="AO444" s="28"/>
      <c r="AP444" s="28"/>
      <c r="AQ444" s="28"/>
      <c r="AR444" s="28"/>
      <c r="AS444" s="28"/>
      <c r="AT444" s="28"/>
      <c r="AU444" s="28"/>
    </row>
    <row r="445" spans="4:47" x14ac:dyDescent="0.2">
      <c r="D445" s="4"/>
      <c r="AA445" s="28"/>
      <c r="AB445" s="28"/>
      <c r="AC445" s="28"/>
      <c r="AD445" s="28"/>
      <c r="AE445" s="28"/>
      <c r="AG445" s="29"/>
      <c r="AN445" s="28"/>
      <c r="AO445" s="28"/>
      <c r="AP445" s="28"/>
      <c r="AQ445" s="28"/>
      <c r="AR445" s="28"/>
      <c r="AS445" s="28"/>
      <c r="AT445" s="28"/>
      <c r="AU445" s="28"/>
    </row>
    <row r="446" spans="4:47" x14ac:dyDescent="0.2">
      <c r="D446" s="4"/>
      <c r="AA446" s="28"/>
      <c r="AB446" s="28"/>
      <c r="AC446" s="28"/>
      <c r="AD446" s="28"/>
      <c r="AE446" s="28"/>
      <c r="AG446" s="29"/>
      <c r="AN446" s="28"/>
      <c r="AO446" s="28"/>
      <c r="AP446" s="28"/>
      <c r="AQ446" s="28"/>
      <c r="AR446" s="28"/>
      <c r="AS446" s="28"/>
      <c r="AT446" s="28"/>
      <c r="AU446" s="28"/>
    </row>
    <row r="447" spans="4:47" x14ac:dyDescent="0.2">
      <c r="D447" s="4"/>
      <c r="AA447" s="28"/>
      <c r="AB447" s="28"/>
      <c r="AC447" s="28"/>
      <c r="AD447" s="28"/>
      <c r="AE447" s="28"/>
      <c r="AG447" s="29"/>
      <c r="AN447" s="28"/>
      <c r="AO447" s="28"/>
      <c r="AP447" s="28"/>
      <c r="AQ447" s="28"/>
      <c r="AR447" s="28"/>
      <c r="AS447" s="28"/>
      <c r="AT447" s="28"/>
      <c r="AU447" s="28"/>
    </row>
    <row r="448" spans="4:47" x14ac:dyDescent="0.2">
      <c r="D448" s="4"/>
      <c r="AA448" s="28"/>
      <c r="AB448" s="28"/>
      <c r="AC448" s="28"/>
      <c r="AD448" s="28"/>
      <c r="AE448" s="28"/>
      <c r="AG448" s="29"/>
      <c r="AN448" s="28"/>
      <c r="AO448" s="28"/>
      <c r="AP448" s="28"/>
      <c r="AQ448" s="28"/>
      <c r="AR448" s="28"/>
      <c r="AS448" s="28"/>
      <c r="AT448" s="28"/>
      <c r="AU448" s="28"/>
    </row>
    <row r="449" spans="4:47" x14ac:dyDescent="0.2">
      <c r="D449" s="4"/>
      <c r="AA449" s="28"/>
      <c r="AB449" s="28"/>
      <c r="AC449" s="28"/>
      <c r="AD449" s="28"/>
      <c r="AE449" s="28"/>
      <c r="AG449" s="29"/>
      <c r="AN449" s="28"/>
      <c r="AO449" s="28"/>
      <c r="AP449" s="28"/>
      <c r="AQ449" s="28"/>
      <c r="AR449" s="28"/>
      <c r="AS449" s="28"/>
      <c r="AT449" s="28"/>
      <c r="AU449" s="28"/>
    </row>
    <row r="450" spans="4:47" x14ac:dyDescent="0.2">
      <c r="D450" s="4"/>
      <c r="AA450" s="28"/>
      <c r="AB450" s="28"/>
      <c r="AC450" s="28"/>
      <c r="AD450" s="28"/>
      <c r="AE450" s="28"/>
      <c r="AG450" s="29"/>
      <c r="AN450" s="28"/>
      <c r="AO450" s="28"/>
      <c r="AP450" s="28"/>
      <c r="AQ450" s="28"/>
      <c r="AR450" s="28"/>
      <c r="AS450" s="28"/>
      <c r="AT450" s="28"/>
      <c r="AU450" s="28"/>
    </row>
    <row r="451" spans="4:47" x14ac:dyDescent="0.2">
      <c r="D451" s="4"/>
      <c r="AA451" s="28"/>
      <c r="AB451" s="28"/>
      <c r="AC451" s="28"/>
      <c r="AD451" s="28"/>
      <c r="AE451" s="28"/>
      <c r="AG451" s="29"/>
      <c r="AN451" s="28"/>
      <c r="AO451" s="28"/>
      <c r="AP451" s="28"/>
      <c r="AQ451" s="28"/>
      <c r="AR451" s="28"/>
      <c r="AS451" s="28"/>
      <c r="AT451" s="28"/>
      <c r="AU451" s="28"/>
    </row>
    <row r="452" spans="4:47" x14ac:dyDescent="0.2">
      <c r="D452" s="4"/>
      <c r="AA452" s="28"/>
      <c r="AB452" s="28"/>
      <c r="AC452" s="28"/>
      <c r="AD452" s="28"/>
      <c r="AE452" s="28"/>
      <c r="AG452" s="29"/>
      <c r="AN452" s="28"/>
      <c r="AO452" s="28"/>
      <c r="AP452" s="28"/>
      <c r="AQ452" s="28"/>
      <c r="AR452" s="28"/>
      <c r="AS452" s="28"/>
      <c r="AT452" s="28"/>
      <c r="AU452" s="28"/>
    </row>
    <row r="453" spans="4:47" x14ac:dyDescent="0.2">
      <c r="D453" s="4"/>
      <c r="AA453" s="28"/>
      <c r="AB453" s="28"/>
      <c r="AC453" s="28"/>
      <c r="AD453" s="28"/>
      <c r="AE453" s="28"/>
      <c r="AG453" s="29"/>
      <c r="AN453" s="28"/>
      <c r="AO453" s="28"/>
      <c r="AP453" s="28"/>
      <c r="AQ453" s="28"/>
      <c r="AR453" s="28"/>
      <c r="AS453" s="28"/>
      <c r="AT453" s="28"/>
      <c r="AU453" s="28"/>
    </row>
    <row r="454" spans="4:47" x14ac:dyDescent="0.2">
      <c r="D454" s="4"/>
      <c r="AA454" s="28"/>
      <c r="AB454" s="28"/>
      <c r="AC454" s="28"/>
      <c r="AD454" s="28"/>
      <c r="AE454" s="28"/>
      <c r="AG454" s="29"/>
      <c r="AN454" s="28"/>
      <c r="AO454" s="28"/>
      <c r="AP454" s="28"/>
      <c r="AQ454" s="28"/>
      <c r="AR454" s="28"/>
      <c r="AS454" s="28"/>
      <c r="AT454" s="28"/>
      <c r="AU454" s="28"/>
    </row>
    <row r="455" spans="4:47" x14ac:dyDescent="0.2">
      <c r="D455" s="4"/>
      <c r="AA455" s="28"/>
      <c r="AB455" s="28"/>
      <c r="AC455" s="28"/>
      <c r="AD455" s="28"/>
      <c r="AE455" s="28"/>
      <c r="AG455" s="29"/>
      <c r="AN455" s="28"/>
      <c r="AO455" s="28"/>
      <c r="AP455" s="28"/>
      <c r="AQ455" s="28"/>
      <c r="AR455" s="28"/>
      <c r="AS455" s="28"/>
      <c r="AT455" s="28"/>
      <c r="AU455" s="28"/>
    </row>
    <row r="456" spans="4:47" x14ac:dyDescent="0.2">
      <c r="D456" s="4"/>
      <c r="AA456" s="28"/>
      <c r="AB456" s="28"/>
      <c r="AC456" s="28"/>
      <c r="AD456" s="28"/>
      <c r="AE456" s="28"/>
      <c r="AG456" s="29"/>
      <c r="AN456" s="28"/>
      <c r="AO456" s="28"/>
      <c r="AP456" s="28"/>
      <c r="AQ456" s="28"/>
      <c r="AR456" s="28"/>
      <c r="AS456" s="28"/>
      <c r="AT456" s="28"/>
      <c r="AU456" s="28"/>
    </row>
    <row r="457" spans="4:47" x14ac:dyDescent="0.2">
      <c r="D457" s="4"/>
      <c r="AA457" s="28"/>
      <c r="AB457" s="28"/>
      <c r="AC457" s="28"/>
      <c r="AD457" s="28"/>
      <c r="AE457" s="28"/>
      <c r="AG457" s="29"/>
      <c r="AN457" s="28"/>
      <c r="AO457" s="28"/>
      <c r="AP457" s="28"/>
      <c r="AQ457" s="28"/>
      <c r="AR457" s="28"/>
      <c r="AS457" s="28"/>
      <c r="AT457" s="28"/>
      <c r="AU457" s="28"/>
    </row>
    <row r="458" spans="4:47" x14ac:dyDescent="0.2">
      <c r="D458" s="4"/>
      <c r="AA458" s="28"/>
      <c r="AB458" s="28"/>
      <c r="AC458" s="28"/>
      <c r="AD458" s="28"/>
      <c r="AE458" s="28"/>
      <c r="AG458" s="29"/>
      <c r="AN458" s="28"/>
      <c r="AO458" s="28"/>
      <c r="AP458" s="28"/>
      <c r="AQ458" s="28"/>
      <c r="AR458" s="28"/>
      <c r="AS458" s="28"/>
      <c r="AT458" s="28"/>
      <c r="AU458" s="28"/>
    </row>
    <row r="459" spans="4:47" x14ac:dyDescent="0.2">
      <c r="D459" s="4"/>
      <c r="AA459" s="28"/>
      <c r="AB459" s="28"/>
      <c r="AC459" s="28"/>
      <c r="AD459" s="28"/>
      <c r="AE459" s="28"/>
      <c r="AG459" s="29"/>
      <c r="AN459" s="28"/>
      <c r="AO459" s="28"/>
      <c r="AP459" s="28"/>
      <c r="AQ459" s="28"/>
      <c r="AR459" s="28"/>
      <c r="AS459" s="28"/>
      <c r="AT459" s="28"/>
      <c r="AU459" s="28"/>
    </row>
    <row r="460" spans="4:47" x14ac:dyDescent="0.2">
      <c r="D460" s="4"/>
      <c r="AA460" s="28"/>
      <c r="AB460" s="28"/>
      <c r="AC460" s="28"/>
      <c r="AD460" s="28"/>
      <c r="AE460" s="28"/>
      <c r="AG460" s="29"/>
      <c r="AN460" s="28"/>
      <c r="AO460" s="28"/>
      <c r="AP460" s="28"/>
      <c r="AQ460" s="28"/>
      <c r="AR460" s="28"/>
      <c r="AS460" s="28"/>
      <c r="AT460" s="28"/>
      <c r="AU460" s="28"/>
    </row>
    <row r="461" spans="4:47" x14ac:dyDescent="0.2">
      <c r="D461" s="4"/>
      <c r="AA461" s="28"/>
      <c r="AB461" s="28"/>
      <c r="AC461" s="28"/>
      <c r="AD461" s="28"/>
      <c r="AE461" s="28"/>
      <c r="AG461" s="29"/>
      <c r="AN461" s="28"/>
      <c r="AO461" s="28"/>
      <c r="AP461" s="28"/>
      <c r="AQ461" s="28"/>
      <c r="AR461" s="28"/>
      <c r="AS461" s="28"/>
      <c r="AT461" s="28"/>
      <c r="AU461" s="28"/>
    </row>
    <row r="462" spans="4:47" x14ac:dyDescent="0.2">
      <c r="D462" s="4"/>
      <c r="AA462" s="28"/>
      <c r="AB462" s="28"/>
      <c r="AC462" s="28"/>
      <c r="AD462" s="28"/>
      <c r="AE462" s="28"/>
      <c r="AG462" s="29"/>
      <c r="AN462" s="28"/>
      <c r="AO462" s="28"/>
      <c r="AP462" s="28"/>
      <c r="AQ462" s="28"/>
      <c r="AR462" s="28"/>
      <c r="AS462" s="28"/>
      <c r="AT462" s="28"/>
      <c r="AU462" s="28"/>
    </row>
    <row r="463" spans="4:47" x14ac:dyDescent="0.2">
      <c r="D463" s="4"/>
      <c r="AA463" s="28"/>
      <c r="AB463" s="28"/>
      <c r="AC463" s="28"/>
      <c r="AD463" s="28"/>
      <c r="AE463" s="28"/>
      <c r="AG463" s="29"/>
      <c r="AN463" s="28"/>
      <c r="AO463" s="28"/>
      <c r="AP463" s="28"/>
      <c r="AQ463" s="28"/>
      <c r="AR463" s="28"/>
      <c r="AS463" s="28"/>
      <c r="AT463" s="28"/>
      <c r="AU463" s="28"/>
    </row>
    <row r="464" spans="4:47" x14ac:dyDescent="0.2">
      <c r="D464" s="4"/>
      <c r="AA464" s="28"/>
      <c r="AB464" s="28"/>
      <c r="AC464" s="28"/>
      <c r="AD464" s="28"/>
      <c r="AE464" s="28"/>
      <c r="AG464" s="29"/>
      <c r="AN464" s="28"/>
      <c r="AO464" s="28"/>
      <c r="AP464" s="28"/>
      <c r="AQ464" s="28"/>
      <c r="AR464" s="28"/>
      <c r="AS464" s="28"/>
      <c r="AT464" s="28"/>
      <c r="AU464" s="28"/>
    </row>
    <row r="465" spans="4:50" x14ac:dyDescent="0.2">
      <c r="D465" s="4"/>
      <c r="AA465" s="28"/>
      <c r="AB465" s="28"/>
      <c r="AC465" s="28"/>
      <c r="AD465" s="28"/>
      <c r="AE465" s="28"/>
      <c r="AG465" s="29"/>
      <c r="AN465" s="28"/>
      <c r="AO465" s="28"/>
      <c r="AP465" s="28"/>
      <c r="AQ465" s="28"/>
      <c r="AR465" s="28"/>
      <c r="AS465" s="28"/>
      <c r="AT465" s="28"/>
      <c r="AU465" s="28"/>
    </row>
    <row r="466" spans="4:50" x14ac:dyDescent="0.2">
      <c r="D466" s="4"/>
      <c r="AA466" s="28"/>
      <c r="AB466" s="28"/>
      <c r="AC466" s="28"/>
      <c r="AD466" s="28"/>
      <c r="AE466" s="28"/>
      <c r="AG466" s="29"/>
      <c r="AN466" s="28"/>
      <c r="AO466" s="28"/>
      <c r="AP466" s="28"/>
      <c r="AQ466" s="28"/>
      <c r="AR466" s="28"/>
      <c r="AS466" s="28"/>
      <c r="AT466" s="28"/>
      <c r="AU466" s="28"/>
    </row>
    <row r="467" spans="4:50" x14ac:dyDescent="0.2">
      <c r="D467" s="4"/>
      <c r="AA467" s="28"/>
      <c r="AB467" s="28"/>
      <c r="AC467" s="28"/>
      <c r="AD467" s="28"/>
      <c r="AE467" s="28"/>
      <c r="AG467" s="29"/>
      <c r="AN467" s="28"/>
      <c r="AO467" s="28"/>
      <c r="AP467" s="28"/>
      <c r="AQ467" s="28"/>
      <c r="AR467" s="28"/>
      <c r="AS467" s="28"/>
      <c r="AT467" s="28"/>
      <c r="AU467" s="28"/>
    </row>
    <row r="468" spans="4:50" x14ac:dyDescent="0.2">
      <c r="D468" s="4"/>
      <c r="AA468" s="28"/>
      <c r="AB468" s="28"/>
      <c r="AC468" s="28"/>
      <c r="AD468" s="28"/>
      <c r="AE468" s="28"/>
      <c r="AG468" s="29"/>
      <c r="AN468" s="28"/>
      <c r="AO468" s="28"/>
      <c r="AP468" s="28"/>
      <c r="AQ468" s="28"/>
      <c r="AR468" s="28"/>
      <c r="AS468" s="28"/>
      <c r="AT468" s="28"/>
      <c r="AU468" s="28"/>
      <c r="AV468" s="28"/>
      <c r="AW468" s="26"/>
      <c r="AX468" s="30"/>
    </row>
    <row r="469" spans="4:50" x14ac:dyDescent="0.2">
      <c r="D469" s="4"/>
      <c r="AA469" s="28"/>
      <c r="AB469" s="28"/>
      <c r="AC469" s="28"/>
      <c r="AD469" s="28"/>
      <c r="AE469" s="28"/>
      <c r="AG469" s="29"/>
      <c r="AN469" s="28"/>
      <c r="AO469" s="28"/>
      <c r="AP469" s="28"/>
      <c r="AQ469" s="28"/>
      <c r="AR469" s="28"/>
      <c r="AS469" s="28"/>
      <c r="AT469" s="28"/>
      <c r="AU469" s="28"/>
    </row>
    <row r="470" spans="4:50" x14ac:dyDescent="0.2">
      <c r="D470" s="4"/>
      <c r="AA470" s="28"/>
      <c r="AB470" s="28"/>
      <c r="AC470" s="28"/>
      <c r="AD470" s="28"/>
      <c r="AE470" s="28"/>
      <c r="AG470" s="29"/>
      <c r="AN470" s="28"/>
      <c r="AO470" s="28"/>
      <c r="AP470" s="28"/>
      <c r="AQ470" s="28"/>
      <c r="AR470" s="28"/>
      <c r="AS470" s="28"/>
      <c r="AT470" s="28"/>
      <c r="AU470" s="28"/>
    </row>
    <row r="471" spans="4:50" x14ac:dyDescent="0.2">
      <c r="D471" s="4"/>
      <c r="AA471" s="28"/>
      <c r="AB471" s="28"/>
      <c r="AC471" s="28"/>
      <c r="AD471" s="28"/>
      <c r="AE471" s="28"/>
      <c r="AG471" s="29"/>
      <c r="AN471" s="28"/>
      <c r="AO471" s="28"/>
      <c r="AP471" s="28"/>
      <c r="AQ471" s="28"/>
      <c r="AR471" s="28"/>
      <c r="AS471" s="28"/>
      <c r="AT471" s="28"/>
      <c r="AU471" s="28"/>
    </row>
    <row r="472" spans="4:50" x14ac:dyDescent="0.2">
      <c r="D472" s="4"/>
      <c r="AA472" s="28"/>
      <c r="AB472" s="28"/>
      <c r="AC472" s="28"/>
      <c r="AD472" s="28"/>
      <c r="AE472" s="28"/>
      <c r="AG472" s="29"/>
      <c r="AN472" s="28"/>
      <c r="AO472" s="28"/>
      <c r="AP472" s="28"/>
      <c r="AQ472" s="28"/>
      <c r="AR472" s="28"/>
      <c r="AS472" s="28"/>
      <c r="AT472" s="28"/>
      <c r="AU472" s="28"/>
    </row>
    <row r="473" spans="4:50" x14ac:dyDescent="0.2">
      <c r="D473" s="4"/>
      <c r="AA473" s="28"/>
      <c r="AB473" s="28"/>
      <c r="AC473" s="28"/>
      <c r="AD473" s="28"/>
      <c r="AE473" s="28"/>
      <c r="AG473" s="29"/>
      <c r="AN473" s="28"/>
      <c r="AO473" s="28"/>
      <c r="AP473" s="28"/>
      <c r="AQ473" s="28"/>
      <c r="AR473" s="28"/>
      <c r="AS473" s="28"/>
      <c r="AT473" s="28"/>
      <c r="AU473" s="28"/>
    </row>
    <row r="474" spans="4:50" x14ac:dyDescent="0.2">
      <c r="D474" s="4"/>
      <c r="AA474" s="28"/>
      <c r="AB474" s="28"/>
      <c r="AC474" s="28"/>
      <c r="AD474" s="28"/>
      <c r="AE474" s="28"/>
      <c r="AG474" s="29"/>
      <c r="AN474" s="28"/>
      <c r="AO474" s="28"/>
      <c r="AP474" s="28"/>
      <c r="AQ474" s="28"/>
      <c r="AR474" s="28"/>
      <c r="AS474" s="28"/>
      <c r="AT474" s="28"/>
      <c r="AU474" s="28"/>
    </row>
    <row r="475" spans="4:50" x14ac:dyDescent="0.2">
      <c r="D475" s="4"/>
      <c r="AA475" s="28"/>
      <c r="AB475" s="28"/>
      <c r="AC475" s="28"/>
      <c r="AD475" s="28"/>
      <c r="AE475" s="28"/>
      <c r="AG475" s="29"/>
      <c r="AN475" s="28"/>
      <c r="AO475" s="28"/>
      <c r="AP475" s="28"/>
      <c r="AQ475" s="28"/>
      <c r="AR475" s="28"/>
      <c r="AS475" s="28"/>
      <c r="AT475" s="28"/>
      <c r="AU475" s="28"/>
    </row>
    <row r="476" spans="4:50" x14ac:dyDescent="0.2">
      <c r="D476" s="4"/>
      <c r="AA476" s="28"/>
      <c r="AB476" s="28"/>
      <c r="AC476" s="28"/>
      <c r="AD476" s="28"/>
      <c r="AE476" s="28"/>
      <c r="AG476" s="29"/>
      <c r="AN476" s="28"/>
      <c r="AO476" s="28"/>
      <c r="AP476" s="28"/>
      <c r="AQ476" s="28"/>
      <c r="AR476" s="28"/>
      <c r="AS476" s="28"/>
      <c r="AT476" s="28"/>
      <c r="AU476" s="28"/>
    </row>
    <row r="477" spans="4:50" x14ac:dyDescent="0.2">
      <c r="D477" s="4"/>
      <c r="AA477" s="28"/>
      <c r="AB477" s="28"/>
      <c r="AC477" s="28"/>
      <c r="AD477" s="28"/>
      <c r="AE477" s="28"/>
      <c r="AG477" s="29"/>
      <c r="AN477" s="28"/>
      <c r="AO477" s="28"/>
      <c r="AP477" s="28"/>
      <c r="AQ477" s="28"/>
      <c r="AR477" s="28"/>
      <c r="AS477" s="28"/>
      <c r="AT477" s="28"/>
      <c r="AU477" s="28"/>
    </row>
    <row r="478" spans="4:50" x14ac:dyDescent="0.2">
      <c r="D478" s="4"/>
      <c r="AA478" s="28"/>
      <c r="AB478" s="28"/>
      <c r="AC478" s="28"/>
      <c r="AD478" s="28"/>
      <c r="AE478" s="28"/>
      <c r="AG478" s="29"/>
      <c r="AN478" s="28"/>
      <c r="AO478" s="28"/>
      <c r="AP478" s="28"/>
      <c r="AQ478" s="28"/>
      <c r="AR478" s="28"/>
      <c r="AS478" s="28"/>
      <c r="AT478" s="28"/>
      <c r="AU478" s="28"/>
    </row>
    <row r="479" spans="4:50" x14ac:dyDescent="0.2">
      <c r="D479" s="4"/>
      <c r="AA479" s="28"/>
      <c r="AB479" s="28"/>
      <c r="AC479" s="28"/>
      <c r="AD479" s="28"/>
      <c r="AE479" s="28"/>
      <c r="AG479" s="29"/>
      <c r="AN479" s="28"/>
      <c r="AO479" s="28"/>
      <c r="AP479" s="28"/>
      <c r="AQ479" s="28"/>
      <c r="AR479" s="28"/>
      <c r="AS479" s="28"/>
      <c r="AT479" s="28"/>
      <c r="AU479" s="28"/>
    </row>
    <row r="480" spans="4:50" x14ac:dyDescent="0.2">
      <c r="D480" s="4"/>
      <c r="AA480" s="28"/>
      <c r="AB480" s="28"/>
      <c r="AC480" s="28"/>
      <c r="AD480" s="28"/>
      <c r="AE480" s="28"/>
      <c r="AG480" s="29"/>
      <c r="AN480" s="28"/>
      <c r="AO480" s="28"/>
      <c r="AP480" s="28"/>
      <c r="AQ480" s="28"/>
      <c r="AR480" s="28"/>
      <c r="AS480" s="28"/>
      <c r="AT480" s="28"/>
      <c r="AU480" s="28"/>
    </row>
    <row r="481" spans="4:64" x14ac:dyDescent="0.2">
      <c r="D481" s="4"/>
      <c r="AA481" s="28"/>
      <c r="AB481" s="28"/>
      <c r="AC481" s="28"/>
      <c r="AD481" s="28"/>
      <c r="AE481" s="28"/>
      <c r="AG481" s="29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</row>
    <row r="482" spans="4:64" x14ac:dyDescent="0.2">
      <c r="D482" s="4"/>
      <c r="AA482" s="28"/>
      <c r="AB482" s="28"/>
      <c r="AC482" s="28"/>
      <c r="AD482" s="28"/>
      <c r="AE482" s="28"/>
      <c r="AG482" s="29"/>
      <c r="AN482" s="28"/>
      <c r="AO482" s="28"/>
      <c r="AP482" s="28"/>
      <c r="AQ482" s="28"/>
      <c r="AR482" s="28"/>
      <c r="AS482" s="28"/>
      <c r="AT482" s="28"/>
      <c r="AU482" s="28"/>
    </row>
    <row r="483" spans="4:64" x14ac:dyDescent="0.2">
      <c r="D483" s="4"/>
      <c r="AA483" s="28"/>
      <c r="AB483" s="28"/>
      <c r="AC483" s="28"/>
      <c r="AD483" s="28"/>
      <c r="AE483" s="28"/>
      <c r="AG483" s="29"/>
      <c r="AN483" s="28"/>
      <c r="AO483" s="28"/>
      <c r="AP483" s="28"/>
      <c r="AQ483" s="28"/>
      <c r="AR483" s="28"/>
      <c r="AS483" s="28"/>
      <c r="AT483" s="28"/>
      <c r="AU483" s="28"/>
    </row>
    <row r="484" spans="4:64" x14ac:dyDescent="0.2">
      <c r="D484" s="4"/>
      <c r="AA484" s="28"/>
      <c r="AB484" s="28"/>
      <c r="AC484" s="28"/>
      <c r="AD484" s="28"/>
      <c r="AE484" s="28"/>
      <c r="AG484" s="29"/>
      <c r="AN484" s="28"/>
      <c r="AO484" s="28"/>
      <c r="AP484" s="28"/>
      <c r="AQ484" s="28"/>
      <c r="AR484" s="28"/>
      <c r="AS484" s="28"/>
      <c r="AT484" s="28"/>
      <c r="AU484" s="28"/>
    </row>
    <row r="485" spans="4:64" x14ac:dyDescent="0.2">
      <c r="D485" s="4"/>
      <c r="AA485" s="28"/>
      <c r="AB485" s="28"/>
      <c r="AC485" s="28"/>
      <c r="AD485" s="28"/>
      <c r="AE485" s="28"/>
      <c r="AG485" s="29"/>
      <c r="AN485" s="28"/>
      <c r="AO485" s="28"/>
      <c r="AP485" s="28"/>
      <c r="AQ485" s="28"/>
      <c r="AR485" s="28"/>
      <c r="AS485" s="28"/>
      <c r="AT485" s="28"/>
      <c r="AU485" s="28"/>
    </row>
    <row r="486" spans="4:64" x14ac:dyDescent="0.2">
      <c r="D486" s="4"/>
      <c r="AA486" s="28"/>
      <c r="AB486" s="28"/>
      <c r="AC486" s="28"/>
      <c r="AD486" s="28"/>
      <c r="AE486" s="28"/>
      <c r="AG486" s="29"/>
      <c r="AN486" s="28"/>
      <c r="AO486" s="28"/>
      <c r="AP486" s="28"/>
      <c r="AQ486" s="28"/>
      <c r="AR486" s="28"/>
      <c r="AS486" s="28"/>
      <c r="AT486" s="28"/>
      <c r="AU486" s="28"/>
    </row>
    <row r="487" spans="4:64" x14ac:dyDescent="0.2">
      <c r="D487" s="4"/>
      <c r="AA487" s="28"/>
      <c r="AB487" s="28"/>
      <c r="AC487" s="28"/>
      <c r="AD487" s="28"/>
      <c r="AE487" s="28"/>
      <c r="AG487" s="29"/>
      <c r="AN487" s="28"/>
      <c r="AO487" s="28"/>
      <c r="AP487" s="28"/>
      <c r="AQ487" s="28"/>
      <c r="AR487" s="28"/>
      <c r="AS487" s="28"/>
      <c r="AT487" s="28"/>
      <c r="AU487" s="28"/>
    </row>
    <row r="488" spans="4:64" x14ac:dyDescent="0.2">
      <c r="D488" s="4"/>
      <c r="AA488" s="28"/>
      <c r="AB488" s="28"/>
      <c r="AC488" s="28"/>
      <c r="AD488" s="28"/>
      <c r="AE488" s="28"/>
      <c r="AG488" s="29"/>
      <c r="AN488" s="28"/>
      <c r="AO488" s="28"/>
      <c r="AP488" s="28"/>
      <c r="AQ488" s="28"/>
      <c r="AR488" s="28"/>
      <c r="AS488" s="28"/>
      <c r="AT488" s="28"/>
      <c r="AU488" s="28"/>
    </row>
    <row r="489" spans="4:64" x14ac:dyDescent="0.2">
      <c r="D489" s="4"/>
      <c r="AA489" s="28"/>
      <c r="AB489" s="28"/>
      <c r="AC489" s="28"/>
      <c r="AD489" s="28"/>
      <c r="AE489" s="28"/>
      <c r="AG489" s="29"/>
      <c r="AN489" s="28"/>
      <c r="AO489" s="28"/>
      <c r="AP489" s="28"/>
      <c r="AQ489" s="28"/>
      <c r="AR489" s="28"/>
      <c r="AS489" s="28"/>
      <c r="AT489" s="28"/>
      <c r="AU489" s="28"/>
    </row>
    <row r="490" spans="4:64" x14ac:dyDescent="0.2">
      <c r="D490" s="4"/>
      <c r="AA490" s="28"/>
      <c r="AB490" s="28"/>
      <c r="AC490" s="28"/>
      <c r="AD490" s="28"/>
      <c r="AE490" s="28"/>
      <c r="AG490" s="29"/>
      <c r="AN490" s="28"/>
      <c r="AO490" s="28"/>
      <c r="AP490" s="28"/>
      <c r="AQ490" s="28"/>
      <c r="AR490" s="28"/>
      <c r="AS490" s="28"/>
      <c r="AT490" s="28"/>
      <c r="AU490" s="28"/>
    </row>
    <row r="491" spans="4:64" x14ac:dyDescent="0.2">
      <c r="D491" s="4"/>
      <c r="AA491" s="28"/>
      <c r="AB491" s="28"/>
      <c r="AC491" s="28"/>
      <c r="AD491" s="28"/>
      <c r="AE491" s="28"/>
      <c r="AG491" s="29"/>
      <c r="AN491" s="28"/>
      <c r="AO491" s="28"/>
      <c r="AP491" s="28"/>
      <c r="AQ491" s="28"/>
      <c r="AR491" s="28"/>
      <c r="AS491" s="28"/>
      <c r="AT491" s="28"/>
      <c r="AU491" s="28"/>
    </row>
    <row r="492" spans="4:64" x14ac:dyDescent="0.2">
      <c r="D492" s="4"/>
      <c r="AA492" s="28"/>
      <c r="AB492" s="28"/>
      <c r="AC492" s="28"/>
      <c r="AD492" s="28"/>
      <c r="AE492" s="28"/>
      <c r="AG492" s="29"/>
      <c r="AN492" s="28"/>
      <c r="AO492" s="28"/>
      <c r="AP492" s="28"/>
      <c r="AQ492" s="28"/>
      <c r="AR492" s="28"/>
      <c r="AS492" s="28"/>
      <c r="AT492" s="28"/>
      <c r="AU492" s="28"/>
    </row>
    <row r="493" spans="4:64" x14ac:dyDescent="0.2">
      <c r="D493" s="4"/>
      <c r="AA493" s="28"/>
      <c r="AB493" s="28"/>
      <c r="AC493" s="28"/>
      <c r="AD493" s="28"/>
      <c r="AE493" s="28"/>
      <c r="AG493" s="29"/>
      <c r="AN493" s="28"/>
      <c r="AO493" s="28"/>
      <c r="AP493" s="28"/>
      <c r="AQ493" s="28"/>
      <c r="AR493" s="28"/>
      <c r="AS493" s="28"/>
      <c r="AT493" s="28"/>
      <c r="AU493" s="28"/>
    </row>
    <row r="494" spans="4:64" x14ac:dyDescent="0.2">
      <c r="D494" s="4"/>
      <c r="AA494" s="28"/>
      <c r="AB494" s="28"/>
      <c r="AC494" s="28"/>
      <c r="AD494" s="28"/>
      <c r="AE494" s="28"/>
      <c r="AG494" s="29"/>
      <c r="AN494" s="28"/>
      <c r="AO494" s="28"/>
      <c r="AP494" s="28"/>
      <c r="AQ494" s="28"/>
      <c r="AR494" s="28"/>
      <c r="AS494" s="28"/>
      <c r="AT494" s="28"/>
      <c r="AU494" s="28"/>
    </row>
    <row r="495" spans="4:64" x14ac:dyDescent="0.2">
      <c r="D495" s="4"/>
      <c r="AA495" s="28"/>
      <c r="AB495" s="28"/>
      <c r="AC495" s="28"/>
      <c r="AD495" s="28"/>
      <c r="AE495" s="28"/>
      <c r="AG495" s="29"/>
      <c r="AN495" s="28"/>
      <c r="AO495" s="28"/>
      <c r="AP495" s="28"/>
      <c r="AQ495" s="28"/>
      <c r="AR495" s="28"/>
      <c r="AS495" s="28"/>
      <c r="AT495" s="28"/>
      <c r="AU495" s="28"/>
    </row>
    <row r="496" spans="4:64" x14ac:dyDescent="0.2">
      <c r="D496" s="4"/>
      <c r="AA496" s="28"/>
      <c r="AB496" s="28"/>
      <c r="AC496" s="28"/>
      <c r="AD496" s="28"/>
      <c r="AE496" s="28"/>
      <c r="AG496" s="29"/>
      <c r="AN496" s="28"/>
      <c r="AO496" s="28"/>
      <c r="AP496" s="28"/>
      <c r="AQ496" s="28"/>
      <c r="AR496" s="28"/>
      <c r="AS496" s="28"/>
      <c r="AT496" s="28"/>
      <c r="AU496" s="28"/>
    </row>
    <row r="497" spans="4:50" x14ac:dyDescent="0.2">
      <c r="D497" s="4"/>
      <c r="AA497" s="28"/>
      <c r="AB497" s="28"/>
      <c r="AC497" s="28"/>
      <c r="AD497" s="28"/>
      <c r="AE497" s="28"/>
      <c r="AG497" s="29"/>
      <c r="AN497" s="28"/>
      <c r="AO497" s="28"/>
      <c r="AP497" s="28"/>
      <c r="AQ497" s="28"/>
      <c r="AR497" s="28"/>
      <c r="AS497" s="28"/>
      <c r="AT497" s="28"/>
      <c r="AU497" s="28"/>
    </row>
    <row r="498" spans="4:50" x14ac:dyDescent="0.2">
      <c r="D498" s="4"/>
      <c r="AA498" s="28"/>
      <c r="AB498" s="28"/>
      <c r="AC498" s="28"/>
      <c r="AD498" s="28"/>
      <c r="AE498" s="28"/>
      <c r="AG498" s="29"/>
      <c r="AN498" s="28"/>
      <c r="AO498" s="28"/>
      <c r="AP498" s="28"/>
      <c r="AQ498" s="28"/>
      <c r="AR498" s="28"/>
      <c r="AS498" s="28"/>
      <c r="AT498" s="28"/>
      <c r="AU498" s="28"/>
    </row>
    <row r="499" spans="4:50" x14ac:dyDescent="0.2">
      <c r="D499" s="4"/>
      <c r="AA499" s="28"/>
      <c r="AB499" s="28"/>
      <c r="AC499" s="28"/>
      <c r="AD499" s="28"/>
      <c r="AE499" s="28"/>
      <c r="AG499" s="29"/>
      <c r="AN499" s="28"/>
      <c r="AO499" s="28"/>
      <c r="AP499" s="28"/>
      <c r="AQ499" s="28"/>
      <c r="AR499" s="28"/>
      <c r="AS499" s="28"/>
      <c r="AT499" s="28"/>
      <c r="AU499" s="28"/>
    </row>
    <row r="500" spans="4:50" x14ac:dyDescent="0.2">
      <c r="D500" s="4"/>
      <c r="AA500" s="28"/>
      <c r="AB500" s="28"/>
      <c r="AC500" s="28"/>
      <c r="AD500" s="28"/>
      <c r="AE500" s="28"/>
      <c r="AG500" s="29"/>
      <c r="AN500" s="28"/>
      <c r="AO500" s="28"/>
      <c r="AP500" s="28"/>
      <c r="AQ500" s="28"/>
      <c r="AR500" s="28"/>
      <c r="AS500" s="28"/>
      <c r="AT500" s="28"/>
      <c r="AU500" s="28"/>
    </row>
    <row r="501" spans="4:50" x14ac:dyDescent="0.2">
      <c r="D501" s="4"/>
      <c r="AA501" s="28"/>
      <c r="AB501" s="28"/>
      <c r="AC501" s="28"/>
      <c r="AD501" s="28"/>
      <c r="AE501" s="28"/>
      <c r="AG501" s="29"/>
      <c r="AN501" s="28"/>
      <c r="AO501" s="28"/>
      <c r="AP501" s="28"/>
      <c r="AQ501" s="28"/>
      <c r="AR501" s="28"/>
      <c r="AS501" s="28"/>
      <c r="AT501" s="28"/>
      <c r="AU501" s="28"/>
    </row>
    <row r="502" spans="4:50" x14ac:dyDescent="0.2">
      <c r="D502" s="4"/>
      <c r="AA502" s="28"/>
      <c r="AB502" s="28"/>
      <c r="AC502" s="28"/>
      <c r="AD502" s="28"/>
      <c r="AE502" s="28"/>
      <c r="AG502" s="29"/>
      <c r="AN502" s="28"/>
      <c r="AO502" s="28"/>
      <c r="AP502" s="28"/>
      <c r="AQ502" s="28"/>
      <c r="AR502" s="28"/>
      <c r="AS502" s="28"/>
      <c r="AT502" s="28"/>
      <c r="AU502" s="28"/>
    </row>
    <row r="503" spans="4:50" x14ac:dyDescent="0.2">
      <c r="D503" s="4"/>
      <c r="AA503" s="28"/>
      <c r="AB503" s="28"/>
      <c r="AC503" s="28"/>
      <c r="AD503" s="28"/>
      <c r="AE503" s="28"/>
      <c r="AG503" s="29"/>
      <c r="AN503" s="28"/>
      <c r="AO503" s="28"/>
      <c r="AP503" s="28"/>
      <c r="AQ503" s="28"/>
      <c r="AR503" s="28"/>
      <c r="AS503" s="28"/>
      <c r="AT503" s="28"/>
      <c r="AU503" s="28"/>
    </row>
    <row r="504" spans="4:50" x14ac:dyDescent="0.2">
      <c r="D504" s="4"/>
      <c r="AA504" s="28"/>
      <c r="AB504" s="28"/>
      <c r="AC504" s="28"/>
      <c r="AD504" s="28"/>
      <c r="AE504" s="28"/>
      <c r="AG504" s="29"/>
      <c r="AN504" s="28"/>
      <c r="AO504" s="28"/>
      <c r="AP504" s="28"/>
      <c r="AQ504" s="28"/>
      <c r="AR504" s="28"/>
      <c r="AS504" s="28"/>
      <c r="AT504" s="28"/>
      <c r="AU504" s="28"/>
    </row>
    <row r="505" spans="4:50" x14ac:dyDescent="0.2">
      <c r="D505" s="4"/>
      <c r="AA505" s="28"/>
      <c r="AB505" s="28"/>
      <c r="AC505" s="28"/>
      <c r="AD505" s="28"/>
      <c r="AE505" s="28"/>
      <c r="AG505" s="29"/>
      <c r="AN505" s="28"/>
      <c r="AO505" s="28"/>
      <c r="AP505" s="28"/>
      <c r="AQ505" s="28"/>
      <c r="AR505" s="28"/>
      <c r="AS505" s="28"/>
      <c r="AT505" s="28"/>
      <c r="AU505" s="28"/>
    </row>
    <row r="506" spans="4:50" x14ac:dyDescent="0.2">
      <c r="D506" s="4"/>
      <c r="AA506" s="28"/>
      <c r="AB506" s="28"/>
      <c r="AC506" s="28"/>
      <c r="AD506" s="28"/>
      <c r="AE506" s="28"/>
      <c r="AG506" s="29"/>
      <c r="AN506" s="28"/>
      <c r="AO506" s="28"/>
      <c r="AP506" s="28"/>
      <c r="AQ506" s="28"/>
      <c r="AR506" s="28"/>
      <c r="AS506" s="28"/>
      <c r="AT506" s="28"/>
      <c r="AU506" s="28"/>
    </row>
    <row r="507" spans="4:50" x14ac:dyDescent="0.2">
      <c r="D507" s="4"/>
      <c r="AA507" s="28"/>
      <c r="AB507" s="28"/>
      <c r="AC507" s="28"/>
      <c r="AD507" s="28"/>
      <c r="AE507" s="28"/>
      <c r="AG507" s="29"/>
      <c r="AN507" s="28"/>
      <c r="AO507" s="28"/>
      <c r="AP507" s="28"/>
      <c r="AQ507" s="28"/>
      <c r="AR507" s="28"/>
      <c r="AS507" s="28"/>
      <c r="AT507" s="28"/>
      <c r="AU507" s="28"/>
    </row>
    <row r="508" spans="4:50" x14ac:dyDescent="0.2">
      <c r="D508" s="4"/>
      <c r="AA508" s="28"/>
      <c r="AB508" s="28"/>
      <c r="AC508" s="28"/>
      <c r="AD508" s="28"/>
      <c r="AE508" s="28"/>
      <c r="AG508" s="29"/>
      <c r="AN508" s="28"/>
      <c r="AO508" s="28"/>
      <c r="AP508" s="28"/>
      <c r="AQ508" s="28"/>
      <c r="AR508" s="28"/>
      <c r="AS508" s="28"/>
      <c r="AT508" s="28"/>
      <c r="AU508" s="28"/>
    </row>
    <row r="509" spans="4:50" x14ac:dyDescent="0.2">
      <c r="D509" s="4"/>
      <c r="AA509" s="28"/>
      <c r="AB509" s="28"/>
      <c r="AC509" s="28"/>
      <c r="AD509" s="28"/>
      <c r="AE509" s="28"/>
      <c r="AG509" s="29"/>
      <c r="AN509" s="28"/>
      <c r="AO509" s="28"/>
      <c r="AP509" s="28"/>
      <c r="AQ509" s="28"/>
      <c r="AR509" s="28"/>
      <c r="AS509" s="28"/>
      <c r="AT509" s="28"/>
      <c r="AU509" s="28"/>
    </row>
    <row r="510" spans="4:50" x14ac:dyDescent="0.2">
      <c r="D510" s="4"/>
      <c r="AA510" s="28"/>
      <c r="AB510" s="28"/>
      <c r="AC510" s="28"/>
      <c r="AD510" s="28"/>
      <c r="AE510" s="28"/>
      <c r="AG510" s="29"/>
      <c r="AN510" s="28"/>
      <c r="AO510" s="28"/>
      <c r="AP510" s="28"/>
      <c r="AQ510" s="28"/>
      <c r="AR510" s="28"/>
      <c r="AS510" s="28"/>
      <c r="AT510" s="28"/>
      <c r="AU510" s="28"/>
    </row>
    <row r="511" spans="4:50" x14ac:dyDescent="0.2">
      <c r="D511" s="4"/>
      <c r="AA511" s="28"/>
      <c r="AB511" s="28"/>
      <c r="AC511" s="28"/>
      <c r="AD511" s="28"/>
      <c r="AE511" s="28"/>
      <c r="AG511" s="29"/>
      <c r="AN511" s="28"/>
      <c r="AO511" s="28"/>
      <c r="AP511" s="28"/>
      <c r="AQ511" s="28"/>
      <c r="AR511" s="28"/>
      <c r="AS511" s="28"/>
      <c r="AT511" s="28"/>
      <c r="AU511" s="28"/>
      <c r="AV511" s="28"/>
      <c r="AW511" s="26"/>
      <c r="AX511" s="27"/>
    </row>
    <row r="512" spans="4:50" x14ac:dyDescent="0.2">
      <c r="D512" s="4"/>
      <c r="AA512" s="28"/>
      <c r="AB512" s="28"/>
      <c r="AC512" s="28"/>
      <c r="AD512" s="28"/>
      <c r="AE512" s="28"/>
      <c r="AG512" s="29"/>
      <c r="AN512" s="28"/>
      <c r="AO512" s="28"/>
      <c r="AP512" s="28"/>
      <c r="AQ512" s="28"/>
      <c r="AR512" s="28"/>
      <c r="AS512" s="28"/>
      <c r="AT512" s="28"/>
      <c r="AU512" s="28"/>
    </row>
    <row r="513" spans="4:64" x14ac:dyDescent="0.2">
      <c r="D513" s="4"/>
      <c r="AA513" s="28"/>
      <c r="AB513" s="28"/>
      <c r="AC513" s="28"/>
      <c r="AD513" s="28"/>
      <c r="AE513" s="28"/>
      <c r="AG513" s="29"/>
      <c r="AN513" s="28"/>
      <c r="AO513" s="28"/>
      <c r="AP513" s="28"/>
      <c r="AQ513" s="28"/>
      <c r="AR513" s="28"/>
      <c r="AS513" s="28"/>
      <c r="AT513" s="28"/>
      <c r="AU513" s="28"/>
    </row>
    <row r="514" spans="4:64" x14ac:dyDescent="0.2">
      <c r="D514" s="4"/>
      <c r="AA514" s="28"/>
      <c r="AB514" s="28"/>
      <c r="AC514" s="28"/>
      <c r="AD514" s="28"/>
      <c r="AE514" s="28"/>
      <c r="AG514" s="29"/>
      <c r="AN514" s="28"/>
      <c r="AO514" s="28"/>
      <c r="AP514" s="28"/>
      <c r="AQ514" s="28"/>
      <c r="AR514" s="28"/>
      <c r="AS514" s="28"/>
      <c r="AT514" s="28"/>
      <c r="AU514" s="28"/>
      <c r="AV514" s="28"/>
      <c r="AW514" s="26"/>
      <c r="AX514" s="27"/>
    </row>
    <row r="515" spans="4:64" x14ac:dyDescent="0.2">
      <c r="D515" s="4"/>
      <c r="AA515" s="28"/>
      <c r="AB515" s="28"/>
      <c r="AC515" s="28"/>
      <c r="AD515" s="28"/>
      <c r="AE515" s="28"/>
      <c r="AG515" s="29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4:64" x14ac:dyDescent="0.2">
      <c r="D516" s="4"/>
      <c r="AA516" s="28"/>
      <c r="AB516" s="28"/>
      <c r="AC516" s="28"/>
      <c r="AD516" s="28"/>
      <c r="AE516" s="28"/>
      <c r="AG516" s="29"/>
      <c r="AN516" s="28"/>
      <c r="AO516" s="28"/>
      <c r="AP516" s="28"/>
      <c r="AQ516" s="28"/>
      <c r="AR516" s="28"/>
      <c r="AS516" s="28"/>
      <c r="AT516" s="28"/>
      <c r="AU516" s="28"/>
    </row>
    <row r="517" spans="4:64" x14ac:dyDescent="0.2">
      <c r="D517" s="4"/>
      <c r="AA517" s="28"/>
      <c r="AB517" s="28"/>
      <c r="AC517" s="28"/>
      <c r="AD517" s="28"/>
      <c r="AE517" s="28"/>
      <c r="AG517" s="29"/>
      <c r="AN517" s="28"/>
      <c r="AO517" s="28"/>
      <c r="AP517" s="28"/>
      <c r="AQ517" s="28"/>
      <c r="AR517" s="28"/>
      <c r="AS517" s="28"/>
      <c r="AT517" s="28"/>
      <c r="AU517" s="28"/>
    </row>
    <row r="518" spans="4:64" x14ac:dyDescent="0.2">
      <c r="D518" s="4"/>
      <c r="AA518" s="28"/>
      <c r="AB518" s="28"/>
      <c r="AC518" s="28"/>
      <c r="AD518" s="28"/>
      <c r="AE518" s="28"/>
      <c r="AG518" s="29"/>
      <c r="AN518" s="28"/>
      <c r="AO518" s="28"/>
      <c r="AP518" s="28"/>
      <c r="AQ518" s="28"/>
      <c r="AR518" s="28"/>
      <c r="AS518" s="28"/>
      <c r="AT518" s="28"/>
      <c r="AU518" s="28"/>
    </row>
    <row r="519" spans="4:64" x14ac:dyDescent="0.2">
      <c r="D519" s="4"/>
      <c r="AA519" s="28"/>
      <c r="AB519" s="28"/>
      <c r="AC519" s="28"/>
      <c r="AD519" s="28"/>
      <c r="AE519" s="28"/>
      <c r="AG519" s="29"/>
      <c r="AN519" s="28"/>
      <c r="AO519" s="28"/>
      <c r="AP519" s="28"/>
      <c r="AQ519" s="28"/>
      <c r="AR519" s="28"/>
      <c r="AS519" s="28"/>
      <c r="AT519" s="28"/>
      <c r="AU519" s="28"/>
    </row>
    <row r="520" spans="4:64" x14ac:dyDescent="0.2">
      <c r="D520" s="4"/>
      <c r="AA520" s="28"/>
      <c r="AB520" s="28"/>
      <c r="AC520" s="28"/>
      <c r="AD520" s="28"/>
      <c r="AE520" s="28"/>
      <c r="AG520" s="29"/>
      <c r="AN520" s="28"/>
      <c r="AO520" s="28"/>
      <c r="AP520" s="28"/>
      <c r="AQ520" s="28"/>
      <c r="AR520" s="28"/>
      <c r="AS520" s="28"/>
      <c r="AT520" s="28"/>
      <c r="AU520" s="28"/>
    </row>
    <row r="521" spans="4:64" x14ac:dyDescent="0.2">
      <c r="D521" s="4"/>
      <c r="AA521" s="28"/>
      <c r="AB521" s="28"/>
      <c r="AC521" s="28"/>
      <c r="AD521" s="28"/>
      <c r="AE521" s="28"/>
      <c r="AG521" s="29"/>
      <c r="AN521" s="28"/>
      <c r="AO521" s="28"/>
      <c r="AP521" s="28"/>
      <c r="AQ521" s="28"/>
      <c r="AR521" s="28"/>
      <c r="AS521" s="28"/>
      <c r="AT521" s="28"/>
      <c r="AU521" s="28"/>
    </row>
    <row r="522" spans="4:64" x14ac:dyDescent="0.2">
      <c r="D522" s="4"/>
      <c r="AA522" s="28"/>
      <c r="AB522" s="28"/>
      <c r="AC522" s="28"/>
      <c r="AD522" s="28"/>
      <c r="AE522" s="28"/>
      <c r="AG522" s="29"/>
      <c r="AN522" s="28"/>
      <c r="AO522" s="28"/>
      <c r="AP522" s="28"/>
      <c r="AQ522" s="28"/>
      <c r="AR522" s="28"/>
      <c r="AS522" s="28"/>
      <c r="AT522" s="28"/>
      <c r="AU522" s="28"/>
    </row>
    <row r="523" spans="4:64" x14ac:dyDescent="0.2">
      <c r="D523" s="4"/>
      <c r="AA523" s="28"/>
      <c r="AB523" s="28"/>
      <c r="AC523" s="28"/>
      <c r="AD523" s="28"/>
      <c r="AE523" s="28"/>
      <c r="AG523" s="29"/>
      <c r="AN523" s="28"/>
      <c r="AO523" s="28"/>
      <c r="AP523" s="28"/>
      <c r="AQ523" s="28"/>
      <c r="AR523" s="28"/>
      <c r="AS523" s="28"/>
      <c r="AT523" s="28"/>
      <c r="AU523" s="28"/>
    </row>
    <row r="524" spans="4:64" x14ac:dyDescent="0.2">
      <c r="D524" s="4"/>
      <c r="AA524" s="28"/>
      <c r="AB524" s="28"/>
      <c r="AC524" s="28"/>
      <c r="AD524" s="28"/>
      <c r="AE524" s="28"/>
      <c r="AG524" s="29"/>
      <c r="AN524" s="28"/>
      <c r="AO524" s="28"/>
      <c r="AP524" s="28"/>
      <c r="AQ524" s="28"/>
      <c r="AR524" s="28"/>
      <c r="AS524" s="28"/>
      <c r="AT524" s="28"/>
      <c r="AU524" s="28"/>
      <c r="AV524" s="28"/>
      <c r="AW524" s="26"/>
      <c r="AX524" s="30"/>
    </row>
    <row r="525" spans="4:64" x14ac:dyDescent="0.2">
      <c r="D525" s="4"/>
      <c r="AA525" s="28"/>
      <c r="AB525" s="28"/>
      <c r="AC525" s="28"/>
      <c r="AD525" s="28"/>
      <c r="AE525" s="28"/>
      <c r="AG525" s="29"/>
      <c r="AN525" s="28"/>
      <c r="AO525" s="28"/>
      <c r="AP525" s="28"/>
      <c r="AQ525" s="28"/>
      <c r="AR525" s="28"/>
      <c r="AS525" s="28"/>
      <c r="AT525" s="28"/>
      <c r="AU525" s="28"/>
    </row>
    <row r="526" spans="4:64" x14ac:dyDescent="0.2">
      <c r="D526" s="4"/>
      <c r="AA526" s="28"/>
      <c r="AB526" s="28"/>
      <c r="AC526" s="28"/>
      <c r="AD526" s="28"/>
      <c r="AE526" s="28"/>
      <c r="AG526" s="29"/>
      <c r="AN526" s="28"/>
      <c r="AO526" s="28"/>
      <c r="AP526" s="28"/>
      <c r="AQ526" s="28"/>
      <c r="AR526" s="28"/>
      <c r="AS526" s="28"/>
      <c r="AT526" s="28"/>
      <c r="AU526" s="28"/>
    </row>
    <row r="527" spans="4:64" x14ac:dyDescent="0.2">
      <c r="D527" s="4"/>
      <c r="AA527" s="28"/>
      <c r="AB527" s="28"/>
      <c r="AC527" s="28"/>
      <c r="AD527" s="28"/>
      <c r="AE527" s="28"/>
      <c r="AG527" s="29"/>
      <c r="AN527" s="28"/>
      <c r="AO527" s="28"/>
      <c r="AP527" s="28"/>
      <c r="AQ527" s="28"/>
      <c r="AR527" s="28"/>
      <c r="AS527" s="28"/>
      <c r="AT527" s="28"/>
      <c r="AU527" s="28"/>
    </row>
    <row r="528" spans="4:64" x14ac:dyDescent="0.2">
      <c r="D528" s="4"/>
      <c r="AA528" s="28"/>
      <c r="AB528" s="28"/>
      <c r="AC528" s="28"/>
      <c r="AD528" s="28"/>
      <c r="AE528" s="28"/>
      <c r="AG528" s="29"/>
      <c r="AN528" s="28"/>
      <c r="AO528" s="28"/>
      <c r="AP528" s="28"/>
      <c r="AQ528" s="28"/>
      <c r="AR528" s="28"/>
      <c r="AS528" s="28"/>
      <c r="AT528" s="28"/>
      <c r="AU528" s="28"/>
    </row>
    <row r="529" spans="4:64" x14ac:dyDescent="0.2">
      <c r="D529" s="4"/>
      <c r="AA529" s="28"/>
      <c r="AB529" s="28"/>
      <c r="AC529" s="28"/>
      <c r="AD529" s="28"/>
      <c r="AE529" s="28"/>
      <c r="AG529" s="29"/>
      <c r="AN529" s="28"/>
      <c r="AO529" s="28"/>
      <c r="AP529" s="28"/>
      <c r="AQ529" s="28"/>
      <c r="AR529" s="28"/>
      <c r="AS529" s="28"/>
      <c r="AT529" s="28"/>
      <c r="AU529" s="28"/>
    </row>
    <row r="530" spans="4:64" x14ac:dyDescent="0.2">
      <c r="D530" s="4"/>
      <c r="AA530" s="28"/>
      <c r="AB530" s="28"/>
      <c r="AC530" s="28"/>
      <c r="AD530" s="28"/>
      <c r="AE530" s="28"/>
      <c r="AG530" s="29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4:64" x14ac:dyDescent="0.2">
      <c r="D531" s="4"/>
      <c r="AA531" s="28"/>
      <c r="AB531" s="28"/>
      <c r="AC531" s="28"/>
      <c r="AD531" s="28"/>
      <c r="AE531" s="28"/>
      <c r="AG531" s="29"/>
      <c r="AN531" s="28"/>
      <c r="AO531" s="28"/>
      <c r="AP531" s="28"/>
      <c r="AQ531" s="28"/>
      <c r="AR531" s="28"/>
      <c r="AS531" s="28"/>
      <c r="AT531" s="28"/>
      <c r="AU531" s="28"/>
    </row>
    <row r="532" spans="4:64" x14ac:dyDescent="0.2">
      <c r="D532" s="4"/>
      <c r="AA532" s="28"/>
      <c r="AB532" s="28"/>
      <c r="AC532" s="28"/>
      <c r="AD532" s="28"/>
      <c r="AE532" s="28"/>
      <c r="AG532" s="29"/>
      <c r="AN532" s="28"/>
      <c r="AO532" s="28"/>
      <c r="AP532" s="28"/>
      <c r="AQ532" s="28"/>
      <c r="AR532" s="28"/>
      <c r="AS532" s="28"/>
      <c r="AT532" s="28"/>
      <c r="AU532" s="28"/>
    </row>
    <row r="533" spans="4:64" x14ac:dyDescent="0.2">
      <c r="D533" s="4"/>
      <c r="AA533" s="28"/>
      <c r="AB533" s="28"/>
      <c r="AC533" s="28"/>
      <c r="AD533" s="28"/>
      <c r="AE533" s="28"/>
      <c r="AG533" s="29"/>
      <c r="AN533" s="28"/>
      <c r="AO533" s="28"/>
      <c r="AP533" s="28"/>
      <c r="AQ533" s="28"/>
      <c r="AR533" s="28"/>
      <c r="AS533" s="28"/>
      <c r="AT533" s="28"/>
      <c r="AU533" s="28"/>
    </row>
    <row r="534" spans="4:64" x14ac:dyDescent="0.2">
      <c r="D534" s="4"/>
      <c r="AA534" s="28"/>
      <c r="AB534" s="28"/>
      <c r="AC534" s="28"/>
      <c r="AD534" s="28"/>
      <c r="AE534" s="28"/>
      <c r="AG534" s="29"/>
      <c r="AN534" s="28"/>
      <c r="AO534" s="28"/>
      <c r="AP534" s="28"/>
      <c r="AQ534" s="28"/>
      <c r="AR534" s="28"/>
      <c r="AS534" s="28"/>
      <c r="AT534" s="28"/>
      <c r="AU534" s="28"/>
    </row>
    <row r="535" spans="4:64" x14ac:dyDescent="0.2">
      <c r="D535" s="4"/>
      <c r="AA535" s="28"/>
      <c r="AB535" s="28"/>
      <c r="AC535" s="28"/>
      <c r="AD535" s="28"/>
      <c r="AE535" s="28"/>
      <c r="AG535" s="29"/>
      <c r="AN535" s="28"/>
      <c r="AO535" s="28"/>
      <c r="AP535" s="28"/>
      <c r="AQ535" s="28"/>
      <c r="AR535" s="28"/>
      <c r="AS535" s="28"/>
      <c r="AT535" s="28"/>
      <c r="AU535" s="28"/>
    </row>
    <row r="536" spans="4:64" x14ac:dyDescent="0.2">
      <c r="D536" s="4"/>
      <c r="AA536" s="28"/>
      <c r="AB536" s="28"/>
      <c r="AC536" s="28"/>
      <c r="AD536" s="28"/>
      <c r="AE536" s="28"/>
      <c r="AG536" s="29"/>
      <c r="AN536" s="28"/>
      <c r="AO536" s="28"/>
      <c r="AP536" s="28"/>
      <c r="AQ536" s="28"/>
      <c r="AR536" s="28"/>
      <c r="AS536" s="28"/>
      <c r="AT536" s="28"/>
      <c r="AU536" s="28"/>
    </row>
    <row r="537" spans="4:64" x14ac:dyDescent="0.2">
      <c r="D537" s="4"/>
      <c r="AA537" s="28"/>
      <c r="AB537" s="28"/>
      <c r="AC537" s="28"/>
      <c r="AD537" s="28"/>
      <c r="AE537" s="28"/>
      <c r="AG537" s="29"/>
      <c r="AN537" s="28"/>
      <c r="AO537" s="28"/>
      <c r="AP537" s="28"/>
      <c r="AQ537" s="28"/>
      <c r="AR537" s="28"/>
      <c r="AS537" s="28"/>
      <c r="AT537" s="28"/>
      <c r="AU537" s="28"/>
    </row>
    <row r="538" spans="4:64" x14ac:dyDescent="0.2">
      <c r="D538" s="4"/>
      <c r="AA538" s="28"/>
      <c r="AB538" s="28"/>
      <c r="AC538" s="28"/>
      <c r="AD538" s="28"/>
      <c r="AE538" s="28"/>
      <c r="AG538" s="29"/>
      <c r="AN538" s="28"/>
      <c r="AO538" s="28"/>
      <c r="AP538" s="28"/>
      <c r="AQ538" s="28"/>
      <c r="AR538" s="28"/>
      <c r="AS538" s="28"/>
      <c r="AT538" s="28"/>
      <c r="AU538" s="28"/>
    </row>
    <row r="539" spans="4:64" x14ac:dyDescent="0.2">
      <c r="D539" s="4"/>
      <c r="AA539" s="28"/>
      <c r="AB539" s="28"/>
      <c r="AC539" s="28"/>
      <c r="AD539" s="28"/>
      <c r="AE539" s="28"/>
      <c r="AG539" s="29"/>
      <c r="AN539" s="28"/>
      <c r="AO539" s="28"/>
      <c r="AP539" s="28"/>
      <c r="AQ539" s="28"/>
      <c r="AR539" s="28"/>
      <c r="AS539" s="28"/>
      <c r="AT539" s="28"/>
      <c r="AU539" s="28"/>
    </row>
    <row r="540" spans="4:64" x14ac:dyDescent="0.2">
      <c r="D540" s="4"/>
      <c r="AA540" s="28"/>
      <c r="AB540" s="28"/>
      <c r="AC540" s="28"/>
      <c r="AD540" s="28"/>
      <c r="AE540" s="28"/>
      <c r="AG540" s="29"/>
      <c r="AN540" s="28"/>
      <c r="AO540" s="28"/>
      <c r="AP540" s="28"/>
      <c r="AQ540" s="28"/>
      <c r="AR540" s="28"/>
      <c r="AS540" s="28"/>
      <c r="AT540" s="28"/>
      <c r="AU540" s="28"/>
    </row>
    <row r="541" spans="4:64" x14ac:dyDescent="0.2">
      <c r="D541" s="4"/>
      <c r="AA541" s="28"/>
      <c r="AB541" s="28"/>
      <c r="AC541" s="28"/>
      <c r="AD541" s="28"/>
      <c r="AE541" s="28"/>
      <c r="AG541" s="29"/>
      <c r="AN541" s="28"/>
      <c r="AO541" s="28"/>
      <c r="AP541" s="28"/>
      <c r="AQ541" s="28"/>
      <c r="AR541" s="28"/>
      <c r="AS541" s="28"/>
      <c r="AT541" s="28"/>
      <c r="AU541" s="28"/>
    </row>
    <row r="542" spans="4:64" x14ac:dyDescent="0.2">
      <c r="D542" s="4"/>
      <c r="AA542" s="28"/>
      <c r="AB542" s="28"/>
      <c r="AC542" s="28"/>
      <c r="AD542" s="28"/>
      <c r="AE542" s="28"/>
      <c r="AG542" s="29"/>
      <c r="AN542" s="28"/>
      <c r="AO542" s="28"/>
      <c r="AP542" s="28"/>
      <c r="AQ542" s="28"/>
      <c r="AR542" s="28"/>
      <c r="AS542" s="28"/>
      <c r="AT542" s="28"/>
      <c r="AU542" s="28"/>
    </row>
    <row r="543" spans="4:64" x14ac:dyDescent="0.2">
      <c r="D543" s="4"/>
      <c r="AA543" s="28"/>
      <c r="AB543" s="28"/>
      <c r="AC543" s="28"/>
      <c r="AD543" s="28"/>
      <c r="AE543" s="28"/>
      <c r="AG543" s="29"/>
      <c r="AN543" s="28"/>
      <c r="AO543" s="28"/>
      <c r="AP543" s="28"/>
      <c r="AQ543" s="28"/>
      <c r="AR543" s="28"/>
      <c r="AS543" s="28"/>
      <c r="AT543" s="28"/>
      <c r="AU543" s="28"/>
    </row>
    <row r="544" spans="4:64" x14ac:dyDescent="0.2">
      <c r="D544" s="4"/>
      <c r="AA544" s="28"/>
      <c r="AB544" s="28"/>
      <c r="AC544" s="28"/>
      <c r="AD544" s="28"/>
      <c r="AE544" s="28"/>
      <c r="AG544" s="29"/>
      <c r="AN544" s="28"/>
      <c r="AO544" s="28"/>
      <c r="AP544" s="28"/>
      <c r="AQ544" s="28"/>
      <c r="AR544" s="28"/>
      <c r="AS544" s="28"/>
      <c r="AT544" s="28"/>
      <c r="AU544" s="28"/>
    </row>
    <row r="545" spans="4:50" x14ac:dyDescent="0.2">
      <c r="D545" s="4"/>
      <c r="AA545" s="28"/>
      <c r="AB545" s="28"/>
      <c r="AC545" s="28"/>
      <c r="AD545" s="28"/>
      <c r="AE545" s="28"/>
      <c r="AG545" s="29"/>
      <c r="AN545" s="28"/>
      <c r="AO545" s="28"/>
      <c r="AP545" s="28"/>
      <c r="AQ545" s="28"/>
      <c r="AR545" s="28"/>
      <c r="AS545" s="28"/>
      <c r="AT545" s="28"/>
      <c r="AU545" s="28"/>
    </row>
    <row r="546" spans="4:50" x14ac:dyDescent="0.2">
      <c r="D546" s="4"/>
      <c r="AA546" s="28"/>
      <c r="AB546" s="28"/>
      <c r="AC546" s="28"/>
      <c r="AD546" s="28"/>
      <c r="AE546" s="28"/>
      <c r="AG546" s="29"/>
      <c r="AN546" s="28"/>
      <c r="AO546" s="28"/>
      <c r="AP546" s="28"/>
      <c r="AQ546" s="28"/>
      <c r="AR546" s="28"/>
      <c r="AS546" s="28"/>
      <c r="AT546" s="28"/>
      <c r="AU546" s="28"/>
    </row>
    <row r="547" spans="4:50" x14ac:dyDescent="0.2">
      <c r="D547" s="4"/>
      <c r="AA547" s="28"/>
      <c r="AB547" s="28"/>
      <c r="AC547" s="28"/>
      <c r="AD547" s="28"/>
      <c r="AE547" s="28"/>
      <c r="AG547" s="29"/>
      <c r="AN547" s="28"/>
      <c r="AO547" s="28"/>
      <c r="AP547" s="28"/>
      <c r="AQ547" s="28"/>
      <c r="AR547" s="28"/>
      <c r="AS547" s="28"/>
      <c r="AT547" s="28"/>
      <c r="AU547" s="28"/>
    </row>
    <row r="548" spans="4:50" x14ac:dyDescent="0.2">
      <c r="D548" s="4"/>
      <c r="AA548" s="28"/>
      <c r="AB548" s="28"/>
      <c r="AC548" s="28"/>
      <c r="AD548" s="28"/>
      <c r="AE548" s="28"/>
      <c r="AG548" s="29"/>
      <c r="AN548" s="28"/>
      <c r="AO548" s="28"/>
      <c r="AP548" s="28"/>
      <c r="AQ548" s="28"/>
      <c r="AR548" s="28"/>
      <c r="AS548" s="28"/>
      <c r="AT548" s="28"/>
      <c r="AU548" s="28"/>
    </row>
    <row r="549" spans="4:50" x14ac:dyDescent="0.2">
      <c r="D549" s="4"/>
      <c r="AA549" s="28"/>
      <c r="AB549" s="28"/>
      <c r="AC549" s="28"/>
      <c r="AD549" s="28"/>
      <c r="AE549" s="28"/>
      <c r="AG549" s="29"/>
      <c r="AN549" s="28"/>
      <c r="AO549" s="28"/>
      <c r="AP549" s="28"/>
      <c r="AQ549" s="28"/>
      <c r="AR549" s="28"/>
      <c r="AS549" s="28"/>
      <c r="AT549" s="28"/>
      <c r="AU549" s="28"/>
    </row>
    <row r="550" spans="4:50" x14ac:dyDescent="0.2">
      <c r="D550" s="4"/>
      <c r="AA550" s="28"/>
      <c r="AB550" s="28"/>
      <c r="AC550" s="28"/>
      <c r="AD550" s="28"/>
      <c r="AE550" s="28"/>
      <c r="AG550" s="29"/>
      <c r="AN550" s="28"/>
      <c r="AO550" s="28"/>
      <c r="AP550" s="28"/>
      <c r="AQ550" s="28"/>
      <c r="AR550" s="28"/>
      <c r="AS550" s="28"/>
      <c r="AT550" s="28"/>
      <c r="AU550" s="28"/>
    </row>
    <row r="551" spans="4:50" x14ac:dyDescent="0.2">
      <c r="D551" s="4"/>
      <c r="AA551" s="28"/>
      <c r="AB551" s="28"/>
      <c r="AC551" s="28"/>
      <c r="AD551" s="28"/>
      <c r="AE551" s="28"/>
      <c r="AG551" s="29"/>
      <c r="AN551" s="28"/>
      <c r="AO551" s="28"/>
      <c r="AP551" s="28"/>
      <c r="AQ551" s="28"/>
      <c r="AR551" s="28"/>
      <c r="AS551" s="28"/>
      <c r="AT551" s="28"/>
      <c r="AU551" s="28"/>
    </row>
    <row r="552" spans="4:50" x14ac:dyDescent="0.2">
      <c r="D552" s="4"/>
      <c r="AA552" s="28"/>
      <c r="AB552" s="28"/>
      <c r="AC552" s="28"/>
      <c r="AD552" s="28"/>
      <c r="AE552" s="28"/>
      <c r="AG552" s="29"/>
      <c r="AN552" s="28"/>
      <c r="AO552" s="28"/>
      <c r="AP552" s="28"/>
      <c r="AQ552" s="28"/>
      <c r="AR552" s="28"/>
      <c r="AS552" s="28"/>
      <c r="AT552" s="28"/>
      <c r="AU552" s="28"/>
    </row>
    <row r="553" spans="4:50" x14ac:dyDescent="0.2">
      <c r="D553" s="4"/>
      <c r="AA553" s="28"/>
      <c r="AB553" s="28"/>
      <c r="AC553" s="28"/>
      <c r="AD553" s="28"/>
      <c r="AE553" s="28"/>
      <c r="AG553" s="29"/>
      <c r="AN553" s="28"/>
      <c r="AO553" s="28"/>
      <c r="AP553" s="28"/>
      <c r="AQ553" s="28"/>
      <c r="AR553" s="28"/>
      <c r="AS553" s="28"/>
      <c r="AT553" s="28"/>
      <c r="AU553" s="28"/>
    </row>
    <row r="554" spans="4:50" x14ac:dyDescent="0.2">
      <c r="D554" s="4"/>
      <c r="AA554" s="28"/>
      <c r="AB554" s="28"/>
      <c r="AC554" s="28"/>
      <c r="AD554" s="28"/>
      <c r="AE554" s="28"/>
      <c r="AG554" s="29"/>
      <c r="AN554" s="28"/>
      <c r="AO554" s="28"/>
      <c r="AP554" s="28"/>
      <c r="AQ554" s="28"/>
      <c r="AR554" s="28"/>
      <c r="AS554" s="28"/>
      <c r="AT554" s="28"/>
      <c r="AU554" s="28"/>
    </row>
    <row r="555" spans="4:50" x14ac:dyDescent="0.2">
      <c r="D555" s="4"/>
      <c r="AA555" s="28"/>
      <c r="AB555" s="28"/>
      <c r="AC555" s="28"/>
      <c r="AD555" s="28"/>
      <c r="AE555" s="28"/>
      <c r="AG555" s="29"/>
      <c r="AN555" s="28"/>
      <c r="AO555" s="28"/>
      <c r="AP555" s="28"/>
      <c r="AQ555" s="28"/>
      <c r="AR555" s="28"/>
      <c r="AS555" s="28"/>
      <c r="AT555" s="28"/>
      <c r="AU555" s="28"/>
      <c r="AV555" s="28"/>
      <c r="AW555" s="26"/>
      <c r="AX555" s="27"/>
    </row>
    <row r="556" spans="4:50" x14ac:dyDescent="0.2">
      <c r="D556" s="4"/>
      <c r="AA556" s="28"/>
      <c r="AB556" s="28"/>
      <c r="AC556" s="28"/>
      <c r="AD556" s="28"/>
      <c r="AE556" s="28"/>
      <c r="AG556" s="29"/>
      <c r="AN556" s="28"/>
      <c r="AO556" s="28"/>
      <c r="AP556" s="28"/>
      <c r="AQ556" s="28"/>
      <c r="AR556" s="28"/>
      <c r="AS556" s="28"/>
      <c r="AT556" s="28"/>
      <c r="AU556" s="28"/>
    </row>
    <row r="557" spans="4:50" x14ac:dyDescent="0.2">
      <c r="D557" s="4"/>
      <c r="AA557" s="28"/>
      <c r="AB557" s="28"/>
      <c r="AC557" s="28"/>
      <c r="AD557" s="28"/>
      <c r="AE557" s="28"/>
      <c r="AG557" s="29"/>
      <c r="AN557" s="28"/>
      <c r="AO557" s="28"/>
      <c r="AP557" s="28"/>
      <c r="AQ557" s="28"/>
      <c r="AR557" s="28"/>
      <c r="AS557" s="28"/>
      <c r="AT557" s="28"/>
      <c r="AU557" s="28"/>
    </row>
    <row r="558" spans="4:50" x14ac:dyDescent="0.2">
      <c r="D558" s="4"/>
      <c r="AA558" s="28"/>
      <c r="AB558" s="28"/>
      <c r="AC558" s="28"/>
      <c r="AD558" s="28"/>
      <c r="AE558" s="28"/>
      <c r="AG558" s="29"/>
      <c r="AN558" s="28"/>
      <c r="AO558" s="28"/>
      <c r="AP558" s="28"/>
      <c r="AQ558" s="28"/>
      <c r="AR558" s="28"/>
      <c r="AS558" s="28"/>
      <c r="AT558" s="28"/>
      <c r="AU558" s="28"/>
    </row>
    <row r="559" spans="4:50" x14ac:dyDescent="0.2">
      <c r="D559" s="4"/>
      <c r="AA559" s="28"/>
      <c r="AB559" s="28"/>
      <c r="AC559" s="28"/>
      <c r="AD559" s="28"/>
      <c r="AE559" s="28"/>
      <c r="AG559" s="29"/>
      <c r="AN559" s="28"/>
      <c r="AO559" s="28"/>
      <c r="AP559" s="28"/>
      <c r="AQ559" s="28"/>
      <c r="AR559" s="28"/>
      <c r="AS559" s="28"/>
      <c r="AT559" s="28"/>
      <c r="AU559" s="28"/>
    </row>
    <row r="560" spans="4:50" x14ac:dyDescent="0.2">
      <c r="D560" s="4"/>
      <c r="AA560" s="28"/>
      <c r="AB560" s="28"/>
      <c r="AC560" s="28"/>
      <c r="AD560" s="28"/>
      <c r="AE560" s="28"/>
      <c r="AG560" s="29"/>
      <c r="AN560" s="28"/>
      <c r="AO560" s="28"/>
      <c r="AP560" s="28"/>
      <c r="AQ560" s="28"/>
      <c r="AR560" s="28"/>
      <c r="AS560" s="28"/>
      <c r="AT560" s="28"/>
      <c r="AU560" s="28"/>
    </row>
    <row r="561" spans="4:50" x14ac:dyDescent="0.2">
      <c r="D561" s="4"/>
      <c r="AA561" s="28"/>
      <c r="AB561" s="28"/>
      <c r="AC561" s="28"/>
      <c r="AD561" s="28"/>
      <c r="AE561" s="28"/>
      <c r="AG561" s="29"/>
      <c r="AN561" s="28"/>
      <c r="AO561" s="28"/>
      <c r="AP561" s="28"/>
      <c r="AQ561" s="28"/>
      <c r="AR561" s="28"/>
      <c r="AS561" s="28"/>
      <c r="AT561" s="28"/>
      <c r="AU561" s="28"/>
    </row>
    <row r="562" spans="4:50" x14ac:dyDescent="0.2">
      <c r="D562" s="4"/>
      <c r="AA562" s="28"/>
      <c r="AB562" s="28"/>
      <c r="AC562" s="28"/>
      <c r="AD562" s="28"/>
      <c r="AE562" s="28"/>
      <c r="AG562" s="29"/>
      <c r="AN562" s="28"/>
      <c r="AO562" s="28"/>
      <c r="AP562" s="28"/>
      <c r="AQ562" s="28"/>
      <c r="AR562" s="28"/>
      <c r="AS562" s="28"/>
      <c r="AT562" s="28"/>
      <c r="AU562" s="28"/>
    </row>
    <row r="563" spans="4:50" x14ac:dyDescent="0.2">
      <c r="D563" s="4"/>
      <c r="AA563" s="28"/>
      <c r="AB563" s="28"/>
      <c r="AC563" s="28"/>
      <c r="AD563" s="28"/>
      <c r="AE563" s="28"/>
      <c r="AG563" s="29"/>
      <c r="AN563" s="28"/>
      <c r="AO563" s="28"/>
      <c r="AP563" s="28"/>
      <c r="AQ563" s="28"/>
      <c r="AR563" s="28"/>
      <c r="AS563" s="28"/>
      <c r="AT563" s="28"/>
      <c r="AU563" s="28"/>
    </row>
    <row r="564" spans="4:50" x14ac:dyDescent="0.2">
      <c r="D564" s="4"/>
      <c r="AA564" s="28"/>
      <c r="AB564" s="28"/>
      <c r="AC564" s="28"/>
      <c r="AD564" s="28"/>
      <c r="AE564" s="28"/>
      <c r="AG564" s="29"/>
      <c r="AN564" s="28"/>
      <c r="AO564" s="28"/>
      <c r="AP564" s="28"/>
      <c r="AQ564" s="28"/>
      <c r="AR564" s="28"/>
      <c r="AS564" s="28"/>
      <c r="AT564" s="28"/>
      <c r="AU564" s="28"/>
    </row>
    <row r="565" spans="4:50" x14ac:dyDescent="0.2">
      <c r="D565" s="4"/>
      <c r="AA565" s="28"/>
      <c r="AB565" s="28"/>
      <c r="AC565" s="28"/>
      <c r="AD565" s="28"/>
      <c r="AE565" s="28"/>
      <c r="AG565" s="29"/>
      <c r="AN565" s="28"/>
      <c r="AO565" s="28"/>
      <c r="AP565" s="28"/>
      <c r="AQ565" s="28"/>
      <c r="AR565" s="28"/>
      <c r="AS565" s="28"/>
      <c r="AT565" s="28"/>
      <c r="AU565" s="28"/>
    </row>
    <row r="566" spans="4:50" x14ac:dyDescent="0.2">
      <c r="D566" s="4"/>
      <c r="AA566" s="28"/>
      <c r="AB566" s="28"/>
      <c r="AC566" s="28"/>
      <c r="AD566" s="28"/>
      <c r="AE566" s="28"/>
      <c r="AG566" s="29"/>
      <c r="AN566" s="28"/>
      <c r="AO566" s="28"/>
      <c r="AP566" s="28"/>
      <c r="AQ566" s="28"/>
      <c r="AR566" s="28"/>
      <c r="AS566" s="28"/>
      <c r="AT566" s="28"/>
      <c r="AU566" s="28"/>
    </row>
    <row r="567" spans="4:50" x14ac:dyDescent="0.2">
      <c r="D567" s="4"/>
      <c r="AA567" s="28"/>
      <c r="AB567" s="28"/>
      <c r="AC567" s="28"/>
      <c r="AD567" s="28"/>
      <c r="AE567" s="28"/>
      <c r="AG567" s="29"/>
      <c r="AN567" s="28"/>
      <c r="AO567" s="28"/>
      <c r="AP567" s="28"/>
      <c r="AQ567" s="28"/>
      <c r="AR567" s="28"/>
      <c r="AS567" s="28"/>
      <c r="AT567" s="28"/>
      <c r="AU567" s="28"/>
    </row>
    <row r="568" spans="4:50" x14ac:dyDescent="0.2">
      <c r="D568" s="4"/>
      <c r="AA568" s="28"/>
      <c r="AB568" s="28"/>
      <c r="AC568" s="28"/>
      <c r="AD568" s="28"/>
      <c r="AE568" s="28"/>
      <c r="AG568" s="29"/>
      <c r="AN568" s="28"/>
      <c r="AO568" s="28"/>
      <c r="AP568" s="28"/>
      <c r="AQ568" s="28"/>
      <c r="AR568" s="28"/>
      <c r="AS568" s="28"/>
      <c r="AT568" s="28"/>
      <c r="AU568" s="28"/>
    </row>
    <row r="569" spans="4:50" x14ac:dyDescent="0.2">
      <c r="D569" s="4"/>
      <c r="AA569" s="28"/>
      <c r="AB569" s="28"/>
      <c r="AC569" s="28"/>
      <c r="AD569" s="28"/>
      <c r="AE569" s="28"/>
      <c r="AG569" s="29"/>
      <c r="AN569" s="28"/>
      <c r="AO569" s="28"/>
      <c r="AP569" s="28"/>
      <c r="AQ569" s="28"/>
      <c r="AR569" s="28"/>
      <c r="AS569" s="28"/>
      <c r="AT569" s="28"/>
      <c r="AU569" s="28"/>
    </row>
    <row r="570" spans="4:50" x14ac:dyDescent="0.2">
      <c r="D570" s="4"/>
      <c r="AA570" s="28"/>
      <c r="AB570" s="28"/>
      <c r="AC570" s="28"/>
      <c r="AD570" s="28"/>
      <c r="AE570" s="28"/>
      <c r="AG570" s="29"/>
      <c r="AN570" s="28"/>
      <c r="AO570" s="28"/>
      <c r="AP570" s="28"/>
      <c r="AQ570" s="28"/>
      <c r="AR570" s="28"/>
      <c r="AS570" s="28"/>
      <c r="AT570" s="28"/>
      <c r="AU570" s="28"/>
    </row>
    <row r="571" spans="4:50" x14ac:dyDescent="0.2">
      <c r="D571" s="4"/>
      <c r="AA571" s="28"/>
      <c r="AB571" s="28"/>
      <c r="AC571" s="28"/>
      <c r="AD571" s="28"/>
      <c r="AE571" s="28"/>
      <c r="AG571" s="29"/>
      <c r="AN571" s="28"/>
      <c r="AO571" s="28"/>
      <c r="AP571" s="28"/>
      <c r="AQ571" s="28"/>
      <c r="AR571" s="28"/>
      <c r="AS571" s="28"/>
      <c r="AT571" s="28"/>
      <c r="AU571" s="28"/>
    </row>
    <row r="572" spans="4:50" x14ac:dyDescent="0.2">
      <c r="D572" s="4"/>
      <c r="AA572" s="28"/>
      <c r="AB572" s="28"/>
      <c r="AC572" s="28"/>
      <c r="AD572" s="28"/>
      <c r="AE572" s="28"/>
      <c r="AG572" s="29"/>
      <c r="AN572" s="28"/>
      <c r="AO572" s="28"/>
      <c r="AP572" s="28"/>
      <c r="AQ572" s="28"/>
      <c r="AR572" s="28"/>
      <c r="AS572" s="28"/>
      <c r="AT572" s="28"/>
      <c r="AU572" s="28"/>
    </row>
    <row r="573" spans="4:50" x14ac:dyDescent="0.2">
      <c r="D573" s="4"/>
      <c r="AA573" s="28"/>
      <c r="AB573" s="28"/>
      <c r="AC573" s="28"/>
      <c r="AD573" s="28"/>
      <c r="AE573" s="28"/>
      <c r="AG573" s="29"/>
      <c r="AN573" s="28"/>
      <c r="AO573" s="28"/>
      <c r="AP573" s="28"/>
      <c r="AQ573" s="28"/>
      <c r="AR573" s="28"/>
      <c r="AS573" s="28"/>
      <c r="AT573" s="28"/>
      <c r="AU573" s="28"/>
    </row>
    <row r="574" spans="4:50" x14ac:dyDescent="0.2">
      <c r="D574" s="4"/>
      <c r="AA574" s="28"/>
      <c r="AB574" s="28"/>
      <c r="AC574" s="28"/>
      <c r="AD574" s="28"/>
      <c r="AE574" s="28"/>
      <c r="AG574" s="29"/>
      <c r="AN574" s="28"/>
      <c r="AO574" s="28"/>
      <c r="AP574" s="28"/>
      <c r="AQ574" s="28"/>
      <c r="AR574" s="28"/>
      <c r="AS574" s="28"/>
      <c r="AT574" s="28"/>
      <c r="AU574" s="28"/>
    </row>
    <row r="575" spans="4:50" x14ac:dyDescent="0.2">
      <c r="D575" s="4"/>
      <c r="AA575" s="28"/>
      <c r="AB575" s="28"/>
      <c r="AC575" s="28"/>
      <c r="AD575" s="28"/>
      <c r="AE575" s="28"/>
      <c r="AG575" s="29"/>
      <c r="AN575" s="28"/>
      <c r="AO575" s="28"/>
      <c r="AP575" s="28"/>
      <c r="AQ575" s="28"/>
      <c r="AR575" s="28"/>
      <c r="AS575" s="28"/>
      <c r="AT575" s="28"/>
      <c r="AU575" s="28"/>
      <c r="AV575" s="28"/>
      <c r="AW575" s="26"/>
      <c r="AX575" s="27"/>
    </row>
    <row r="576" spans="4:50" x14ac:dyDescent="0.2">
      <c r="D576" s="4"/>
      <c r="AA576" s="28"/>
      <c r="AB576" s="28"/>
      <c r="AC576" s="28"/>
      <c r="AD576" s="28"/>
      <c r="AE576" s="28"/>
      <c r="AG576" s="29"/>
      <c r="AN576" s="28"/>
      <c r="AO576" s="28"/>
      <c r="AP576" s="28"/>
      <c r="AQ576" s="28"/>
      <c r="AR576" s="28"/>
      <c r="AS576" s="28"/>
      <c r="AT576" s="28"/>
      <c r="AU576" s="28"/>
    </row>
    <row r="577" spans="4:50" x14ac:dyDescent="0.2">
      <c r="D577" s="4"/>
      <c r="AA577" s="28"/>
      <c r="AB577" s="28"/>
      <c r="AC577" s="28"/>
      <c r="AD577" s="28"/>
      <c r="AE577" s="28"/>
      <c r="AG577" s="29"/>
      <c r="AN577" s="28"/>
      <c r="AO577" s="28"/>
      <c r="AP577" s="28"/>
      <c r="AQ577" s="28"/>
      <c r="AR577" s="28"/>
      <c r="AS577" s="28"/>
      <c r="AT577" s="28"/>
      <c r="AU577" s="28"/>
    </row>
    <row r="578" spans="4:50" x14ac:dyDescent="0.2">
      <c r="D578" s="4"/>
      <c r="AA578" s="28"/>
      <c r="AB578" s="28"/>
      <c r="AC578" s="28"/>
      <c r="AD578" s="28"/>
      <c r="AE578" s="28"/>
      <c r="AG578" s="29"/>
      <c r="AN578" s="28"/>
      <c r="AO578" s="28"/>
      <c r="AP578" s="28"/>
      <c r="AQ578" s="28"/>
      <c r="AR578" s="28"/>
      <c r="AS578" s="28"/>
      <c r="AT578" s="28"/>
      <c r="AU578" s="28"/>
    </row>
    <row r="579" spans="4:50" x14ac:dyDescent="0.2">
      <c r="D579" s="4"/>
      <c r="AA579" s="28"/>
      <c r="AB579" s="28"/>
      <c r="AC579" s="28"/>
      <c r="AD579" s="28"/>
      <c r="AE579" s="28"/>
      <c r="AG579" s="29"/>
      <c r="AN579" s="28"/>
      <c r="AO579" s="28"/>
      <c r="AP579" s="28"/>
      <c r="AQ579" s="28"/>
      <c r="AR579" s="28"/>
      <c r="AS579" s="28"/>
      <c r="AT579" s="28"/>
      <c r="AU579" s="28"/>
    </row>
    <row r="580" spans="4:50" x14ac:dyDescent="0.2">
      <c r="D580" s="4"/>
      <c r="AA580" s="28"/>
      <c r="AB580" s="28"/>
      <c r="AC580" s="28"/>
      <c r="AD580" s="28"/>
      <c r="AE580" s="28"/>
      <c r="AG580" s="29"/>
      <c r="AN580" s="28"/>
      <c r="AO580" s="28"/>
      <c r="AP580" s="28"/>
      <c r="AQ580" s="28"/>
      <c r="AR580" s="28"/>
      <c r="AS580" s="28"/>
      <c r="AT580" s="28"/>
      <c r="AU580" s="28"/>
    </row>
    <row r="581" spans="4:50" x14ac:dyDescent="0.2">
      <c r="D581" s="4"/>
      <c r="AA581" s="28"/>
      <c r="AB581" s="28"/>
      <c r="AC581" s="28"/>
      <c r="AD581" s="28"/>
      <c r="AE581" s="28"/>
      <c r="AG581" s="29"/>
      <c r="AN581" s="28"/>
      <c r="AO581" s="28"/>
      <c r="AP581" s="28"/>
      <c r="AQ581" s="28"/>
      <c r="AR581" s="28"/>
      <c r="AS581" s="28"/>
      <c r="AT581" s="28"/>
      <c r="AU581" s="28"/>
    </row>
    <row r="582" spans="4:50" x14ac:dyDescent="0.2">
      <c r="D582" s="4"/>
      <c r="AA582" s="28"/>
      <c r="AB582" s="28"/>
      <c r="AC582" s="28"/>
      <c r="AD582" s="28"/>
      <c r="AE582" s="28"/>
      <c r="AG582" s="29"/>
      <c r="AN582" s="28"/>
      <c r="AO582" s="28"/>
      <c r="AP582" s="28"/>
      <c r="AQ582" s="28"/>
      <c r="AR582" s="28"/>
      <c r="AS582" s="28"/>
      <c r="AT582" s="28"/>
      <c r="AU582" s="28"/>
    </row>
    <row r="583" spans="4:50" x14ac:dyDescent="0.2">
      <c r="D583" s="4"/>
      <c r="AA583" s="28"/>
      <c r="AB583" s="28"/>
      <c r="AC583" s="28"/>
      <c r="AD583" s="28"/>
      <c r="AE583" s="28"/>
      <c r="AG583" s="29"/>
      <c r="AN583" s="28"/>
      <c r="AO583" s="28"/>
      <c r="AP583" s="28"/>
      <c r="AQ583" s="28"/>
      <c r="AR583" s="28"/>
      <c r="AS583" s="28"/>
      <c r="AT583" s="28"/>
      <c r="AU583" s="28"/>
    </row>
    <row r="584" spans="4:50" x14ac:dyDescent="0.2">
      <c r="D584" s="4"/>
      <c r="AA584" s="28"/>
      <c r="AB584" s="28"/>
      <c r="AC584" s="28"/>
      <c r="AD584" s="28"/>
      <c r="AE584" s="28"/>
      <c r="AG584" s="29"/>
      <c r="AN584" s="28"/>
      <c r="AO584" s="28"/>
      <c r="AP584" s="28"/>
      <c r="AQ584" s="28"/>
      <c r="AR584" s="28"/>
      <c r="AS584" s="28"/>
      <c r="AT584" s="28"/>
      <c r="AU584" s="28"/>
    </row>
    <row r="585" spans="4:50" x14ac:dyDescent="0.2">
      <c r="D585" s="4"/>
      <c r="AA585" s="28"/>
      <c r="AB585" s="28"/>
      <c r="AC585" s="28"/>
      <c r="AD585" s="28"/>
      <c r="AE585" s="28"/>
      <c r="AG585" s="29"/>
      <c r="AN585" s="28"/>
      <c r="AO585" s="28"/>
      <c r="AP585" s="28"/>
      <c r="AQ585" s="28"/>
      <c r="AR585" s="28"/>
      <c r="AS585" s="28"/>
      <c r="AT585" s="28"/>
      <c r="AU585" s="28"/>
    </row>
    <row r="586" spans="4:50" x14ac:dyDescent="0.2">
      <c r="D586" s="4"/>
      <c r="AA586" s="28"/>
      <c r="AB586" s="28"/>
      <c r="AC586" s="28"/>
      <c r="AD586" s="28"/>
      <c r="AE586" s="28"/>
      <c r="AG586" s="29"/>
      <c r="AN586" s="28"/>
      <c r="AO586" s="28"/>
      <c r="AP586" s="28"/>
      <c r="AQ586" s="28"/>
      <c r="AR586" s="28"/>
      <c r="AS586" s="28"/>
      <c r="AT586" s="28"/>
      <c r="AU586" s="28"/>
    </row>
    <row r="587" spans="4:50" x14ac:dyDescent="0.2">
      <c r="D587" s="4"/>
      <c r="AA587" s="28"/>
      <c r="AB587" s="28"/>
      <c r="AC587" s="28"/>
      <c r="AD587" s="28"/>
      <c r="AE587" s="28"/>
      <c r="AG587" s="29"/>
      <c r="AN587" s="28"/>
      <c r="AO587" s="28"/>
      <c r="AP587" s="28"/>
      <c r="AQ587" s="28"/>
      <c r="AR587" s="28"/>
      <c r="AS587" s="28"/>
      <c r="AT587" s="28"/>
      <c r="AU587" s="28"/>
      <c r="AV587" s="28"/>
      <c r="AW587" s="26"/>
      <c r="AX587" s="27"/>
    </row>
    <row r="588" spans="4:50" x14ac:dyDescent="0.2">
      <c r="D588" s="4"/>
      <c r="AA588" s="28"/>
      <c r="AB588" s="28"/>
      <c r="AC588" s="28"/>
      <c r="AD588" s="28"/>
      <c r="AE588" s="28"/>
      <c r="AG588" s="29"/>
      <c r="AN588" s="28"/>
      <c r="AO588" s="28"/>
      <c r="AP588" s="28"/>
      <c r="AQ588" s="28"/>
      <c r="AR588" s="28"/>
      <c r="AS588" s="28"/>
      <c r="AT588" s="28"/>
      <c r="AU588" s="28"/>
      <c r="AV588" s="28"/>
      <c r="AW588" s="26"/>
      <c r="AX588" s="27"/>
    </row>
    <row r="589" spans="4:50" x14ac:dyDescent="0.2">
      <c r="D589" s="4"/>
      <c r="AA589" s="28"/>
      <c r="AB589" s="28"/>
      <c r="AC589" s="28"/>
      <c r="AD589" s="28"/>
      <c r="AE589" s="28"/>
      <c r="AG589" s="29"/>
      <c r="AN589" s="28"/>
      <c r="AO589" s="28"/>
      <c r="AP589" s="28"/>
      <c r="AQ589" s="28"/>
      <c r="AR589" s="28"/>
      <c r="AS589" s="28"/>
      <c r="AT589" s="28"/>
      <c r="AU589" s="28"/>
      <c r="AV589" s="28"/>
      <c r="AW589" s="26"/>
      <c r="AX589" s="30"/>
    </row>
    <row r="590" spans="4:50" x14ac:dyDescent="0.2">
      <c r="D590" s="4"/>
      <c r="AA590" s="28"/>
      <c r="AB590" s="28"/>
      <c r="AC590" s="28"/>
      <c r="AD590" s="28"/>
      <c r="AE590" s="28"/>
      <c r="AG590" s="29"/>
      <c r="AN590" s="28"/>
      <c r="AO590" s="28"/>
      <c r="AP590" s="28"/>
      <c r="AQ590" s="28"/>
      <c r="AR590" s="28"/>
      <c r="AS590" s="28"/>
      <c r="AT590" s="28"/>
      <c r="AU590" s="28"/>
      <c r="AV590" s="28"/>
    </row>
    <row r="591" spans="4:50" x14ac:dyDescent="0.2">
      <c r="D591" s="4"/>
      <c r="AA591" s="28"/>
      <c r="AB591" s="28"/>
      <c r="AC591" s="28"/>
      <c r="AD591" s="28"/>
      <c r="AE591" s="28"/>
      <c r="AG591" s="29"/>
      <c r="AN591" s="28"/>
      <c r="AO591" s="28"/>
      <c r="AP591" s="28"/>
      <c r="AQ591" s="28"/>
      <c r="AR591" s="28"/>
      <c r="AS591" s="28"/>
      <c r="AT591" s="28"/>
      <c r="AU591" s="28"/>
    </row>
    <row r="592" spans="4:50" x14ac:dyDescent="0.2">
      <c r="D592" s="4"/>
      <c r="AA592" s="28"/>
      <c r="AB592" s="28"/>
      <c r="AC592" s="28"/>
      <c r="AD592" s="28"/>
      <c r="AE592" s="28"/>
      <c r="AG592" s="29"/>
      <c r="AN592" s="28"/>
      <c r="AO592" s="28"/>
      <c r="AP592" s="28"/>
      <c r="AQ592" s="28"/>
      <c r="AR592" s="28"/>
      <c r="AS592" s="28"/>
      <c r="AT592" s="28"/>
      <c r="AU592" s="28"/>
    </row>
    <row r="593" spans="4:64" x14ac:dyDescent="0.2">
      <c r="D593" s="4"/>
      <c r="AA593" s="28"/>
      <c r="AB593" s="28"/>
      <c r="AC593" s="28"/>
      <c r="AD593" s="28"/>
      <c r="AE593" s="28"/>
      <c r="AG593" s="29"/>
      <c r="AN593" s="28"/>
      <c r="AO593" s="28"/>
      <c r="AP593" s="28"/>
      <c r="AQ593" s="28"/>
      <c r="AR593" s="28"/>
      <c r="AS593" s="28"/>
      <c r="AT593" s="28"/>
      <c r="AU593" s="28"/>
    </row>
    <row r="594" spans="4:64" x14ac:dyDescent="0.2">
      <c r="D594" s="4"/>
      <c r="AA594" s="28"/>
      <c r="AB594" s="28"/>
      <c r="AC594" s="28"/>
      <c r="AD594" s="28"/>
      <c r="AE594" s="28"/>
      <c r="AG594" s="29"/>
      <c r="AN594" s="28"/>
      <c r="AO594" s="28"/>
      <c r="AP594" s="28"/>
      <c r="AQ594" s="28"/>
      <c r="AR594" s="28"/>
      <c r="AS594" s="28"/>
      <c r="AT594" s="28"/>
      <c r="AU594" s="28"/>
    </row>
    <row r="595" spans="4:64" x14ac:dyDescent="0.2">
      <c r="D595" s="4"/>
      <c r="AA595" s="28"/>
      <c r="AB595" s="28"/>
      <c r="AC595" s="28"/>
      <c r="AD595" s="28"/>
      <c r="AE595" s="28"/>
      <c r="AG595" s="29"/>
      <c r="AN595" s="28"/>
      <c r="AO595" s="28"/>
      <c r="AP595" s="28"/>
      <c r="AQ595" s="28"/>
      <c r="AR595" s="28"/>
      <c r="AS595" s="28"/>
      <c r="AT595" s="28"/>
      <c r="AU595" s="28"/>
    </row>
    <row r="596" spans="4:64" x14ac:dyDescent="0.2">
      <c r="D596" s="4"/>
      <c r="AA596" s="28"/>
      <c r="AB596" s="28"/>
      <c r="AC596" s="28"/>
      <c r="AD596" s="28"/>
      <c r="AE596" s="28"/>
      <c r="AG596" s="29"/>
      <c r="AN596" s="28"/>
      <c r="AO596" s="28"/>
      <c r="AP596" s="28"/>
      <c r="AQ596" s="28"/>
      <c r="AR596" s="28"/>
      <c r="AS596" s="28"/>
      <c r="AT596" s="28"/>
      <c r="AU596" s="28"/>
    </row>
    <row r="597" spans="4:64" x14ac:dyDescent="0.2">
      <c r="D597" s="4"/>
      <c r="AA597" s="28"/>
      <c r="AB597" s="28"/>
      <c r="AC597" s="28"/>
      <c r="AD597" s="28"/>
      <c r="AE597" s="28"/>
      <c r="AG597" s="29"/>
      <c r="AN597" s="28"/>
      <c r="AO597" s="28"/>
      <c r="AP597" s="28"/>
      <c r="AQ597" s="28"/>
      <c r="AR597" s="28"/>
      <c r="AS597" s="28"/>
      <c r="AT597" s="28"/>
      <c r="AU597" s="28"/>
    </row>
    <row r="598" spans="4:64" x14ac:dyDescent="0.2">
      <c r="D598" s="4"/>
      <c r="AA598" s="28"/>
      <c r="AB598" s="28"/>
      <c r="AC598" s="28"/>
      <c r="AD598" s="28"/>
      <c r="AE598" s="28"/>
      <c r="AG598" s="29"/>
      <c r="AN598" s="28"/>
      <c r="AO598" s="28"/>
      <c r="AP598" s="28"/>
      <c r="AQ598" s="28"/>
      <c r="AR598" s="28"/>
      <c r="AS598" s="28"/>
      <c r="AT598" s="28"/>
      <c r="AU598" s="28"/>
    </row>
    <row r="599" spans="4:64" x14ac:dyDescent="0.2">
      <c r="D599" s="4"/>
      <c r="AA599" s="28"/>
      <c r="AB599" s="28"/>
      <c r="AC599" s="28"/>
      <c r="AD599" s="28"/>
      <c r="AE599" s="28"/>
      <c r="AG599" s="29"/>
      <c r="AN599" s="28"/>
      <c r="AO599" s="28"/>
      <c r="AP599" s="28"/>
      <c r="AQ599" s="28"/>
      <c r="AR599" s="28"/>
      <c r="AS599" s="28"/>
      <c r="AT599" s="28"/>
      <c r="AU599" s="28"/>
    </row>
    <row r="600" spans="4:64" x14ac:dyDescent="0.2">
      <c r="D600" s="4"/>
      <c r="AA600" s="28"/>
      <c r="AB600" s="28"/>
      <c r="AC600" s="28"/>
      <c r="AD600" s="28"/>
      <c r="AE600" s="28"/>
      <c r="AG600" s="29"/>
      <c r="AN600" s="28"/>
      <c r="AO600" s="28"/>
      <c r="AP600" s="28"/>
      <c r="AQ600" s="28"/>
      <c r="AR600" s="28"/>
      <c r="AS600" s="28"/>
      <c r="AT600" s="28"/>
      <c r="AU600" s="28"/>
    </row>
    <row r="601" spans="4:64" x14ac:dyDescent="0.2">
      <c r="D601" s="4"/>
      <c r="AA601" s="28"/>
      <c r="AB601" s="28"/>
      <c r="AC601" s="28"/>
      <c r="AD601" s="28"/>
      <c r="AE601" s="28"/>
      <c r="AG601" s="29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  <c r="BG601" s="28"/>
      <c r="BH601" s="28"/>
      <c r="BI601" s="28"/>
      <c r="BJ601" s="28"/>
      <c r="BK601" s="28"/>
      <c r="BL601" s="28"/>
    </row>
    <row r="602" spans="4:64" x14ac:dyDescent="0.2">
      <c r="D602" s="4"/>
      <c r="AA602" s="28"/>
      <c r="AB602" s="28"/>
      <c r="AC602" s="28"/>
      <c r="AD602" s="28"/>
      <c r="AE602" s="28"/>
      <c r="AG602" s="29"/>
      <c r="AN602" s="28"/>
      <c r="AO602" s="28"/>
      <c r="AP602" s="28"/>
      <c r="AQ602" s="28"/>
      <c r="AR602" s="28"/>
      <c r="AS602" s="28"/>
      <c r="AT602" s="28"/>
      <c r="AU602" s="28"/>
    </row>
    <row r="603" spans="4:64" x14ac:dyDescent="0.2">
      <c r="D603" s="4"/>
      <c r="AA603" s="28"/>
      <c r="AB603" s="28"/>
      <c r="AC603" s="28"/>
      <c r="AD603" s="28"/>
      <c r="AE603" s="28"/>
      <c r="AG603" s="29"/>
      <c r="AN603" s="28"/>
      <c r="AO603" s="28"/>
      <c r="AP603" s="28"/>
      <c r="AQ603" s="28"/>
      <c r="AR603" s="28"/>
      <c r="AS603" s="28"/>
      <c r="AT603" s="28"/>
      <c r="AU603" s="28"/>
    </row>
    <row r="604" spans="4:64" x14ac:dyDescent="0.2">
      <c r="D604" s="4"/>
      <c r="AA604" s="28"/>
      <c r="AB604" s="28"/>
      <c r="AC604" s="28"/>
      <c r="AD604" s="28"/>
      <c r="AE604" s="28"/>
      <c r="AG604" s="29"/>
      <c r="AN604" s="28"/>
      <c r="AO604" s="28"/>
      <c r="AP604" s="28"/>
      <c r="AQ604" s="28"/>
      <c r="AR604" s="28"/>
      <c r="AS604" s="28"/>
      <c r="AT604" s="28"/>
      <c r="AU604" s="28"/>
    </row>
    <row r="605" spans="4:64" x14ac:dyDescent="0.2">
      <c r="D605" s="4"/>
      <c r="AA605" s="28"/>
      <c r="AB605" s="28"/>
      <c r="AC605" s="28"/>
      <c r="AD605" s="28"/>
      <c r="AE605" s="28"/>
      <c r="AG605" s="29"/>
      <c r="AN605" s="28"/>
      <c r="AO605" s="28"/>
      <c r="AP605" s="28"/>
      <c r="AQ605" s="28"/>
      <c r="AR605" s="28"/>
      <c r="AS605" s="28"/>
      <c r="AT605" s="28"/>
      <c r="AU605" s="28"/>
    </row>
    <row r="606" spans="4:64" x14ac:dyDescent="0.2">
      <c r="D606" s="4"/>
      <c r="AA606" s="28"/>
      <c r="AB606" s="28"/>
      <c r="AC606" s="28"/>
      <c r="AD606" s="28"/>
      <c r="AE606" s="28"/>
      <c r="AG606" s="29"/>
      <c r="AN606" s="28"/>
      <c r="AO606" s="28"/>
      <c r="AP606" s="28"/>
      <c r="AQ606" s="28"/>
      <c r="AR606" s="28"/>
      <c r="AS606" s="28"/>
      <c r="AT606" s="28"/>
      <c r="AU606" s="28"/>
    </row>
    <row r="607" spans="4:64" x14ac:dyDescent="0.2">
      <c r="D607" s="4"/>
      <c r="AA607" s="28"/>
      <c r="AB607" s="28"/>
      <c r="AC607" s="28"/>
      <c r="AD607" s="28"/>
      <c r="AE607" s="28"/>
      <c r="AG607" s="29"/>
      <c r="AN607" s="28"/>
      <c r="AO607" s="28"/>
      <c r="AP607" s="28"/>
      <c r="AQ607" s="28"/>
      <c r="AR607" s="28"/>
      <c r="AS607" s="28"/>
      <c r="AT607" s="28"/>
      <c r="AU607" s="28"/>
    </row>
    <row r="608" spans="4:64" x14ac:dyDescent="0.2">
      <c r="D608" s="4"/>
      <c r="AA608" s="28"/>
      <c r="AB608" s="28"/>
      <c r="AC608" s="28"/>
      <c r="AD608" s="28"/>
      <c r="AE608" s="28"/>
      <c r="AG608" s="29"/>
      <c r="AN608" s="28"/>
      <c r="AO608" s="28"/>
      <c r="AP608" s="28"/>
      <c r="AQ608" s="28"/>
      <c r="AR608" s="28"/>
      <c r="AS608" s="28"/>
      <c r="AT608" s="28"/>
      <c r="AU608" s="28"/>
    </row>
    <row r="609" spans="4:64" x14ac:dyDescent="0.2">
      <c r="D609" s="4"/>
      <c r="AA609" s="28"/>
      <c r="AB609" s="28"/>
      <c r="AC609" s="28"/>
      <c r="AD609" s="28"/>
      <c r="AE609" s="28"/>
      <c r="AG609" s="29"/>
      <c r="AN609" s="28"/>
      <c r="AO609" s="28"/>
      <c r="AP609" s="28"/>
      <c r="AQ609" s="28"/>
      <c r="AR609" s="28"/>
      <c r="AS609" s="28"/>
      <c r="AT609" s="28"/>
      <c r="AU609" s="28"/>
    </row>
    <row r="610" spans="4:64" x14ac:dyDescent="0.2">
      <c r="D610" s="4"/>
      <c r="AA610" s="28"/>
      <c r="AB610" s="28"/>
      <c r="AC610" s="28"/>
      <c r="AD610" s="28"/>
      <c r="AE610" s="28"/>
      <c r="AG610" s="29"/>
      <c r="AN610" s="28"/>
      <c r="AO610" s="28"/>
      <c r="AP610" s="28"/>
      <c r="AQ610" s="28"/>
      <c r="AR610" s="28"/>
      <c r="AS610" s="28"/>
      <c r="AT610" s="28"/>
      <c r="AU610" s="28"/>
      <c r="AV610" s="28"/>
      <c r="AW610" s="26"/>
      <c r="AX610" s="27"/>
    </row>
    <row r="611" spans="4:64" x14ac:dyDescent="0.2">
      <c r="D611" s="4"/>
      <c r="AA611" s="28"/>
      <c r="AB611" s="28"/>
      <c r="AC611" s="28"/>
      <c r="AD611" s="28"/>
      <c r="AE611" s="28"/>
      <c r="AG611" s="29"/>
      <c r="AN611" s="28"/>
      <c r="AO611" s="28"/>
      <c r="AP611" s="28"/>
      <c r="AQ611" s="28"/>
      <c r="AR611" s="28"/>
      <c r="AS611" s="28"/>
      <c r="AT611" s="28"/>
      <c r="AU611" s="28"/>
    </row>
    <row r="612" spans="4:64" x14ac:dyDescent="0.2">
      <c r="D612" s="4"/>
      <c r="AA612" s="28"/>
      <c r="AB612" s="28"/>
      <c r="AC612" s="28"/>
      <c r="AD612" s="28"/>
      <c r="AE612" s="28"/>
      <c r="AG612" s="29"/>
      <c r="AN612" s="28"/>
      <c r="AO612" s="28"/>
      <c r="AP612" s="28"/>
      <c r="AQ612" s="28"/>
      <c r="AR612" s="28"/>
      <c r="AS612" s="28"/>
      <c r="AT612" s="28"/>
      <c r="AU612" s="28"/>
    </row>
    <row r="613" spans="4:64" x14ac:dyDescent="0.2">
      <c r="D613" s="4"/>
      <c r="AA613" s="28"/>
      <c r="AB613" s="28"/>
      <c r="AC613" s="28"/>
      <c r="AD613" s="28"/>
      <c r="AE613" s="28"/>
      <c r="AG613" s="29"/>
      <c r="AN613" s="28"/>
      <c r="AO613" s="28"/>
      <c r="AP613" s="28"/>
      <c r="AQ613" s="28"/>
      <c r="AR613" s="28"/>
      <c r="AS613" s="28"/>
      <c r="AT613" s="28"/>
      <c r="AU613" s="28"/>
    </row>
    <row r="614" spans="4:64" x14ac:dyDescent="0.2">
      <c r="D614" s="4"/>
      <c r="AA614" s="28"/>
      <c r="AB614" s="28"/>
      <c r="AC614" s="28"/>
      <c r="AD614" s="28"/>
      <c r="AE614" s="28"/>
      <c r="AG614" s="29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30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</row>
    <row r="615" spans="4:64" x14ac:dyDescent="0.2">
      <c r="D615" s="4"/>
      <c r="AA615" s="28"/>
      <c r="AB615" s="28"/>
      <c r="AC615" s="28"/>
      <c r="AD615" s="28"/>
      <c r="AE615" s="28"/>
      <c r="AG615" s="29"/>
      <c r="AN615" s="28"/>
      <c r="AO615" s="28"/>
      <c r="AP615" s="28"/>
      <c r="AQ615" s="28"/>
      <c r="AR615" s="28"/>
      <c r="AS615" s="28"/>
      <c r="AT615" s="28"/>
      <c r="AU615" s="28"/>
    </row>
    <row r="616" spans="4:64" x14ac:dyDescent="0.2">
      <c r="D616" s="4"/>
      <c r="AA616" s="28"/>
      <c r="AB616" s="28"/>
      <c r="AC616" s="28"/>
      <c r="AD616" s="28"/>
      <c r="AE616" s="28"/>
      <c r="AG616" s="29"/>
      <c r="AN616" s="28"/>
      <c r="AO616" s="28"/>
      <c r="AP616" s="28"/>
      <c r="AQ616" s="28"/>
      <c r="AR616" s="28"/>
      <c r="AS616" s="28"/>
      <c r="AT616" s="28"/>
      <c r="AU616" s="28"/>
    </row>
    <row r="617" spans="4:64" x14ac:dyDescent="0.2">
      <c r="D617" s="4"/>
      <c r="AA617" s="28"/>
      <c r="AB617" s="28"/>
      <c r="AC617" s="28"/>
      <c r="AD617" s="28"/>
      <c r="AE617" s="28"/>
      <c r="AG617" s="29"/>
      <c r="AN617" s="28"/>
      <c r="AO617" s="28"/>
      <c r="AP617" s="28"/>
      <c r="AQ617" s="28"/>
      <c r="AR617" s="28"/>
      <c r="AS617" s="28"/>
      <c r="AT617" s="28"/>
      <c r="AU617" s="28"/>
    </row>
    <row r="618" spans="4:64" x14ac:dyDescent="0.2">
      <c r="D618" s="4"/>
      <c r="AA618" s="28"/>
      <c r="AB618" s="28"/>
      <c r="AC618" s="28"/>
      <c r="AD618" s="28"/>
      <c r="AE618" s="28"/>
      <c r="AG618" s="29"/>
      <c r="AN618" s="28"/>
      <c r="AO618" s="28"/>
      <c r="AP618" s="28"/>
      <c r="AQ618" s="28"/>
      <c r="AR618" s="28"/>
      <c r="AS618" s="28"/>
      <c r="AT618" s="28"/>
      <c r="AU618" s="28"/>
    </row>
    <row r="619" spans="4:64" x14ac:dyDescent="0.2">
      <c r="D619" s="4"/>
      <c r="AA619" s="28"/>
      <c r="AB619" s="28"/>
      <c r="AC619" s="28"/>
      <c r="AD619" s="28"/>
      <c r="AE619" s="28"/>
      <c r="AG619" s="29"/>
      <c r="AN619" s="28"/>
      <c r="AO619" s="28"/>
      <c r="AP619" s="28"/>
      <c r="AQ619" s="28"/>
      <c r="AR619" s="28"/>
      <c r="AS619" s="28"/>
      <c r="AT619" s="28"/>
      <c r="AU619" s="28"/>
    </row>
    <row r="620" spans="4:64" x14ac:dyDescent="0.2">
      <c r="D620" s="4"/>
      <c r="AA620" s="28"/>
      <c r="AB620" s="28"/>
      <c r="AC620" s="28"/>
      <c r="AD620" s="28"/>
      <c r="AE620" s="28"/>
      <c r="AG620" s="29"/>
      <c r="AN620" s="28"/>
      <c r="AO620" s="28"/>
      <c r="AP620" s="28"/>
      <c r="AQ620" s="28"/>
      <c r="AR620" s="28"/>
      <c r="AS620" s="28"/>
      <c r="AT620" s="28"/>
      <c r="AU620" s="28"/>
    </row>
    <row r="621" spans="4:64" x14ac:dyDescent="0.2">
      <c r="D621" s="4"/>
      <c r="AA621" s="28"/>
      <c r="AB621" s="28"/>
      <c r="AC621" s="28"/>
      <c r="AD621" s="28"/>
      <c r="AE621" s="28"/>
      <c r="AG621" s="29"/>
      <c r="AN621" s="28"/>
      <c r="AO621" s="28"/>
      <c r="AP621" s="28"/>
      <c r="AQ621" s="28"/>
      <c r="AR621" s="28"/>
      <c r="AS621" s="28"/>
      <c r="AT621" s="28"/>
      <c r="AU621" s="28"/>
    </row>
    <row r="622" spans="4:64" x14ac:dyDescent="0.2">
      <c r="D622" s="4"/>
      <c r="AA622" s="28"/>
      <c r="AB622" s="28"/>
      <c r="AC622" s="28"/>
      <c r="AD622" s="28"/>
      <c r="AE622" s="28"/>
      <c r="AG622" s="29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</row>
    <row r="623" spans="4:64" x14ac:dyDescent="0.2">
      <c r="D623" s="4"/>
      <c r="AA623" s="28"/>
      <c r="AB623" s="28"/>
      <c r="AC623" s="28"/>
      <c r="AD623" s="28"/>
      <c r="AE623" s="28"/>
      <c r="AG623" s="29"/>
      <c r="AN623" s="28"/>
      <c r="AO623" s="28"/>
      <c r="AP623" s="28"/>
      <c r="AQ623" s="28"/>
      <c r="AR623" s="28"/>
      <c r="AS623" s="28"/>
      <c r="AT623" s="28"/>
      <c r="AU623" s="28"/>
    </row>
    <row r="624" spans="4:64" x14ac:dyDescent="0.2">
      <c r="D624" s="4"/>
      <c r="AA624" s="28"/>
      <c r="AB624" s="28"/>
      <c r="AC624" s="28"/>
      <c r="AD624" s="28"/>
      <c r="AE624" s="28"/>
      <c r="AG624" s="29"/>
      <c r="AN624" s="28"/>
      <c r="AO624" s="28"/>
      <c r="AP624" s="28"/>
      <c r="AQ624" s="28"/>
      <c r="AR624" s="28"/>
      <c r="AS624" s="28"/>
      <c r="AT624" s="28"/>
      <c r="AU624" s="28"/>
    </row>
    <row r="625" spans="4:50" x14ac:dyDescent="0.2">
      <c r="D625" s="4"/>
      <c r="AA625" s="28"/>
      <c r="AB625" s="28"/>
      <c r="AC625" s="28"/>
      <c r="AD625" s="28"/>
      <c r="AE625" s="28"/>
      <c r="AG625" s="29"/>
      <c r="AN625" s="28"/>
      <c r="AO625" s="28"/>
      <c r="AP625" s="28"/>
      <c r="AQ625" s="28"/>
      <c r="AR625" s="28"/>
      <c r="AS625" s="28"/>
      <c r="AT625" s="28"/>
      <c r="AU625" s="28"/>
    </row>
    <row r="626" spans="4:50" x14ac:dyDescent="0.2">
      <c r="D626" s="4"/>
      <c r="AA626" s="28"/>
      <c r="AB626" s="28"/>
      <c r="AC626" s="28"/>
      <c r="AD626" s="28"/>
      <c r="AE626" s="28"/>
      <c r="AG626" s="29"/>
      <c r="AN626" s="28"/>
      <c r="AO626" s="28"/>
      <c r="AP626" s="28"/>
      <c r="AQ626" s="28"/>
      <c r="AR626" s="28"/>
      <c r="AS626" s="28"/>
      <c r="AT626" s="28"/>
      <c r="AU626" s="28"/>
    </row>
    <row r="627" spans="4:50" x14ac:dyDescent="0.2">
      <c r="D627" s="4"/>
      <c r="AA627" s="28"/>
      <c r="AB627" s="28"/>
      <c r="AC627" s="28"/>
      <c r="AD627" s="28"/>
      <c r="AE627" s="28"/>
      <c r="AG627" s="29"/>
      <c r="AN627" s="28"/>
      <c r="AO627" s="28"/>
      <c r="AP627" s="28"/>
      <c r="AQ627" s="28"/>
      <c r="AR627" s="28"/>
      <c r="AS627" s="28"/>
      <c r="AT627" s="28"/>
      <c r="AU627" s="28"/>
    </row>
    <row r="628" spans="4:50" x14ac:dyDescent="0.2">
      <c r="D628" s="4"/>
      <c r="AA628" s="28"/>
      <c r="AB628" s="28"/>
      <c r="AC628" s="28"/>
      <c r="AD628" s="28"/>
      <c r="AE628" s="28"/>
      <c r="AG628" s="29"/>
      <c r="AN628" s="28"/>
      <c r="AO628" s="28"/>
      <c r="AP628" s="28"/>
      <c r="AQ628" s="28"/>
      <c r="AR628" s="28"/>
      <c r="AS628" s="28"/>
      <c r="AT628" s="28"/>
      <c r="AU628" s="28"/>
    </row>
    <row r="629" spans="4:50" x14ac:dyDescent="0.2">
      <c r="D629" s="4"/>
      <c r="AA629" s="28"/>
      <c r="AB629" s="28"/>
      <c r="AC629" s="28"/>
      <c r="AD629" s="28"/>
      <c r="AE629" s="28"/>
      <c r="AG629" s="29"/>
      <c r="AN629" s="28"/>
      <c r="AO629" s="28"/>
      <c r="AP629" s="28"/>
      <c r="AQ629" s="28"/>
      <c r="AR629" s="28"/>
      <c r="AS629" s="28"/>
      <c r="AT629" s="28"/>
      <c r="AU629" s="28"/>
    </row>
    <row r="630" spans="4:50" x14ac:dyDescent="0.2">
      <c r="D630" s="4"/>
      <c r="AA630" s="28"/>
      <c r="AB630" s="28"/>
      <c r="AC630" s="28"/>
      <c r="AD630" s="28"/>
      <c r="AE630" s="28"/>
      <c r="AG630" s="29"/>
      <c r="AN630" s="28"/>
      <c r="AO630" s="28"/>
      <c r="AP630" s="28"/>
      <c r="AQ630" s="28"/>
      <c r="AR630" s="28"/>
      <c r="AS630" s="28"/>
      <c r="AT630" s="28"/>
      <c r="AU630" s="28"/>
    </row>
    <row r="631" spans="4:50" x14ac:dyDescent="0.2">
      <c r="D631" s="4"/>
      <c r="AA631" s="28"/>
      <c r="AB631" s="28"/>
      <c r="AC631" s="28"/>
      <c r="AD631" s="28"/>
      <c r="AE631" s="28"/>
      <c r="AG631" s="29"/>
      <c r="AN631" s="28"/>
      <c r="AO631" s="28"/>
      <c r="AP631" s="28"/>
      <c r="AQ631" s="28"/>
      <c r="AR631" s="28"/>
      <c r="AS631" s="28"/>
      <c r="AT631" s="28"/>
      <c r="AU631" s="28"/>
    </row>
    <row r="632" spans="4:50" x14ac:dyDescent="0.2">
      <c r="D632" s="4"/>
      <c r="AA632" s="28"/>
      <c r="AB632" s="28"/>
      <c r="AC632" s="28"/>
      <c r="AD632" s="28"/>
      <c r="AE632" s="28"/>
      <c r="AG632" s="29"/>
      <c r="AN632" s="28"/>
      <c r="AO632" s="28"/>
      <c r="AP632" s="28"/>
      <c r="AQ632" s="28"/>
      <c r="AR632" s="28"/>
      <c r="AS632" s="28"/>
      <c r="AT632" s="28"/>
      <c r="AU632" s="28"/>
    </row>
    <row r="633" spans="4:50" x14ac:dyDescent="0.2">
      <c r="D633" s="4"/>
      <c r="AA633" s="28"/>
      <c r="AB633" s="28"/>
      <c r="AC633" s="28"/>
      <c r="AD633" s="28"/>
      <c r="AE633" s="28"/>
      <c r="AG633" s="29"/>
      <c r="AN633" s="28"/>
      <c r="AO633" s="28"/>
      <c r="AP633" s="28"/>
      <c r="AQ633" s="28"/>
      <c r="AR633" s="28"/>
      <c r="AS633" s="28"/>
      <c r="AT633" s="28"/>
      <c r="AU633" s="28"/>
    </row>
    <row r="634" spans="4:50" x14ac:dyDescent="0.2">
      <c r="D634" s="4"/>
      <c r="AA634" s="28"/>
      <c r="AB634" s="28"/>
      <c r="AC634" s="28"/>
      <c r="AD634" s="28"/>
      <c r="AE634" s="28"/>
      <c r="AG634" s="29"/>
      <c r="AN634" s="28"/>
      <c r="AO634" s="28"/>
      <c r="AP634" s="28"/>
      <c r="AQ634" s="28"/>
      <c r="AR634" s="28"/>
      <c r="AS634" s="28"/>
      <c r="AT634" s="28"/>
      <c r="AU634" s="28"/>
    </row>
    <row r="635" spans="4:50" x14ac:dyDescent="0.2">
      <c r="D635" s="4"/>
      <c r="AA635" s="28"/>
      <c r="AB635" s="28"/>
      <c r="AC635" s="28"/>
      <c r="AD635" s="28"/>
      <c r="AE635" s="28"/>
      <c r="AG635" s="29"/>
      <c r="AN635" s="28"/>
      <c r="AO635" s="28"/>
      <c r="AP635" s="28"/>
      <c r="AQ635" s="28"/>
      <c r="AR635" s="28"/>
      <c r="AS635" s="28"/>
      <c r="AT635" s="28"/>
      <c r="AU635" s="28"/>
    </row>
    <row r="636" spans="4:50" x14ac:dyDescent="0.2">
      <c r="D636" s="4"/>
      <c r="AA636" s="28"/>
      <c r="AB636" s="28"/>
      <c r="AC636" s="28"/>
      <c r="AD636" s="28"/>
      <c r="AE636" s="28"/>
      <c r="AG636" s="29"/>
      <c r="AN636" s="28"/>
      <c r="AO636" s="28"/>
      <c r="AP636" s="28"/>
      <c r="AQ636" s="28"/>
      <c r="AR636" s="28"/>
      <c r="AS636" s="28"/>
      <c r="AT636" s="28"/>
      <c r="AU636" s="28"/>
      <c r="AV636" s="28"/>
      <c r="AW636" s="26"/>
      <c r="AX636" s="27"/>
    </row>
    <row r="637" spans="4:50" x14ac:dyDescent="0.2">
      <c r="D637" s="4"/>
      <c r="AA637" s="28"/>
      <c r="AB637" s="28"/>
      <c r="AC637" s="28"/>
      <c r="AD637" s="28"/>
      <c r="AE637" s="28"/>
      <c r="AG637" s="29"/>
      <c r="AN637" s="28"/>
      <c r="AO637" s="28"/>
      <c r="AP637" s="28"/>
      <c r="AQ637" s="28"/>
      <c r="AR637" s="28"/>
      <c r="AS637" s="28"/>
      <c r="AT637" s="28"/>
      <c r="AU637" s="28"/>
    </row>
    <row r="638" spans="4:50" x14ac:dyDescent="0.2">
      <c r="D638" s="4"/>
      <c r="AA638" s="28"/>
      <c r="AB638" s="28"/>
      <c r="AC638" s="28"/>
      <c r="AD638" s="28"/>
      <c r="AE638" s="28"/>
      <c r="AG638" s="29"/>
      <c r="AN638" s="28"/>
      <c r="AO638" s="28"/>
      <c r="AP638" s="28"/>
      <c r="AQ638" s="28"/>
      <c r="AR638" s="28"/>
      <c r="AS638" s="28"/>
      <c r="AT638" s="28"/>
      <c r="AU638" s="28"/>
    </row>
    <row r="639" spans="4:50" x14ac:dyDescent="0.2">
      <c r="D639" s="4"/>
      <c r="AA639" s="28"/>
      <c r="AB639" s="28"/>
      <c r="AC639" s="28"/>
      <c r="AD639" s="28"/>
      <c r="AE639" s="28"/>
      <c r="AG639" s="29"/>
      <c r="AN639" s="28"/>
      <c r="AO639" s="28"/>
      <c r="AP639" s="28"/>
      <c r="AQ639" s="28"/>
      <c r="AR639" s="28"/>
      <c r="AS639" s="28"/>
      <c r="AT639" s="28"/>
      <c r="AU639" s="28"/>
    </row>
    <row r="640" spans="4:50" x14ac:dyDescent="0.2">
      <c r="D640" s="4"/>
      <c r="AA640" s="28"/>
      <c r="AB640" s="28"/>
      <c r="AC640" s="28"/>
      <c r="AD640" s="28"/>
      <c r="AE640" s="28"/>
      <c r="AG640" s="29"/>
      <c r="AN640" s="28"/>
      <c r="AO640" s="28"/>
      <c r="AP640" s="28"/>
      <c r="AQ640" s="28"/>
      <c r="AR640" s="28"/>
      <c r="AS640" s="28"/>
      <c r="AT640" s="28"/>
      <c r="AU640" s="28"/>
    </row>
    <row r="641" spans="4:64" x14ac:dyDescent="0.2">
      <c r="D641" s="4"/>
      <c r="AA641" s="28"/>
      <c r="AB641" s="28"/>
      <c r="AC641" s="28"/>
      <c r="AD641" s="28"/>
      <c r="AE641" s="28"/>
      <c r="AG641" s="29"/>
      <c r="AN641" s="28"/>
      <c r="AO641" s="28"/>
      <c r="AP641" s="28"/>
      <c r="AQ641" s="28"/>
      <c r="AR641" s="28"/>
      <c r="AS641" s="28"/>
      <c r="AT641" s="28"/>
      <c r="AU641" s="28"/>
    </row>
    <row r="642" spans="4:64" x14ac:dyDescent="0.2">
      <c r="D642" s="4"/>
      <c r="AA642" s="28"/>
      <c r="AB642" s="28"/>
      <c r="AC642" s="28"/>
      <c r="AD642" s="28"/>
      <c r="AE642" s="28"/>
      <c r="AG642" s="29"/>
      <c r="AN642" s="28"/>
      <c r="AO642" s="28"/>
      <c r="AP642" s="28"/>
      <c r="AQ642" s="28"/>
      <c r="AR642" s="28"/>
      <c r="AS642" s="28"/>
      <c r="AT642" s="28"/>
      <c r="AU642" s="28"/>
    </row>
    <row r="643" spans="4:64" x14ac:dyDescent="0.2">
      <c r="D643" s="4"/>
      <c r="AA643" s="28"/>
      <c r="AB643" s="28"/>
      <c r="AC643" s="28"/>
      <c r="AD643" s="28"/>
      <c r="AE643" s="28"/>
      <c r="AG643" s="29"/>
      <c r="AN643" s="28"/>
      <c r="AO643" s="28"/>
      <c r="AP643" s="28"/>
      <c r="AQ643" s="28"/>
      <c r="AR643" s="28"/>
      <c r="AS643" s="28"/>
      <c r="AT643" s="28"/>
      <c r="AU643" s="28"/>
    </row>
    <row r="644" spans="4:64" x14ac:dyDescent="0.2">
      <c r="D644" s="4"/>
      <c r="AA644" s="28"/>
      <c r="AB644" s="28"/>
      <c r="AC644" s="28"/>
      <c r="AD644" s="28"/>
      <c r="AE644" s="28"/>
      <c r="AG644" s="29"/>
      <c r="AN644" s="28"/>
      <c r="AO644" s="28"/>
      <c r="AP644" s="28"/>
      <c r="AQ644" s="28"/>
      <c r="AR644" s="28"/>
      <c r="AS644" s="28"/>
      <c r="AT644" s="28"/>
      <c r="AU644" s="28"/>
    </row>
    <row r="645" spans="4:64" x14ac:dyDescent="0.2">
      <c r="D645" s="4"/>
      <c r="AA645" s="28"/>
      <c r="AB645" s="28"/>
      <c r="AC645" s="28"/>
      <c r="AD645" s="28"/>
      <c r="AE645" s="28"/>
      <c r="AG645" s="29"/>
      <c r="AN645" s="28"/>
      <c r="AO645" s="28"/>
      <c r="AP645" s="28"/>
      <c r="AQ645" s="28"/>
      <c r="AR645" s="28"/>
      <c r="AS645" s="28"/>
      <c r="AT645" s="28"/>
      <c r="AU645" s="28"/>
    </row>
    <row r="646" spans="4:64" x14ac:dyDescent="0.2">
      <c r="D646" s="4"/>
      <c r="AA646" s="28"/>
      <c r="AB646" s="28"/>
      <c r="AC646" s="28"/>
      <c r="AD646" s="28"/>
      <c r="AE646" s="28"/>
      <c r="AG646" s="29"/>
      <c r="AN646" s="28"/>
      <c r="AO646" s="28"/>
      <c r="AP646" s="28"/>
      <c r="AQ646" s="28"/>
      <c r="AR646" s="28"/>
      <c r="AS646" s="28"/>
      <c r="AT646" s="28"/>
      <c r="AU646" s="28"/>
    </row>
    <row r="647" spans="4:64" x14ac:dyDescent="0.2">
      <c r="D647" s="4"/>
      <c r="AA647" s="28"/>
      <c r="AB647" s="28"/>
      <c r="AC647" s="28"/>
      <c r="AD647" s="28"/>
      <c r="AE647" s="28"/>
      <c r="AG647" s="29"/>
      <c r="AN647" s="28"/>
      <c r="AO647" s="28"/>
      <c r="AP647" s="28"/>
      <c r="AQ647" s="28"/>
      <c r="AR647" s="28"/>
      <c r="AS647" s="28"/>
      <c r="AT647" s="28"/>
      <c r="AU647" s="28"/>
    </row>
    <row r="648" spans="4:64" x14ac:dyDescent="0.2">
      <c r="D648" s="4"/>
      <c r="AA648" s="28"/>
      <c r="AB648" s="28"/>
      <c r="AC648" s="28"/>
      <c r="AD648" s="28"/>
      <c r="AE648" s="28"/>
      <c r="AG648" s="29"/>
      <c r="AN648" s="28"/>
      <c r="AO648" s="28"/>
      <c r="AP648" s="28"/>
      <c r="AQ648" s="28"/>
      <c r="AR648" s="28"/>
      <c r="AS648" s="28"/>
      <c r="AT648" s="28"/>
      <c r="AU648" s="28"/>
    </row>
    <row r="649" spans="4:64" x14ac:dyDescent="0.2">
      <c r="D649" s="4"/>
      <c r="AA649" s="28"/>
      <c r="AB649" s="28"/>
      <c r="AC649" s="28"/>
      <c r="AD649" s="28"/>
      <c r="AE649" s="28"/>
      <c r="AG649" s="29"/>
      <c r="AN649" s="28"/>
      <c r="AO649" s="28"/>
      <c r="AP649" s="28"/>
      <c r="AQ649" s="28"/>
      <c r="AR649" s="28"/>
      <c r="AS649" s="28"/>
      <c r="AT649" s="28"/>
      <c r="AU649" s="28"/>
    </row>
    <row r="650" spans="4:64" x14ac:dyDescent="0.2">
      <c r="D650" s="4"/>
      <c r="AA650" s="28"/>
      <c r="AB650" s="28"/>
      <c r="AC650" s="28"/>
      <c r="AD650" s="28"/>
      <c r="AE650" s="28"/>
      <c r="AG650" s="29"/>
      <c r="AN650" s="28"/>
      <c r="AO650" s="28"/>
      <c r="AP650" s="28"/>
      <c r="AQ650" s="28"/>
      <c r="AR650" s="28"/>
      <c r="AS650" s="28"/>
      <c r="AT650" s="28"/>
      <c r="AU650" s="28"/>
    </row>
    <row r="651" spans="4:64" x14ac:dyDescent="0.2">
      <c r="D651" s="4"/>
      <c r="AA651" s="28"/>
      <c r="AB651" s="28"/>
      <c r="AC651" s="28"/>
      <c r="AD651" s="28"/>
      <c r="AE651" s="28"/>
      <c r="AG651" s="29"/>
      <c r="AN651" s="28"/>
      <c r="AO651" s="28"/>
      <c r="AP651" s="28"/>
      <c r="AQ651" s="28"/>
      <c r="AR651" s="28"/>
      <c r="AS651" s="28"/>
      <c r="AT651" s="28"/>
      <c r="AU651" s="28"/>
    </row>
    <row r="652" spans="4:64" x14ac:dyDescent="0.2">
      <c r="D652" s="4"/>
      <c r="AA652" s="28"/>
      <c r="AB652" s="28"/>
      <c r="AC652" s="28"/>
      <c r="AD652" s="28"/>
      <c r="AE652" s="28"/>
      <c r="AG652" s="29"/>
      <c r="AN652" s="28"/>
      <c r="AO652" s="28"/>
      <c r="AP652" s="28"/>
      <c r="AQ652" s="28"/>
      <c r="AR652" s="28"/>
      <c r="AS652" s="28"/>
      <c r="AT652" s="28"/>
      <c r="AU652" s="28"/>
    </row>
    <row r="653" spans="4:64" x14ac:dyDescent="0.2">
      <c r="D653" s="4"/>
      <c r="AA653" s="28"/>
      <c r="AB653" s="28"/>
      <c r="AC653" s="28"/>
      <c r="AD653" s="28"/>
      <c r="AE653" s="28"/>
      <c r="AG653" s="29"/>
      <c r="AN653" s="28"/>
      <c r="AO653" s="28"/>
      <c r="AP653" s="28"/>
      <c r="AQ653" s="28"/>
      <c r="AR653" s="28"/>
      <c r="AS653" s="28"/>
      <c r="AT653" s="28"/>
      <c r="AU653" s="28"/>
    </row>
    <row r="654" spans="4:64" x14ac:dyDescent="0.2">
      <c r="D654" s="4"/>
      <c r="AA654" s="28"/>
      <c r="AB654" s="28"/>
      <c r="AC654" s="28"/>
      <c r="AD654" s="28"/>
      <c r="AE654" s="28"/>
      <c r="AG654" s="29"/>
      <c r="AN654" s="28"/>
      <c r="AO654" s="28"/>
      <c r="AP654" s="28"/>
      <c r="AQ654" s="28"/>
      <c r="AR654" s="28"/>
      <c r="AS654" s="28"/>
      <c r="AT654" s="28"/>
      <c r="AU654" s="28"/>
    </row>
    <row r="655" spans="4:64" x14ac:dyDescent="0.2">
      <c r="D655" s="4"/>
      <c r="AA655" s="28"/>
      <c r="AB655" s="28"/>
      <c r="AC655" s="28"/>
      <c r="AD655" s="28"/>
      <c r="AE655" s="28"/>
      <c r="AG655" s="29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</row>
    <row r="656" spans="4:64" x14ac:dyDescent="0.2">
      <c r="D656" s="4"/>
      <c r="AA656" s="28"/>
      <c r="AB656" s="28"/>
      <c r="AC656" s="28"/>
      <c r="AD656" s="28"/>
      <c r="AE656" s="28"/>
      <c r="AG656" s="29"/>
      <c r="AN656" s="28"/>
      <c r="AO656" s="28"/>
      <c r="AP656" s="28"/>
      <c r="AQ656" s="28"/>
      <c r="AR656" s="28"/>
      <c r="AS656" s="28"/>
      <c r="AT656" s="28"/>
      <c r="AU656" s="28"/>
    </row>
    <row r="657" spans="4:64" x14ac:dyDescent="0.2">
      <c r="D657" s="4"/>
      <c r="AA657" s="28"/>
      <c r="AB657" s="28"/>
      <c r="AC657" s="28"/>
      <c r="AD657" s="28"/>
      <c r="AE657" s="28"/>
      <c r="AG657" s="29"/>
      <c r="AN657" s="28"/>
      <c r="AO657" s="28"/>
      <c r="AP657" s="28"/>
      <c r="AQ657" s="28"/>
      <c r="AR657" s="28"/>
      <c r="AS657" s="28"/>
      <c r="AT657" s="28"/>
      <c r="AU657" s="28"/>
    </row>
    <row r="658" spans="4:64" x14ac:dyDescent="0.2">
      <c r="D658" s="4"/>
      <c r="AA658" s="28"/>
      <c r="AB658" s="28"/>
      <c r="AC658" s="28"/>
      <c r="AD658" s="28"/>
      <c r="AE658" s="28"/>
      <c r="AG658" s="29"/>
      <c r="AN658" s="28"/>
      <c r="AO658" s="28"/>
      <c r="AP658" s="28"/>
      <c r="AQ658" s="28"/>
      <c r="AR658" s="28"/>
      <c r="AS658" s="28"/>
      <c r="AT658" s="28"/>
      <c r="AU658" s="28"/>
    </row>
    <row r="659" spans="4:64" x14ac:dyDescent="0.2">
      <c r="D659" s="4"/>
      <c r="AA659" s="28"/>
      <c r="AB659" s="28"/>
      <c r="AC659" s="28"/>
      <c r="AD659" s="28"/>
      <c r="AE659" s="28"/>
      <c r="AG659" s="29"/>
      <c r="AN659" s="28"/>
      <c r="AO659" s="28"/>
      <c r="AP659" s="28"/>
      <c r="AQ659" s="28"/>
      <c r="AR659" s="28"/>
      <c r="AS659" s="28"/>
      <c r="AT659" s="28"/>
      <c r="AU659" s="28"/>
    </row>
    <row r="660" spans="4:64" x14ac:dyDescent="0.2">
      <c r="D660" s="4"/>
      <c r="AA660" s="28"/>
      <c r="AB660" s="28"/>
      <c r="AC660" s="28"/>
      <c r="AD660" s="28"/>
      <c r="AE660" s="28"/>
      <c r="AG660" s="29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30"/>
      <c r="AY660" s="28"/>
      <c r="AZ660" s="28"/>
      <c r="BA660" s="28"/>
      <c r="BB660" s="28"/>
      <c r="BC660" s="28"/>
      <c r="BD660" s="28"/>
      <c r="BE660" s="28"/>
      <c r="BF660" s="28"/>
      <c r="BG660" s="28"/>
      <c r="BH660" s="28"/>
      <c r="BI660" s="28"/>
      <c r="BJ660" s="28"/>
      <c r="BK660" s="28"/>
      <c r="BL660" s="28"/>
    </row>
    <row r="661" spans="4:64" x14ac:dyDescent="0.2">
      <c r="D661" s="4"/>
      <c r="AA661" s="28"/>
      <c r="AB661" s="28"/>
      <c r="AC661" s="28"/>
      <c r="AD661" s="28"/>
      <c r="AE661" s="28"/>
      <c r="AG661" s="29"/>
      <c r="AN661" s="28"/>
      <c r="AO661" s="28"/>
      <c r="AP661" s="28"/>
      <c r="AQ661" s="28"/>
      <c r="AR661" s="28"/>
      <c r="AS661" s="28"/>
      <c r="AT661" s="28"/>
      <c r="AU661" s="28"/>
    </row>
    <row r="662" spans="4:64" x14ac:dyDescent="0.2">
      <c r="D662" s="4"/>
      <c r="AA662" s="28"/>
      <c r="AB662" s="28"/>
      <c r="AC662" s="28"/>
      <c r="AD662" s="28"/>
      <c r="AE662" s="28"/>
      <c r="AG662" s="29"/>
      <c r="AN662" s="28"/>
      <c r="AO662" s="28"/>
      <c r="AP662" s="28"/>
      <c r="AQ662" s="28"/>
      <c r="AR662" s="28"/>
      <c r="AS662" s="28"/>
      <c r="AT662" s="28"/>
      <c r="AU662" s="28"/>
    </row>
    <row r="663" spans="4:64" x14ac:dyDescent="0.2">
      <c r="D663" s="4"/>
      <c r="AA663" s="28"/>
      <c r="AB663" s="28"/>
      <c r="AC663" s="28"/>
      <c r="AD663" s="28"/>
      <c r="AE663" s="28"/>
      <c r="AG663" s="29"/>
      <c r="AN663" s="28"/>
      <c r="AO663" s="28"/>
      <c r="AP663" s="28"/>
      <c r="AQ663" s="28"/>
      <c r="AR663" s="28"/>
      <c r="AS663" s="28"/>
      <c r="AT663" s="28"/>
      <c r="AU663" s="28"/>
    </row>
    <row r="664" spans="4:64" x14ac:dyDescent="0.2">
      <c r="D664" s="4"/>
      <c r="AA664" s="28"/>
      <c r="AB664" s="28"/>
      <c r="AC664" s="28"/>
      <c r="AD664" s="28"/>
      <c r="AE664" s="28"/>
      <c r="AG664" s="29"/>
      <c r="AN664" s="28"/>
      <c r="AO664" s="28"/>
      <c r="AP664" s="28"/>
      <c r="AQ664" s="28"/>
      <c r="AR664" s="28"/>
      <c r="AS664" s="28"/>
      <c r="AT664" s="28"/>
      <c r="AU664" s="28"/>
    </row>
    <row r="665" spans="4:64" x14ac:dyDescent="0.2">
      <c r="D665" s="4"/>
      <c r="AA665" s="28"/>
      <c r="AB665" s="28"/>
      <c r="AC665" s="28"/>
      <c r="AD665" s="28"/>
      <c r="AE665" s="28"/>
      <c r="AG665" s="29"/>
      <c r="AN665" s="28"/>
      <c r="AO665" s="28"/>
      <c r="AP665" s="28"/>
      <c r="AQ665" s="28"/>
      <c r="AR665" s="28"/>
      <c r="AS665" s="28"/>
      <c r="AT665" s="28"/>
      <c r="AU665" s="28"/>
      <c r="AV665" s="28"/>
      <c r="AW665" s="26"/>
      <c r="AX665" s="30"/>
    </row>
    <row r="666" spans="4:64" x14ac:dyDescent="0.2">
      <c r="D666" s="4"/>
      <c r="AA666" s="28"/>
      <c r="AB666" s="28"/>
      <c r="AC666" s="28"/>
      <c r="AD666" s="28"/>
      <c r="AE666" s="28"/>
      <c r="AG666" s="29"/>
      <c r="AN666" s="28"/>
      <c r="AO666" s="28"/>
      <c r="AP666" s="28"/>
      <c r="AQ666" s="28"/>
      <c r="AR666" s="28"/>
      <c r="AS666" s="28"/>
      <c r="AT666" s="28"/>
      <c r="AU666" s="28"/>
    </row>
    <row r="667" spans="4:64" x14ac:dyDescent="0.2">
      <c r="D667" s="4"/>
      <c r="AA667" s="28"/>
      <c r="AB667" s="28"/>
      <c r="AC667" s="28"/>
      <c r="AD667" s="28"/>
      <c r="AE667" s="28"/>
      <c r="AG667" s="29"/>
      <c r="AN667" s="28"/>
      <c r="AO667" s="28"/>
      <c r="AP667" s="28"/>
      <c r="AQ667" s="28"/>
      <c r="AR667" s="28"/>
      <c r="AS667" s="28"/>
      <c r="AT667" s="28"/>
      <c r="AU667" s="28"/>
    </row>
    <row r="668" spans="4:64" x14ac:dyDescent="0.2">
      <c r="D668" s="4"/>
      <c r="AA668" s="28"/>
      <c r="AB668" s="28"/>
      <c r="AC668" s="28"/>
      <c r="AD668" s="28"/>
      <c r="AE668" s="28"/>
      <c r="AG668" s="29"/>
      <c r="AN668" s="28"/>
      <c r="AO668" s="28"/>
      <c r="AP668" s="28"/>
      <c r="AQ668" s="28"/>
      <c r="AR668" s="28"/>
      <c r="AS668" s="28"/>
      <c r="AT668" s="28"/>
      <c r="AU668" s="28"/>
    </row>
    <row r="669" spans="4:64" x14ac:dyDescent="0.2">
      <c r="D669" s="4"/>
      <c r="AA669" s="28"/>
      <c r="AB669" s="28"/>
      <c r="AC669" s="28"/>
      <c r="AD669" s="28"/>
      <c r="AE669" s="28"/>
      <c r="AG669" s="29"/>
      <c r="AN669" s="28"/>
      <c r="AO669" s="28"/>
      <c r="AP669" s="28"/>
      <c r="AQ669" s="28"/>
      <c r="AR669" s="28"/>
      <c r="AS669" s="28"/>
      <c r="AT669" s="28"/>
      <c r="AU669" s="28"/>
    </row>
    <row r="670" spans="4:64" x14ac:dyDescent="0.2">
      <c r="D670" s="4"/>
      <c r="AA670" s="28"/>
      <c r="AB670" s="28"/>
      <c r="AC670" s="28"/>
      <c r="AD670" s="28"/>
      <c r="AE670" s="28"/>
      <c r="AG670" s="29"/>
      <c r="AN670" s="28"/>
      <c r="AO670" s="28"/>
      <c r="AP670" s="28"/>
      <c r="AQ670" s="28"/>
      <c r="AR670" s="28"/>
      <c r="AS670" s="28"/>
      <c r="AT670" s="28"/>
      <c r="AU670" s="28"/>
    </row>
    <row r="671" spans="4:64" x14ac:dyDescent="0.2">
      <c r="D671" s="4"/>
      <c r="AA671" s="28"/>
      <c r="AB671" s="28"/>
      <c r="AC671" s="28"/>
      <c r="AD671" s="28"/>
      <c r="AE671" s="28"/>
      <c r="AG671" s="29"/>
      <c r="AN671" s="28"/>
      <c r="AO671" s="28"/>
      <c r="AP671" s="28"/>
      <c r="AQ671" s="28"/>
      <c r="AR671" s="28"/>
      <c r="AS671" s="28"/>
      <c r="AT671" s="28"/>
      <c r="AU671" s="28"/>
    </row>
    <row r="672" spans="4:64" x14ac:dyDescent="0.2">
      <c r="D672" s="4"/>
      <c r="AA672" s="28"/>
      <c r="AB672" s="28"/>
      <c r="AC672" s="28"/>
      <c r="AD672" s="28"/>
      <c r="AE672" s="28"/>
      <c r="AG672" s="29"/>
      <c r="AN672" s="28"/>
      <c r="AO672" s="28"/>
      <c r="AP672" s="28"/>
      <c r="AQ672" s="28"/>
      <c r="AR672" s="28"/>
      <c r="AS672" s="28"/>
      <c r="AT672" s="28"/>
      <c r="AU672" s="28"/>
    </row>
    <row r="673" spans="4:64" x14ac:dyDescent="0.2">
      <c r="D673" s="4"/>
      <c r="AA673" s="28"/>
      <c r="AB673" s="28"/>
      <c r="AC673" s="28"/>
      <c r="AD673" s="28"/>
      <c r="AE673" s="28"/>
      <c r="AG673" s="29"/>
      <c r="AN673" s="28"/>
      <c r="AO673" s="28"/>
      <c r="AP673" s="28"/>
      <c r="AQ673" s="28"/>
      <c r="AR673" s="28"/>
      <c r="AS673" s="28"/>
      <c r="AT673" s="28"/>
      <c r="AU673" s="28"/>
    </row>
    <row r="674" spans="4:64" x14ac:dyDescent="0.2">
      <c r="D674" s="4"/>
      <c r="AA674" s="28"/>
      <c r="AB674" s="28"/>
      <c r="AC674" s="28"/>
      <c r="AD674" s="28"/>
      <c r="AE674" s="28"/>
      <c r="AG674" s="29"/>
      <c r="AN674" s="28"/>
      <c r="AO674" s="28"/>
      <c r="AP674" s="28"/>
      <c r="AQ674" s="28"/>
      <c r="AR674" s="28"/>
      <c r="AS674" s="28"/>
      <c r="AT674" s="28"/>
      <c r="AU674" s="28"/>
    </row>
    <row r="675" spans="4:64" x14ac:dyDescent="0.2">
      <c r="D675" s="4"/>
      <c r="AA675" s="28"/>
      <c r="AB675" s="28"/>
      <c r="AC675" s="28"/>
      <c r="AD675" s="28"/>
      <c r="AE675" s="28"/>
      <c r="AG675" s="29"/>
      <c r="AN675" s="28"/>
      <c r="AO675" s="28"/>
      <c r="AP675" s="28"/>
      <c r="AQ675" s="28"/>
      <c r="AR675" s="28"/>
      <c r="AS675" s="28"/>
      <c r="AT675" s="28"/>
      <c r="AU675" s="28"/>
    </row>
    <row r="676" spans="4:64" x14ac:dyDescent="0.2">
      <c r="D676" s="4"/>
      <c r="AA676" s="28"/>
      <c r="AB676" s="28"/>
      <c r="AC676" s="28"/>
      <c r="AD676" s="28"/>
      <c r="AE676" s="28"/>
      <c r="AG676" s="29"/>
      <c r="AN676" s="28"/>
      <c r="AO676" s="28"/>
      <c r="AP676" s="28"/>
      <c r="AQ676" s="28"/>
      <c r="AR676" s="28"/>
      <c r="AS676" s="28"/>
      <c r="AT676" s="28"/>
      <c r="AU676" s="28"/>
    </row>
    <row r="677" spans="4:64" x14ac:dyDescent="0.2">
      <c r="D677" s="4"/>
      <c r="AA677" s="28"/>
      <c r="AB677" s="28"/>
      <c r="AC677" s="28"/>
      <c r="AD677" s="28"/>
      <c r="AE677" s="28"/>
      <c r="AG677" s="29"/>
      <c r="AN677" s="28"/>
      <c r="AO677" s="28"/>
      <c r="AP677" s="28"/>
      <c r="AQ677" s="28"/>
      <c r="AR677" s="28"/>
      <c r="AS677" s="28"/>
      <c r="AT677" s="28"/>
      <c r="AU677" s="28"/>
    </row>
    <row r="678" spans="4:64" x14ac:dyDescent="0.2">
      <c r="D678" s="4"/>
      <c r="AA678" s="28"/>
      <c r="AB678" s="28"/>
      <c r="AC678" s="28"/>
      <c r="AD678" s="28"/>
      <c r="AE678" s="28"/>
      <c r="AG678" s="29"/>
      <c r="AN678" s="28"/>
      <c r="AO678" s="28"/>
      <c r="AP678" s="28"/>
      <c r="AQ678" s="28"/>
      <c r="AR678" s="28"/>
      <c r="AS678" s="28"/>
      <c r="AT678" s="28"/>
      <c r="AU678" s="28"/>
    </row>
    <row r="679" spans="4:64" x14ac:dyDescent="0.2">
      <c r="D679" s="4"/>
      <c r="AA679" s="28"/>
      <c r="AB679" s="28"/>
      <c r="AC679" s="28"/>
      <c r="AD679" s="28"/>
      <c r="AE679" s="28"/>
      <c r="AG679" s="29"/>
      <c r="AN679" s="28"/>
      <c r="AO679" s="28"/>
      <c r="AP679" s="28"/>
      <c r="AQ679" s="28"/>
      <c r="AR679" s="28"/>
      <c r="AS679" s="28"/>
      <c r="AT679" s="28"/>
      <c r="AU679" s="28"/>
    </row>
    <row r="680" spans="4:64" x14ac:dyDescent="0.2">
      <c r="D680" s="4"/>
      <c r="AA680" s="28"/>
      <c r="AB680" s="28"/>
      <c r="AC680" s="28"/>
      <c r="AD680" s="28"/>
      <c r="AE680" s="28"/>
      <c r="AG680" s="29"/>
      <c r="AN680" s="28"/>
      <c r="AO680" s="28"/>
      <c r="AP680" s="28"/>
      <c r="AQ680" s="28"/>
      <c r="AR680" s="28"/>
      <c r="AS680" s="28"/>
      <c r="AT680" s="28"/>
      <c r="AU680" s="28"/>
    </row>
    <row r="681" spans="4:64" x14ac:dyDescent="0.2">
      <c r="D681" s="4"/>
      <c r="AA681" s="28"/>
      <c r="AB681" s="28"/>
      <c r="AC681" s="28"/>
      <c r="AD681" s="28"/>
      <c r="AE681" s="28"/>
      <c r="AG681" s="29"/>
      <c r="AN681" s="28"/>
      <c r="AO681" s="28"/>
      <c r="AP681" s="28"/>
      <c r="AQ681" s="28"/>
      <c r="AR681" s="28"/>
      <c r="AS681" s="28"/>
      <c r="AT681" s="28"/>
      <c r="AU681" s="28"/>
    </row>
    <row r="682" spans="4:64" x14ac:dyDescent="0.2">
      <c r="D682" s="4"/>
      <c r="AA682" s="28"/>
      <c r="AB682" s="28"/>
      <c r="AC682" s="28"/>
      <c r="AD682" s="28"/>
      <c r="AE682" s="28"/>
      <c r="AG682" s="29"/>
      <c r="AN682" s="28"/>
      <c r="AO682" s="28"/>
      <c r="AP682" s="28"/>
      <c r="AQ682" s="28"/>
      <c r="AR682" s="28"/>
      <c r="AS682" s="28"/>
      <c r="AT682" s="28"/>
      <c r="AU682" s="28"/>
    </row>
    <row r="683" spans="4:64" x14ac:dyDescent="0.2">
      <c r="D683" s="4"/>
      <c r="AA683" s="28"/>
      <c r="AB683" s="28"/>
      <c r="AC683" s="28"/>
      <c r="AD683" s="28"/>
      <c r="AE683" s="28"/>
      <c r="AG683" s="29"/>
      <c r="AN683" s="28"/>
      <c r="AO683" s="28"/>
      <c r="AP683" s="28"/>
      <c r="AQ683" s="28"/>
      <c r="AR683" s="28"/>
      <c r="AS683" s="28"/>
      <c r="AT683" s="28"/>
      <c r="AU683" s="28"/>
    </row>
    <row r="684" spans="4:64" x14ac:dyDescent="0.2">
      <c r="D684" s="4"/>
      <c r="AA684" s="28"/>
      <c r="AB684" s="28"/>
      <c r="AC684" s="28"/>
      <c r="AD684" s="28"/>
      <c r="AE684" s="28"/>
      <c r="AG684" s="29"/>
      <c r="AN684" s="28"/>
      <c r="AO684" s="28"/>
      <c r="AP684" s="28"/>
      <c r="AQ684" s="28"/>
      <c r="AR684" s="28"/>
      <c r="AS684" s="28"/>
      <c r="AT684" s="28"/>
      <c r="AU684" s="28"/>
    </row>
    <row r="685" spans="4:64" x14ac:dyDescent="0.2">
      <c r="D685" s="4"/>
      <c r="AA685" s="28"/>
      <c r="AB685" s="28"/>
      <c r="AC685" s="28"/>
      <c r="AD685" s="28"/>
      <c r="AE685" s="28"/>
      <c r="AG685" s="29"/>
      <c r="AN685" s="28"/>
      <c r="AO685" s="28"/>
      <c r="AP685" s="28"/>
      <c r="AQ685" s="28"/>
      <c r="AR685" s="28"/>
      <c r="AS685" s="28"/>
      <c r="AT685" s="28"/>
      <c r="AU685" s="28"/>
    </row>
    <row r="686" spans="4:64" x14ac:dyDescent="0.2">
      <c r="D686" s="4"/>
      <c r="AA686" s="28"/>
      <c r="AB686" s="28"/>
      <c r="AC686" s="28"/>
      <c r="AD686" s="28"/>
      <c r="AE686" s="28"/>
      <c r="AG686" s="29"/>
      <c r="AN686" s="28"/>
      <c r="AO686" s="28"/>
      <c r="AP686" s="28"/>
      <c r="AQ686" s="28"/>
      <c r="AR686" s="28"/>
      <c r="AS686" s="28"/>
      <c r="AT686" s="28"/>
      <c r="AU686" s="28"/>
    </row>
    <row r="687" spans="4:64" x14ac:dyDescent="0.2">
      <c r="D687" s="4"/>
      <c r="AA687" s="28"/>
      <c r="AB687" s="28"/>
      <c r="AC687" s="28"/>
      <c r="AD687" s="28"/>
      <c r="AE687" s="28"/>
      <c r="AG687" s="29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30"/>
      <c r="AY687" s="28"/>
      <c r="AZ687" s="28"/>
      <c r="BA687" s="28"/>
      <c r="BB687" s="28"/>
      <c r="BC687" s="28"/>
      <c r="BD687" s="28"/>
      <c r="BE687" s="28"/>
      <c r="BF687" s="28"/>
      <c r="BG687" s="28"/>
      <c r="BH687" s="28"/>
      <c r="BI687" s="28"/>
      <c r="BJ687" s="28"/>
      <c r="BK687" s="28"/>
      <c r="BL687" s="28"/>
    </row>
    <row r="688" spans="4:64" x14ac:dyDescent="0.2">
      <c r="D688" s="4"/>
      <c r="AA688" s="28"/>
      <c r="AB688" s="28"/>
      <c r="AC688" s="28"/>
      <c r="AD688" s="28"/>
      <c r="AE688" s="28"/>
      <c r="AG688" s="29"/>
      <c r="AN688" s="28"/>
      <c r="AO688" s="28"/>
      <c r="AP688" s="28"/>
      <c r="AQ688" s="28"/>
      <c r="AR688" s="28"/>
      <c r="AS688" s="28"/>
      <c r="AT688" s="28"/>
      <c r="AU688" s="28"/>
    </row>
    <row r="689" spans="4:47" x14ac:dyDescent="0.2">
      <c r="D689" s="4"/>
      <c r="AA689" s="28"/>
      <c r="AB689" s="28"/>
      <c r="AC689" s="28"/>
      <c r="AD689" s="28"/>
      <c r="AE689" s="28"/>
      <c r="AG689" s="29"/>
      <c r="AN689" s="28"/>
      <c r="AO689" s="28"/>
      <c r="AP689" s="28"/>
      <c r="AQ689" s="28"/>
      <c r="AR689" s="28"/>
      <c r="AS689" s="28"/>
      <c r="AT689" s="28"/>
      <c r="AU689" s="28"/>
    </row>
    <row r="690" spans="4:47" x14ac:dyDescent="0.2">
      <c r="D690" s="4"/>
      <c r="AA690" s="28"/>
      <c r="AB690" s="28"/>
      <c r="AC690" s="28"/>
      <c r="AD690" s="28"/>
      <c r="AE690" s="28"/>
      <c r="AG690" s="29"/>
      <c r="AN690" s="28"/>
      <c r="AO690" s="28"/>
      <c r="AP690" s="28"/>
      <c r="AQ690" s="28"/>
      <c r="AR690" s="28"/>
      <c r="AS690" s="28"/>
      <c r="AT690" s="28"/>
      <c r="AU690" s="28"/>
    </row>
    <row r="691" spans="4:47" x14ac:dyDescent="0.2">
      <c r="D691" s="4"/>
      <c r="AA691" s="28"/>
      <c r="AB691" s="28"/>
      <c r="AC691" s="28"/>
      <c r="AD691" s="28"/>
      <c r="AE691" s="28"/>
      <c r="AG691" s="29"/>
      <c r="AN691" s="28"/>
      <c r="AO691" s="28"/>
      <c r="AP691" s="28"/>
      <c r="AQ691" s="28"/>
      <c r="AR691" s="28"/>
      <c r="AS691" s="28"/>
      <c r="AT691" s="28"/>
      <c r="AU691" s="28"/>
    </row>
    <row r="692" spans="4:47" x14ac:dyDescent="0.2">
      <c r="D692" s="4"/>
      <c r="AA692" s="28"/>
      <c r="AB692" s="28"/>
      <c r="AC692" s="28"/>
      <c r="AD692" s="28"/>
      <c r="AE692" s="28"/>
      <c r="AG692" s="29"/>
      <c r="AN692" s="28"/>
      <c r="AO692" s="28"/>
      <c r="AP692" s="28"/>
      <c r="AQ692" s="28"/>
      <c r="AR692" s="28"/>
      <c r="AS692" s="28"/>
      <c r="AT692" s="28"/>
      <c r="AU692" s="28"/>
    </row>
    <row r="693" spans="4:47" x14ac:dyDescent="0.2">
      <c r="D693" s="4"/>
      <c r="AA693" s="28"/>
      <c r="AB693" s="28"/>
      <c r="AC693" s="28"/>
      <c r="AD693" s="28"/>
      <c r="AE693" s="28"/>
      <c r="AG693" s="29"/>
      <c r="AN693" s="28"/>
      <c r="AO693" s="28"/>
      <c r="AP693" s="28"/>
      <c r="AQ693" s="28"/>
      <c r="AR693" s="28"/>
      <c r="AS693" s="28"/>
      <c r="AT693" s="28"/>
      <c r="AU693" s="28"/>
    </row>
    <row r="694" spans="4:47" x14ac:dyDescent="0.2">
      <c r="D694" s="4"/>
      <c r="AA694" s="28"/>
      <c r="AB694" s="28"/>
      <c r="AC694" s="28"/>
      <c r="AD694" s="28"/>
      <c r="AE694" s="28"/>
      <c r="AG694" s="29"/>
      <c r="AN694" s="28"/>
      <c r="AO694" s="28"/>
      <c r="AP694" s="28"/>
      <c r="AQ694" s="28"/>
      <c r="AR694" s="28"/>
      <c r="AS694" s="28"/>
      <c r="AT694" s="28"/>
      <c r="AU694" s="28"/>
    </row>
    <row r="695" spans="4:47" x14ac:dyDescent="0.2">
      <c r="D695" s="4"/>
      <c r="AA695" s="28"/>
      <c r="AB695" s="28"/>
      <c r="AC695" s="28"/>
      <c r="AD695" s="28"/>
      <c r="AE695" s="28"/>
      <c r="AG695" s="29"/>
      <c r="AN695" s="28"/>
      <c r="AO695" s="28"/>
      <c r="AP695" s="28"/>
      <c r="AQ695" s="28"/>
      <c r="AR695" s="28"/>
      <c r="AS695" s="28"/>
      <c r="AT695" s="28"/>
      <c r="AU695" s="28"/>
    </row>
    <row r="696" spans="4:47" x14ac:dyDescent="0.2">
      <c r="D696" s="4"/>
      <c r="AA696" s="28"/>
      <c r="AB696" s="28"/>
      <c r="AC696" s="28"/>
      <c r="AD696" s="28"/>
      <c r="AE696" s="28"/>
      <c r="AG696" s="29"/>
      <c r="AN696" s="28"/>
      <c r="AO696" s="28"/>
      <c r="AP696" s="28"/>
      <c r="AQ696" s="28"/>
      <c r="AR696" s="28"/>
      <c r="AS696" s="28"/>
      <c r="AT696" s="28"/>
      <c r="AU696" s="28"/>
    </row>
    <row r="697" spans="4:47" x14ac:dyDescent="0.2">
      <c r="D697" s="4"/>
      <c r="AA697" s="28"/>
      <c r="AB697" s="28"/>
      <c r="AC697" s="28"/>
      <c r="AD697" s="28"/>
      <c r="AE697" s="28"/>
      <c r="AG697" s="29"/>
      <c r="AN697" s="28"/>
      <c r="AO697" s="28"/>
      <c r="AP697" s="28"/>
      <c r="AQ697" s="28"/>
      <c r="AR697" s="28"/>
      <c r="AS697" s="28"/>
      <c r="AT697" s="28"/>
      <c r="AU697" s="28"/>
    </row>
    <row r="698" spans="4:47" x14ac:dyDescent="0.2">
      <c r="D698" s="4"/>
      <c r="AA698" s="28"/>
      <c r="AB698" s="28"/>
      <c r="AC698" s="28"/>
      <c r="AD698" s="28"/>
      <c r="AE698" s="28"/>
      <c r="AG698" s="29"/>
      <c r="AN698" s="28"/>
      <c r="AO698" s="28"/>
      <c r="AP698" s="28"/>
      <c r="AQ698" s="28"/>
      <c r="AR698" s="28"/>
      <c r="AS698" s="28"/>
      <c r="AT698" s="28"/>
      <c r="AU698" s="28"/>
    </row>
    <row r="699" spans="4:47" x14ac:dyDescent="0.2">
      <c r="D699" s="4"/>
      <c r="AA699" s="28"/>
      <c r="AB699" s="28"/>
      <c r="AC699" s="28"/>
      <c r="AD699" s="28"/>
      <c r="AE699" s="28"/>
      <c r="AG699" s="29"/>
      <c r="AN699" s="28"/>
      <c r="AO699" s="28"/>
      <c r="AP699" s="28"/>
      <c r="AQ699" s="28"/>
      <c r="AR699" s="28"/>
      <c r="AS699" s="28"/>
      <c r="AT699" s="28"/>
      <c r="AU699" s="28"/>
    </row>
    <row r="700" spans="4:47" x14ac:dyDescent="0.2">
      <c r="D700" s="4"/>
      <c r="AA700" s="28"/>
      <c r="AB700" s="28"/>
      <c r="AC700" s="28"/>
      <c r="AD700" s="28"/>
      <c r="AE700" s="28"/>
      <c r="AG700" s="29"/>
      <c r="AN700" s="28"/>
      <c r="AO700" s="28"/>
      <c r="AP700" s="28"/>
      <c r="AQ700" s="28"/>
      <c r="AR700" s="28"/>
      <c r="AS700" s="28"/>
      <c r="AT700" s="28"/>
      <c r="AU700" s="28"/>
    </row>
    <row r="701" spans="4:47" x14ac:dyDescent="0.2">
      <c r="D701" s="4"/>
      <c r="AA701" s="28"/>
      <c r="AB701" s="28"/>
      <c r="AC701" s="28"/>
      <c r="AD701" s="28"/>
      <c r="AE701" s="28"/>
      <c r="AG701" s="29"/>
      <c r="AN701" s="28"/>
      <c r="AO701" s="28"/>
      <c r="AP701" s="28"/>
      <c r="AQ701" s="28"/>
      <c r="AR701" s="28"/>
      <c r="AS701" s="28"/>
      <c r="AT701" s="28"/>
      <c r="AU701" s="28"/>
    </row>
    <row r="702" spans="4:47" x14ac:dyDescent="0.2">
      <c r="D702" s="4"/>
      <c r="AA702" s="28"/>
      <c r="AB702" s="28"/>
      <c r="AC702" s="28"/>
      <c r="AD702" s="28"/>
      <c r="AE702" s="28"/>
      <c r="AG702" s="29"/>
      <c r="AN702" s="28"/>
      <c r="AO702" s="28"/>
      <c r="AP702" s="28"/>
      <c r="AQ702" s="28"/>
      <c r="AR702" s="28"/>
      <c r="AS702" s="28"/>
      <c r="AT702" s="28"/>
      <c r="AU702" s="28"/>
    </row>
    <row r="703" spans="4:47" x14ac:dyDescent="0.2">
      <c r="D703" s="4"/>
      <c r="AA703" s="28"/>
      <c r="AB703" s="28"/>
      <c r="AC703" s="28"/>
      <c r="AD703" s="28"/>
      <c r="AE703" s="28"/>
      <c r="AG703" s="29"/>
      <c r="AN703" s="28"/>
      <c r="AO703" s="28"/>
      <c r="AP703" s="28"/>
      <c r="AQ703" s="28"/>
      <c r="AR703" s="28"/>
      <c r="AS703" s="28"/>
      <c r="AT703" s="28"/>
      <c r="AU703" s="28"/>
    </row>
    <row r="704" spans="4:47" x14ac:dyDescent="0.2">
      <c r="D704" s="4"/>
      <c r="AA704" s="28"/>
      <c r="AB704" s="28"/>
      <c r="AC704" s="28"/>
      <c r="AD704" s="28"/>
      <c r="AE704" s="28"/>
      <c r="AG704" s="29"/>
      <c r="AN704" s="28"/>
      <c r="AO704" s="28"/>
      <c r="AP704" s="28"/>
      <c r="AQ704" s="28"/>
      <c r="AR704" s="28"/>
      <c r="AS704" s="28"/>
      <c r="AT704" s="28"/>
      <c r="AU704" s="28"/>
    </row>
    <row r="705" spans="4:47" x14ac:dyDescent="0.2">
      <c r="D705" s="4"/>
      <c r="AA705" s="28"/>
      <c r="AB705" s="28"/>
      <c r="AC705" s="28"/>
      <c r="AD705" s="28"/>
      <c r="AE705" s="28"/>
      <c r="AG705" s="29"/>
      <c r="AN705" s="28"/>
      <c r="AO705" s="28"/>
      <c r="AP705" s="28"/>
      <c r="AQ705" s="28"/>
      <c r="AR705" s="28"/>
      <c r="AS705" s="28"/>
      <c r="AT705" s="28"/>
      <c r="AU705" s="28"/>
    </row>
    <row r="706" spans="4:47" x14ac:dyDescent="0.2">
      <c r="D706" s="4"/>
      <c r="AA706" s="28"/>
      <c r="AB706" s="28"/>
      <c r="AC706" s="28"/>
      <c r="AD706" s="28"/>
      <c r="AE706" s="28"/>
      <c r="AG706" s="29"/>
      <c r="AN706" s="28"/>
      <c r="AO706" s="28"/>
      <c r="AP706" s="28"/>
      <c r="AQ706" s="28"/>
      <c r="AR706" s="28"/>
      <c r="AS706" s="28"/>
      <c r="AT706" s="28"/>
      <c r="AU706" s="28"/>
    </row>
    <row r="707" spans="4:47" x14ac:dyDescent="0.2">
      <c r="D707" s="4"/>
      <c r="AA707" s="28"/>
      <c r="AB707" s="28"/>
      <c r="AC707" s="28"/>
      <c r="AD707" s="28"/>
      <c r="AE707" s="28"/>
      <c r="AG707" s="29"/>
      <c r="AN707" s="28"/>
      <c r="AO707" s="28"/>
      <c r="AP707" s="28"/>
      <c r="AQ707" s="28"/>
      <c r="AR707" s="28"/>
      <c r="AS707" s="28"/>
      <c r="AT707" s="28"/>
      <c r="AU707" s="28"/>
    </row>
    <row r="708" spans="4:47" x14ac:dyDescent="0.2">
      <c r="D708" s="4"/>
      <c r="AA708" s="28"/>
      <c r="AB708" s="28"/>
      <c r="AC708" s="28"/>
      <c r="AD708" s="28"/>
      <c r="AE708" s="28"/>
      <c r="AG708" s="29"/>
      <c r="AN708" s="28"/>
      <c r="AO708" s="28"/>
      <c r="AP708" s="28"/>
      <c r="AQ708" s="28"/>
      <c r="AR708" s="28"/>
      <c r="AS708" s="28"/>
      <c r="AT708" s="28"/>
      <c r="AU708" s="28"/>
    </row>
    <row r="709" spans="4:47" x14ac:dyDescent="0.2">
      <c r="D709" s="4"/>
      <c r="AA709" s="28"/>
      <c r="AB709" s="28"/>
      <c r="AC709" s="28"/>
      <c r="AD709" s="28"/>
      <c r="AE709" s="28"/>
      <c r="AG709" s="29"/>
      <c r="AN709" s="28"/>
      <c r="AO709" s="28"/>
      <c r="AP709" s="28"/>
      <c r="AQ709" s="28"/>
      <c r="AR709" s="28"/>
      <c r="AS709" s="28"/>
      <c r="AT709" s="28"/>
      <c r="AU709" s="28"/>
    </row>
    <row r="710" spans="4:47" x14ac:dyDescent="0.2">
      <c r="D710" s="4"/>
      <c r="AA710" s="28"/>
      <c r="AB710" s="28"/>
      <c r="AC710" s="28"/>
      <c r="AD710" s="28"/>
      <c r="AE710" s="28"/>
      <c r="AG710" s="29"/>
      <c r="AN710" s="28"/>
      <c r="AO710" s="28"/>
      <c r="AP710" s="28"/>
      <c r="AQ710" s="28"/>
      <c r="AR710" s="28"/>
      <c r="AS710" s="28"/>
      <c r="AT710" s="28"/>
      <c r="AU710" s="28"/>
    </row>
    <row r="711" spans="4:47" x14ac:dyDescent="0.2">
      <c r="D711" s="4"/>
      <c r="AA711" s="28"/>
      <c r="AB711" s="28"/>
      <c r="AC711" s="28"/>
      <c r="AD711" s="28"/>
      <c r="AE711" s="28"/>
      <c r="AG711" s="29"/>
      <c r="AN711" s="28"/>
      <c r="AO711" s="28"/>
      <c r="AP711" s="28"/>
      <c r="AQ711" s="28"/>
      <c r="AR711" s="28"/>
      <c r="AS711" s="28"/>
      <c r="AT711" s="28"/>
      <c r="AU711" s="28"/>
    </row>
    <row r="712" spans="4:47" x14ac:dyDescent="0.2">
      <c r="D712" s="4"/>
      <c r="AA712" s="28"/>
      <c r="AB712" s="28"/>
      <c r="AC712" s="28"/>
      <c r="AD712" s="28"/>
      <c r="AE712" s="28"/>
      <c r="AG712" s="29"/>
      <c r="AN712" s="28"/>
      <c r="AO712" s="28"/>
      <c r="AP712" s="28"/>
      <c r="AQ712" s="28"/>
      <c r="AR712" s="28"/>
      <c r="AS712" s="28"/>
      <c r="AT712" s="28"/>
      <c r="AU712" s="28"/>
    </row>
    <row r="713" spans="4:47" x14ac:dyDescent="0.2">
      <c r="D713" s="4"/>
      <c r="AA713" s="28"/>
      <c r="AB713" s="28"/>
      <c r="AC713" s="28"/>
      <c r="AD713" s="28"/>
      <c r="AE713" s="28"/>
      <c r="AG713" s="29"/>
      <c r="AN713" s="28"/>
      <c r="AO713" s="28"/>
      <c r="AP713" s="28"/>
      <c r="AQ713" s="28"/>
      <c r="AR713" s="28"/>
      <c r="AS713" s="28"/>
      <c r="AT713" s="28"/>
      <c r="AU713" s="28"/>
    </row>
    <row r="714" spans="4:47" x14ac:dyDescent="0.2">
      <c r="D714" s="4"/>
      <c r="AA714" s="28"/>
      <c r="AB714" s="28"/>
      <c r="AC714" s="28"/>
      <c r="AD714" s="28"/>
      <c r="AE714" s="28"/>
      <c r="AG714" s="29"/>
      <c r="AN714" s="28"/>
      <c r="AO714" s="28"/>
      <c r="AP714" s="28"/>
      <c r="AQ714" s="28"/>
      <c r="AR714" s="28"/>
      <c r="AS714" s="28"/>
      <c r="AT714" s="28"/>
      <c r="AU714" s="28"/>
    </row>
    <row r="715" spans="4:47" x14ac:dyDescent="0.2">
      <c r="D715" s="4"/>
      <c r="AA715" s="28"/>
      <c r="AB715" s="28"/>
      <c r="AC715" s="28"/>
      <c r="AD715" s="28"/>
      <c r="AE715" s="28"/>
      <c r="AG715" s="29"/>
      <c r="AN715" s="28"/>
      <c r="AO715" s="28"/>
      <c r="AP715" s="28"/>
      <c r="AQ715" s="28"/>
      <c r="AR715" s="28"/>
      <c r="AS715" s="28"/>
      <c r="AT715" s="28"/>
      <c r="AU715" s="28"/>
    </row>
    <row r="716" spans="4:47" x14ac:dyDescent="0.2">
      <c r="D716" s="4"/>
      <c r="AA716" s="28"/>
      <c r="AB716" s="28"/>
      <c r="AC716" s="28"/>
      <c r="AD716" s="28"/>
      <c r="AE716" s="28"/>
      <c r="AG716" s="29"/>
      <c r="AN716" s="28"/>
      <c r="AO716" s="28"/>
      <c r="AP716" s="28"/>
      <c r="AQ716" s="28"/>
      <c r="AR716" s="28"/>
      <c r="AS716" s="28"/>
      <c r="AT716" s="28"/>
      <c r="AU716" s="28"/>
    </row>
    <row r="717" spans="4:47" x14ac:dyDescent="0.2">
      <c r="D717" s="4"/>
      <c r="AA717" s="28"/>
      <c r="AB717" s="28"/>
      <c r="AC717" s="28"/>
      <c r="AD717" s="28"/>
      <c r="AE717" s="28"/>
      <c r="AG717" s="29"/>
      <c r="AN717" s="28"/>
      <c r="AO717" s="28"/>
      <c r="AP717" s="28"/>
      <c r="AQ717" s="28"/>
      <c r="AR717" s="28"/>
      <c r="AS717" s="28"/>
      <c r="AT717" s="28"/>
      <c r="AU717" s="28"/>
    </row>
    <row r="718" spans="4:47" x14ac:dyDescent="0.2">
      <c r="D718" s="4"/>
      <c r="AA718" s="28"/>
      <c r="AB718" s="28"/>
      <c r="AC718" s="28"/>
      <c r="AD718" s="28"/>
      <c r="AE718" s="28"/>
      <c r="AG718" s="29"/>
      <c r="AN718" s="28"/>
      <c r="AO718" s="28"/>
      <c r="AP718" s="28"/>
      <c r="AQ718" s="28"/>
      <c r="AR718" s="28"/>
      <c r="AS718" s="28"/>
      <c r="AT718" s="28"/>
      <c r="AU718" s="28"/>
    </row>
    <row r="719" spans="4:47" x14ac:dyDescent="0.2">
      <c r="D719" s="4"/>
      <c r="AA719" s="28"/>
      <c r="AB719" s="28"/>
      <c r="AC719" s="28"/>
      <c r="AD719" s="28"/>
      <c r="AE719" s="28"/>
      <c r="AG719" s="29"/>
      <c r="AN719" s="28"/>
      <c r="AO719" s="28"/>
      <c r="AP719" s="28"/>
      <c r="AQ719" s="28"/>
      <c r="AR719" s="28"/>
      <c r="AS719" s="28"/>
      <c r="AT719" s="28"/>
      <c r="AU719" s="28"/>
    </row>
    <row r="720" spans="4:47" x14ac:dyDescent="0.2">
      <c r="D720" s="4"/>
      <c r="AA720" s="28"/>
      <c r="AB720" s="28"/>
      <c r="AC720" s="28"/>
      <c r="AD720" s="28"/>
      <c r="AE720" s="28"/>
      <c r="AG720" s="29"/>
      <c r="AN720" s="28"/>
      <c r="AO720" s="28"/>
      <c r="AP720" s="28"/>
      <c r="AQ720" s="28"/>
      <c r="AR720" s="28"/>
      <c r="AS720" s="28"/>
      <c r="AT720" s="28"/>
      <c r="AU720" s="28"/>
    </row>
    <row r="721" spans="4:64" x14ac:dyDescent="0.2">
      <c r="D721" s="4"/>
      <c r="AA721" s="28"/>
      <c r="AB721" s="28"/>
      <c r="AC721" s="28"/>
      <c r="AD721" s="28"/>
      <c r="AE721" s="28"/>
      <c r="AG721" s="29"/>
      <c r="AN721" s="28"/>
      <c r="AO721" s="28"/>
      <c r="AP721" s="28"/>
      <c r="AQ721" s="28"/>
      <c r="AR721" s="28"/>
      <c r="AS721" s="28"/>
      <c r="AT721" s="28"/>
      <c r="AU721" s="28"/>
    </row>
    <row r="722" spans="4:64" x14ac:dyDescent="0.2">
      <c r="D722" s="4"/>
      <c r="AA722" s="28"/>
      <c r="AB722" s="28"/>
      <c r="AC722" s="28"/>
      <c r="AD722" s="28"/>
      <c r="AE722" s="28"/>
      <c r="AG722" s="29"/>
      <c r="AN722" s="28"/>
      <c r="AO722" s="28"/>
      <c r="AP722" s="28"/>
      <c r="AQ722" s="28"/>
      <c r="AR722" s="28"/>
      <c r="AS722" s="28"/>
      <c r="AT722" s="28"/>
      <c r="AU722" s="28"/>
    </row>
    <row r="723" spans="4:64" x14ac:dyDescent="0.2">
      <c r="D723" s="4"/>
      <c r="AA723" s="28"/>
      <c r="AB723" s="28"/>
      <c r="AC723" s="28"/>
      <c r="AD723" s="28"/>
      <c r="AE723" s="28"/>
      <c r="AG723" s="29"/>
      <c r="AN723" s="28"/>
      <c r="AO723" s="28"/>
      <c r="AP723" s="28"/>
      <c r="AQ723" s="28"/>
      <c r="AR723" s="28"/>
      <c r="AS723" s="28"/>
      <c r="AT723" s="28"/>
      <c r="AU723" s="28"/>
      <c r="AV723" s="28"/>
      <c r="AW723" s="26"/>
      <c r="AX723" s="27"/>
    </row>
    <row r="724" spans="4:64" x14ac:dyDescent="0.2">
      <c r="D724" s="4"/>
      <c r="AA724" s="28"/>
      <c r="AB724" s="28"/>
      <c r="AC724" s="28"/>
      <c r="AD724" s="28"/>
      <c r="AE724" s="28"/>
      <c r="AG724" s="29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  <c r="BG724" s="28"/>
      <c r="BH724" s="28"/>
      <c r="BI724" s="28"/>
      <c r="BJ724" s="28"/>
      <c r="BK724" s="28"/>
      <c r="BL724" s="28"/>
    </row>
    <row r="725" spans="4:64" x14ac:dyDescent="0.2">
      <c r="D725" s="4"/>
      <c r="AA725" s="28"/>
      <c r="AB725" s="28"/>
      <c r="AC725" s="28"/>
      <c r="AD725" s="28"/>
      <c r="AE725" s="28"/>
      <c r="AG725" s="29"/>
      <c r="AN725" s="28"/>
      <c r="AO725" s="28"/>
      <c r="AP725" s="28"/>
      <c r="AQ725" s="28"/>
      <c r="AR725" s="28"/>
      <c r="AS725" s="28"/>
      <c r="AT725" s="28"/>
      <c r="AU725" s="28"/>
    </row>
    <row r="726" spans="4:64" x14ac:dyDescent="0.2">
      <c r="D726" s="4"/>
      <c r="AA726" s="28"/>
      <c r="AB726" s="28"/>
      <c r="AC726" s="28"/>
      <c r="AD726" s="28"/>
      <c r="AE726" s="28"/>
      <c r="AG726" s="29"/>
      <c r="AN726" s="28"/>
      <c r="AO726" s="28"/>
      <c r="AP726" s="28"/>
      <c r="AQ726" s="28"/>
      <c r="AR726" s="28"/>
      <c r="AS726" s="28"/>
      <c r="AT726" s="28"/>
      <c r="AU726" s="28"/>
    </row>
    <row r="727" spans="4:64" x14ac:dyDescent="0.2">
      <c r="D727" s="4"/>
      <c r="AA727" s="28"/>
      <c r="AB727" s="28"/>
      <c r="AC727" s="28"/>
      <c r="AD727" s="28"/>
      <c r="AE727" s="28"/>
      <c r="AG727" s="29"/>
      <c r="AN727" s="28"/>
      <c r="AO727" s="28"/>
      <c r="AP727" s="28"/>
      <c r="AQ727" s="28"/>
      <c r="AR727" s="28"/>
      <c r="AS727" s="28"/>
      <c r="AT727" s="28"/>
      <c r="AU727" s="28"/>
    </row>
    <row r="728" spans="4:64" x14ac:dyDescent="0.2">
      <c r="D728" s="4"/>
      <c r="AA728" s="28"/>
      <c r="AB728" s="28"/>
      <c r="AC728" s="28"/>
      <c r="AD728" s="28"/>
      <c r="AE728" s="28"/>
      <c r="AG728" s="29"/>
      <c r="AN728" s="28"/>
      <c r="AO728" s="28"/>
      <c r="AP728" s="28"/>
      <c r="AQ728" s="28"/>
      <c r="AR728" s="28"/>
      <c r="AS728" s="28"/>
      <c r="AT728" s="28"/>
      <c r="AU728" s="28"/>
    </row>
    <row r="729" spans="4:64" x14ac:dyDescent="0.2">
      <c r="D729" s="4"/>
      <c r="AA729" s="28"/>
      <c r="AB729" s="28"/>
      <c r="AC729" s="28"/>
      <c r="AD729" s="28"/>
      <c r="AE729" s="28"/>
      <c r="AG729" s="29"/>
      <c r="AN729" s="28"/>
      <c r="AO729" s="28"/>
      <c r="AP729" s="28"/>
      <c r="AQ729" s="28"/>
      <c r="AR729" s="28"/>
      <c r="AS729" s="28"/>
      <c r="AT729" s="28"/>
      <c r="AU729" s="28"/>
    </row>
    <row r="730" spans="4:64" x14ac:dyDescent="0.2">
      <c r="D730" s="4"/>
      <c r="AA730" s="28"/>
      <c r="AB730" s="28"/>
      <c r="AC730" s="28"/>
      <c r="AD730" s="28"/>
      <c r="AE730" s="28"/>
      <c r="AG730" s="29"/>
      <c r="AN730" s="28"/>
      <c r="AO730" s="28"/>
      <c r="AP730" s="28"/>
      <c r="AQ730" s="28"/>
      <c r="AR730" s="28"/>
      <c r="AS730" s="28"/>
      <c r="AT730" s="28"/>
      <c r="AU730" s="28"/>
    </row>
    <row r="731" spans="4:64" x14ac:dyDescent="0.2">
      <c r="D731" s="4"/>
      <c r="AA731" s="28"/>
      <c r="AB731" s="28"/>
      <c r="AC731" s="28"/>
      <c r="AD731" s="28"/>
      <c r="AE731" s="28"/>
      <c r="AG731" s="29"/>
      <c r="AN731" s="28"/>
      <c r="AO731" s="28"/>
      <c r="AP731" s="28"/>
      <c r="AQ731" s="28"/>
      <c r="AR731" s="28"/>
      <c r="AS731" s="28"/>
      <c r="AT731" s="28"/>
      <c r="AU731" s="28"/>
    </row>
    <row r="732" spans="4:64" x14ac:dyDescent="0.2">
      <c r="D732" s="4"/>
      <c r="AA732" s="28"/>
      <c r="AB732" s="28"/>
      <c r="AC732" s="28"/>
      <c r="AD732" s="28"/>
      <c r="AE732" s="28"/>
      <c r="AG732" s="29"/>
      <c r="AN732" s="28"/>
      <c r="AO732" s="28"/>
      <c r="AP732" s="28"/>
      <c r="AQ732" s="28"/>
      <c r="AR732" s="28"/>
      <c r="AS732" s="28"/>
      <c r="AT732" s="28"/>
      <c r="AU732" s="28"/>
    </row>
    <row r="733" spans="4:64" x14ac:dyDescent="0.2">
      <c r="D733" s="4"/>
      <c r="AA733" s="28"/>
      <c r="AB733" s="28"/>
      <c r="AC733" s="28"/>
      <c r="AD733" s="28"/>
      <c r="AE733" s="28"/>
      <c r="AG733" s="29"/>
      <c r="AN733" s="28"/>
      <c r="AO733" s="28"/>
      <c r="AP733" s="28"/>
      <c r="AQ733" s="28"/>
      <c r="AR733" s="28"/>
      <c r="AS733" s="28"/>
      <c r="AT733" s="28"/>
      <c r="AU733" s="28"/>
    </row>
    <row r="734" spans="4:64" x14ac:dyDescent="0.2">
      <c r="D734" s="4"/>
      <c r="AA734" s="28"/>
      <c r="AB734" s="28"/>
      <c r="AC734" s="28"/>
      <c r="AD734" s="28"/>
      <c r="AE734" s="28"/>
      <c r="AG734" s="29"/>
      <c r="AN734" s="28"/>
      <c r="AO734" s="28"/>
      <c r="AP734" s="28"/>
      <c r="AQ734" s="28"/>
      <c r="AR734" s="28"/>
      <c r="AS734" s="28"/>
      <c r="AT734" s="28"/>
      <c r="AU734" s="28"/>
    </row>
    <row r="735" spans="4:64" x14ac:dyDescent="0.2">
      <c r="D735" s="4"/>
      <c r="AA735" s="28"/>
      <c r="AB735" s="28"/>
      <c r="AC735" s="28"/>
      <c r="AD735" s="28"/>
      <c r="AE735" s="28"/>
      <c r="AG735" s="29"/>
      <c r="AN735" s="28"/>
      <c r="AO735" s="28"/>
      <c r="AP735" s="28"/>
      <c r="AQ735" s="28"/>
      <c r="AR735" s="28"/>
      <c r="AS735" s="28"/>
      <c r="AT735" s="28"/>
      <c r="AU735" s="28"/>
    </row>
    <row r="736" spans="4:64" x14ac:dyDescent="0.2">
      <c r="D736" s="4"/>
      <c r="AA736" s="28"/>
      <c r="AB736" s="28"/>
      <c r="AC736" s="28"/>
      <c r="AD736" s="28"/>
      <c r="AE736" s="28"/>
      <c r="AG736" s="29"/>
      <c r="AN736" s="28"/>
      <c r="AO736" s="28"/>
      <c r="AP736" s="28"/>
      <c r="AQ736" s="28"/>
      <c r="AR736" s="28"/>
      <c r="AS736" s="28"/>
      <c r="AT736" s="28"/>
      <c r="AU736" s="28"/>
    </row>
    <row r="737" spans="4:64" x14ac:dyDescent="0.2">
      <c r="D737" s="4"/>
      <c r="AA737" s="28"/>
      <c r="AB737" s="28"/>
      <c r="AC737" s="28"/>
      <c r="AD737" s="28"/>
      <c r="AE737" s="28"/>
      <c r="AG737" s="29"/>
      <c r="AN737" s="28"/>
      <c r="AO737" s="28"/>
      <c r="AP737" s="28"/>
      <c r="AQ737" s="28"/>
      <c r="AR737" s="28"/>
      <c r="AS737" s="28"/>
      <c r="AT737" s="28"/>
      <c r="AU737" s="28"/>
    </row>
    <row r="738" spans="4:64" x14ac:dyDescent="0.2">
      <c r="D738" s="4"/>
      <c r="AA738" s="28"/>
      <c r="AB738" s="28"/>
      <c r="AC738" s="28"/>
      <c r="AD738" s="28"/>
      <c r="AE738" s="28"/>
      <c r="AG738" s="29"/>
      <c r="AN738" s="28"/>
      <c r="AO738" s="28"/>
      <c r="AP738" s="28"/>
      <c r="AQ738" s="28"/>
      <c r="AR738" s="28"/>
      <c r="AS738" s="28"/>
      <c r="AT738" s="28"/>
      <c r="AU738" s="28"/>
    </row>
    <row r="739" spans="4:64" x14ac:dyDescent="0.2">
      <c r="D739" s="4"/>
      <c r="AA739" s="28"/>
      <c r="AB739" s="28"/>
      <c r="AC739" s="28"/>
      <c r="AD739" s="28"/>
      <c r="AE739" s="28"/>
      <c r="AG739" s="29"/>
      <c r="AN739" s="28"/>
      <c r="AO739" s="28"/>
      <c r="AP739" s="28"/>
      <c r="AQ739" s="28"/>
      <c r="AR739" s="28"/>
      <c r="AS739" s="28"/>
      <c r="AT739" s="28"/>
      <c r="AU739" s="28"/>
    </row>
    <row r="740" spans="4:64" x14ac:dyDescent="0.2">
      <c r="D740" s="4"/>
      <c r="AA740" s="28"/>
      <c r="AB740" s="28"/>
      <c r="AC740" s="28"/>
      <c r="AD740" s="28"/>
      <c r="AE740" s="28"/>
      <c r="AG740" s="29"/>
      <c r="AN740" s="28"/>
      <c r="AO740" s="28"/>
      <c r="AP740" s="28"/>
      <c r="AQ740" s="28"/>
      <c r="AR740" s="28"/>
      <c r="AS740" s="28"/>
      <c r="AT740" s="28"/>
      <c r="AU740" s="28"/>
    </row>
    <row r="741" spans="4:64" x14ac:dyDescent="0.2">
      <c r="D741" s="4"/>
      <c r="AA741" s="28"/>
      <c r="AB741" s="28"/>
      <c r="AC741" s="28"/>
      <c r="AD741" s="28"/>
      <c r="AE741" s="28"/>
      <c r="AG741" s="29"/>
      <c r="AN741" s="28"/>
      <c r="AO741" s="28"/>
      <c r="AP741" s="28"/>
      <c r="AQ741" s="28"/>
      <c r="AR741" s="28"/>
      <c r="AS741" s="28"/>
      <c r="AT741" s="28"/>
      <c r="AU741" s="28"/>
    </row>
    <row r="742" spans="4:64" x14ac:dyDescent="0.2">
      <c r="D742" s="4"/>
      <c r="AA742" s="28"/>
      <c r="AB742" s="28"/>
      <c r="AC742" s="28"/>
      <c r="AD742" s="28"/>
      <c r="AE742" s="28"/>
      <c r="AG742" s="29"/>
      <c r="AN742" s="28"/>
      <c r="AO742" s="28"/>
      <c r="AP742" s="28"/>
      <c r="AQ742" s="28"/>
      <c r="AR742" s="28"/>
      <c r="AS742" s="28"/>
      <c r="AT742" s="28"/>
      <c r="AU742" s="28"/>
    </row>
    <row r="743" spans="4:64" x14ac:dyDescent="0.2">
      <c r="D743" s="4"/>
      <c r="AA743" s="28"/>
      <c r="AB743" s="28"/>
      <c r="AC743" s="28"/>
      <c r="AD743" s="28"/>
      <c r="AE743" s="28"/>
      <c r="AG743" s="29"/>
      <c r="AN743" s="28"/>
      <c r="AO743" s="28"/>
      <c r="AP743" s="28"/>
      <c r="AQ743" s="28"/>
      <c r="AR743" s="28"/>
      <c r="AS743" s="28"/>
      <c r="AT743" s="28"/>
      <c r="AU743" s="28"/>
    </row>
    <row r="744" spans="4:64" x14ac:dyDescent="0.2">
      <c r="D744" s="4"/>
      <c r="AA744" s="28"/>
      <c r="AB744" s="28"/>
      <c r="AC744" s="28"/>
      <c r="AD744" s="28"/>
      <c r="AE744" s="28"/>
      <c r="AG744" s="29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  <c r="BG744" s="28"/>
      <c r="BH744" s="28"/>
      <c r="BI744" s="28"/>
      <c r="BJ744" s="28"/>
      <c r="BK744" s="28"/>
      <c r="BL744" s="28"/>
    </row>
    <row r="745" spans="4:64" x14ac:dyDescent="0.2">
      <c r="D745" s="4"/>
      <c r="AA745" s="28"/>
      <c r="AB745" s="28"/>
      <c r="AC745" s="28"/>
      <c r="AD745" s="28"/>
      <c r="AE745" s="28"/>
      <c r="AG745" s="29"/>
      <c r="AN745" s="28"/>
      <c r="AO745" s="28"/>
      <c r="AP745" s="28"/>
      <c r="AQ745" s="28"/>
      <c r="AR745" s="28"/>
      <c r="AS745" s="28"/>
      <c r="AT745" s="28"/>
      <c r="AU745" s="28"/>
    </row>
    <row r="746" spans="4:64" x14ac:dyDescent="0.2">
      <c r="D746" s="4"/>
      <c r="AA746" s="28"/>
      <c r="AB746" s="28"/>
      <c r="AC746" s="28"/>
      <c r="AD746" s="28"/>
      <c r="AE746" s="28"/>
      <c r="AG746" s="29"/>
      <c r="AN746" s="28"/>
      <c r="AO746" s="28"/>
      <c r="AP746" s="28"/>
      <c r="AQ746" s="28"/>
      <c r="AR746" s="28"/>
      <c r="AS746" s="28"/>
      <c r="AT746" s="28"/>
      <c r="AU746" s="28"/>
    </row>
    <row r="747" spans="4:64" x14ac:dyDescent="0.2">
      <c r="D747" s="4"/>
      <c r="AA747" s="28"/>
      <c r="AB747" s="28"/>
      <c r="AC747" s="28"/>
      <c r="AD747" s="28"/>
      <c r="AE747" s="28"/>
      <c r="AG747" s="29"/>
      <c r="AN747" s="28"/>
      <c r="AO747" s="28"/>
      <c r="AP747" s="28"/>
      <c r="AQ747" s="28"/>
      <c r="AR747" s="28"/>
      <c r="AS747" s="28"/>
      <c r="AT747" s="28"/>
      <c r="AU747" s="28"/>
    </row>
    <row r="748" spans="4:64" x14ac:dyDescent="0.2">
      <c r="D748" s="4"/>
      <c r="AA748" s="28"/>
      <c r="AB748" s="28"/>
      <c r="AC748" s="28"/>
      <c r="AD748" s="28"/>
      <c r="AE748" s="28"/>
      <c r="AG748" s="29"/>
      <c r="AN748" s="28"/>
      <c r="AO748" s="28"/>
      <c r="AP748" s="28"/>
      <c r="AQ748" s="28"/>
      <c r="AR748" s="28"/>
      <c r="AS748" s="28"/>
      <c r="AT748" s="28"/>
      <c r="AU748" s="28"/>
    </row>
    <row r="749" spans="4:64" x14ac:dyDescent="0.2">
      <c r="D749" s="4"/>
      <c r="AA749" s="28"/>
      <c r="AB749" s="28"/>
      <c r="AC749" s="28"/>
      <c r="AD749" s="28"/>
      <c r="AE749" s="28"/>
      <c r="AG749" s="29"/>
      <c r="AN749" s="28"/>
      <c r="AO749" s="28"/>
      <c r="AP749" s="28"/>
      <c r="AQ749" s="28"/>
      <c r="AR749" s="28"/>
      <c r="AS749" s="28"/>
      <c r="AT749" s="28"/>
      <c r="AU749" s="28"/>
    </row>
    <row r="750" spans="4:64" x14ac:dyDescent="0.2">
      <c r="D750" s="4"/>
      <c r="AA750" s="28"/>
      <c r="AB750" s="28"/>
      <c r="AC750" s="28"/>
      <c r="AD750" s="28"/>
      <c r="AE750" s="28"/>
      <c r="AG750" s="29"/>
      <c r="AN750" s="28"/>
      <c r="AO750" s="28"/>
      <c r="AP750" s="28"/>
      <c r="AQ750" s="28"/>
      <c r="AR750" s="28"/>
      <c r="AS750" s="28"/>
      <c r="AT750" s="28"/>
      <c r="AU750" s="28"/>
    </row>
    <row r="751" spans="4:64" x14ac:dyDescent="0.2">
      <c r="D751" s="4"/>
      <c r="AA751" s="28"/>
      <c r="AB751" s="28"/>
      <c r="AC751" s="28"/>
      <c r="AD751" s="28"/>
      <c r="AE751" s="28"/>
      <c r="AG751" s="29"/>
      <c r="AN751" s="28"/>
      <c r="AO751" s="28"/>
      <c r="AP751" s="28"/>
      <c r="AQ751" s="28"/>
      <c r="AR751" s="28"/>
      <c r="AS751" s="28"/>
      <c r="AT751" s="28"/>
      <c r="AU751" s="28"/>
    </row>
    <row r="752" spans="4:64" x14ac:dyDescent="0.2">
      <c r="D752" s="4"/>
      <c r="AA752" s="28"/>
      <c r="AB752" s="28"/>
      <c r="AC752" s="28"/>
      <c r="AD752" s="28"/>
      <c r="AE752" s="28"/>
      <c r="AG752" s="29"/>
      <c r="AN752" s="28"/>
      <c r="AO752" s="28"/>
      <c r="AP752" s="28"/>
      <c r="AQ752" s="28"/>
      <c r="AR752" s="28"/>
      <c r="AS752" s="28"/>
      <c r="AT752" s="28"/>
      <c r="AU752" s="28"/>
    </row>
    <row r="753" spans="4:64" x14ac:dyDescent="0.2">
      <c r="D753" s="4"/>
      <c r="AA753" s="28"/>
      <c r="AB753" s="28"/>
      <c r="AC753" s="28"/>
      <c r="AD753" s="28"/>
      <c r="AE753" s="28"/>
      <c r="AG753" s="29"/>
      <c r="AN753" s="28"/>
      <c r="AO753" s="28"/>
      <c r="AP753" s="28"/>
      <c r="AQ753" s="28"/>
      <c r="AR753" s="28"/>
      <c r="AS753" s="28"/>
      <c r="AT753" s="28"/>
      <c r="AU753" s="28"/>
    </row>
    <row r="754" spans="4:64" x14ac:dyDescent="0.2">
      <c r="D754" s="4"/>
      <c r="AA754" s="28"/>
      <c r="AB754" s="28"/>
      <c r="AC754" s="28"/>
      <c r="AD754" s="28"/>
      <c r="AE754" s="28"/>
      <c r="AG754" s="29"/>
      <c r="AN754" s="28"/>
      <c r="AO754" s="28"/>
      <c r="AP754" s="28"/>
      <c r="AQ754" s="28"/>
      <c r="AR754" s="28"/>
      <c r="AS754" s="28"/>
      <c r="AT754" s="28"/>
      <c r="AU754" s="28"/>
    </row>
    <row r="755" spans="4:64" x14ac:dyDescent="0.2">
      <c r="D755" s="4"/>
      <c r="AA755" s="28"/>
      <c r="AB755" s="28"/>
      <c r="AC755" s="28"/>
      <c r="AD755" s="28"/>
      <c r="AE755" s="28"/>
      <c r="AG755" s="29"/>
      <c r="AN755" s="28"/>
      <c r="AO755" s="28"/>
      <c r="AP755" s="28"/>
      <c r="AQ755" s="28"/>
      <c r="AR755" s="28"/>
      <c r="AS755" s="28"/>
      <c r="AT755" s="28"/>
      <c r="AU755" s="28"/>
      <c r="AV755" s="28"/>
      <c r="AW755" s="26"/>
      <c r="AX755" s="27"/>
    </row>
    <row r="756" spans="4:64" x14ac:dyDescent="0.2">
      <c r="D756" s="4"/>
      <c r="AA756" s="28"/>
      <c r="AB756" s="28"/>
      <c r="AC756" s="28"/>
      <c r="AD756" s="28"/>
      <c r="AE756" s="28"/>
      <c r="AG756" s="29"/>
      <c r="AN756" s="28"/>
      <c r="AO756" s="28"/>
      <c r="AP756" s="28"/>
      <c r="AQ756" s="28"/>
      <c r="AR756" s="28"/>
      <c r="AS756" s="28"/>
      <c r="AT756" s="28"/>
      <c r="AU756" s="28"/>
    </row>
    <row r="757" spans="4:64" x14ac:dyDescent="0.2">
      <c r="D757" s="4"/>
      <c r="AA757" s="28"/>
      <c r="AB757" s="28"/>
      <c r="AC757" s="28"/>
      <c r="AD757" s="28"/>
      <c r="AE757" s="28"/>
      <c r="AG757" s="29"/>
      <c r="AN757" s="28"/>
      <c r="AO757" s="28"/>
      <c r="AP757" s="28"/>
      <c r="AQ757" s="28"/>
      <c r="AR757" s="28"/>
      <c r="AS757" s="28"/>
      <c r="AT757" s="28"/>
      <c r="AU757" s="28"/>
    </row>
    <row r="758" spans="4:64" x14ac:dyDescent="0.2">
      <c r="D758" s="4"/>
      <c r="AA758" s="28"/>
      <c r="AB758" s="28"/>
      <c r="AC758" s="28"/>
      <c r="AD758" s="28"/>
      <c r="AE758" s="28"/>
      <c r="AG758" s="29"/>
      <c r="AN758" s="28"/>
      <c r="AO758" s="28"/>
      <c r="AP758" s="28"/>
      <c r="AQ758" s="28"/>
      <c r="AR758" s="28"/>
      <c r="AS758" s="28"/>
      <c r="AT758" s="28"/>
      <c r="AU758" s="28"/>
    </row>
    <row r="759" spans="4:64" x14ac:dyDescent="0.2">
      <c r="D759" s="4"/>
      <c r="AA759" s="28"/>
      <c r="AB759" s="28"/>
      <c r="AC759" s="28"/>
      <c r="AD759" s="28"/>
      <c r="AE759" s="28"/>
      <c r="AG759" s="29"/>
      <c r="AN759" s="28"/>
      <c r="AO759" s="28"/>
      <c r="AP759" s="28"/>
      <c r="AQ759" s="28"/>
      <c r="AR759" s="28"/>
      <c r="AS759" s="28"/>
      <c r="AT759" s="28"/>
      <c r="AU759" s="28"/>
    </row>
    <row r="760" spans="4:64" x14ac:dyDescent="0.2">
      <c r="D760" s="4"/>
      <c r="AA760" s="28"/>
      <c r="AB760" s="28"/>
      <c r="AC760" s="28"/>
      <c r="AD760" s="28"/>
      <c r="AE760" s="28"/>
      <c r="AG760" s="29"/>
      <c r="AN760" s="28"/>
      <c r="AO760" s="28"/>
      <c r="AP760" s="28"/>
      <c r="AQ760" s="28"/>
      <c r="AR760" s="28"/>
      <c r="AS760" s="28"/>
      <c r="AT760" s="28"/>
      <c r="AU760" s="28"/>
    </row>
    <row r="761" spans="4:64" x14ac:dyDescent="0.2">
      <c r="D761" s="4"/>
      <c r="AA761" s="28"/>
      <c r="AB761" s="28"/>
      <c r="AC761" s="28"/>
      <c r="AD761" s="28"/>
      <c r="AE761" s="28"/>
      <c r="AG761" s="29"/>
      <c r="AN761" s="28"/>
      <c r="AO761" s="28"/>
      <c r="AP761" s="28"/>
      <c r="AQ761" s="28"/>
      <c r="AR761" s="28"/>
      <c r="AS761" s="28"/>
      <c r="AT761" s="28"/>
      <c r="AU761" s="28"/>
    </row>
    <row r="762" spans="4:64" x14ac:dyDescent="0.2">
      <c r="D762" s="4"/>
      <c r="AA762" s="28"/>
      <c r="AB762" s="28"/>
      <c r="AC762" s="28"/>
      <c r="AD762" s="28"/>
      <c r="AE762" s="28"/>
      <c r="AG762" s="29"/>
      <c r="AN762" s="28"/>
      <c r="AO762" s="28"/>
      <c r="AP762" s="28"/>
      <c r="AQ762" s="28"/>
      <c r="AR762" s="28"/>
      <c r="AS762" s="28"/>
      <c r="AT762" s="28"/>
      <c r="AU762" s="28"/>
    </row>
    <row r="763" spans="4:64" x14ac:dyDescent="0.2">
      <c r="D763" s="4"/>
      <c r="AA763" s="28"/>
      <c r="AB763" s="28"/>
      <c r="AC763" s="28"/>
      <c r="AD763" s="28"/>
      <c r="AE763" s="28"/>
      <c r="AG763" s="29"/>
      <c r="AN763" s="28"/>
      <c r="AO763" s="28"/>
      <c r="AP763" s="28"/>
      <c r="AQ763" s="28"/>
      <c r="AR763" s="28"/>
      <c r="AS763" s="28"/>
      <c r="AT763" s="28"/>
      <c r="AU763" s="28"/>
    </row>
    <row r="764" spans="4:64" x14ac:dyDescent="0.2">
      <c r="D764" s="4"/>
      <c r="AA764" s="28"/>
      <c r="AB764" s="28"/>
      <c r="AC764" s="28"/>
      <c r="AD764" s="28"/>
      <c r="AE764" s="28"/>
      <c r="AG764" s="29"/>
      <c r="AN764" s="28"/>
      <c r="AO764" s="28"/>
      <c r="AP764" s="28"/>
      <c r="AQ764" s="28"/>
      <c r="AR764" s="28"/>
      <c r="AS764" s="28"/>
      <c r="AT764" s="28"/>
      <c r="AU764" s="28"/>
    </row>
    <row r="765" spans="4:64" x14ac:dyDescent="0.2">
      <c r="D765" s="4"/>
      <c r="AA765" s="28"/>
      <c r="AB765" s="28"/>
      <c r="AC765" s="28"/>
      <c r="AD765" s="28"/>
      <c r="AE765" s="28"/>
      <c r="AG765" s="29"/>
      <c r="AN765" s="28"/>
      <c r="AO765" s="28"/>
      <c r="AP765" s="28"/>
      <c r="AQ765" s="28"/>
      <c r="AR765" s="28"/>
      <c r="AS765" s="28"/>
      <c r="AT765" s="28"/>
      <c r="AU765" s="28"/>
      <c r="AV765" s="28"/>
      <c r="AW765" s="26"/>
      <c r="AX765" s="30"/>
      <c r="AY765" s="28"/>
      <c r="AZ765" s="28"/>
      <c r="BA765" s="28"/>
      <c r="BB765" s="28"/>
      <c r="BC765" s="28"/>
      <c r="BD765" s="28"/>
      <c r="BE765" s="28"/>
      <c r="BF765" s="28"/>
      <c r="BG765" s="28"/>
      <c r="BH765" s="28"/>
      <c r="BI765" s="28"/>
      <c r="BJ765" s="28"/>
      <c r="BK765" s="28"/>
      <c r="BL765" s="28"/>
    </row>
    <row r="766" spans="4:64" x14ac:dyDescent="0.2">
      <c r="D766" s="4"/>
      <c r="AA766" s="28"/>
      <c r="AB766" s="28"/>
      <c r="AC766" s="28"/>
      <c r="AD766" s="28"/>
      <c r="AE766" s="28"/>
      <c r="AG766" s="29"/>
      <c r="AN766" s="28"/>
      <c r="AO766" s="28"/>
      <c r="AP766" s="28"/>
      <c r="AQ766" s="28"/>
      <c r="AR766" s="28"/>
      <c r="AS766" s="28"/>
      <c r="AT766" s="28"/>
      <c r="AU766" s="28"/>
    </row>
    <row r="767" spans="4:64" x14ac:dyDescent="0.2">
      <c r="D767" s="4"/>
      <c r="AA767" s="28"/>
      <c r="AB767" s="28"/>
      <c r="AC767" s="28"/>
      <c r="AD767" s="28"/>
      <c r="AE767" s="28"/>
      <c r="AG767" s="29"/>
      <c r="AN767" s="28"/>
      <c r="AO767" s="28"/>
      <c r="AP767" s="28"/>
      <c r="AQ767" s="28"/>
      <c r="AR767" s="28"/>
      <c r="AS767" s="28"/>
      <c r="AT767" s="28"/>
      <c r="AU767" s="28"/>
    </row>
    <row r="768" spans="4:64" x14ac:dyDescent="0.2">
      <c r="D768" s="4"/>
      <c r="AA768" s="28"/>
      <c r="AB768" s="28"/>
      <c r="AC768" s="28"/>
      <c r="AD768" s="28"/>
      <c r="AE768" s="28"/>
      <c r="AG768" s="29"/>
      <c r="AN768" s="28"/>
      <c r="AO768" s="28"/>
      <c r="AP768" s="28"/>
      <c r="AQ768" s="28"/>
      <c r="AR768" s="28"/>
      <c r="AS768" s="28"/>
      <c r="AT768" s="28"/>
      <c r="AU768" s="28"/>
    </row>
    <row r="769" spans="4:64" x14ac:dyDescent="0.2">
      <c r="D769" s="4"/>
      <c r="AA769" s="28"/>
      <c r="AB769" s="28"/>
      <c r="AC769" s="28"/>
      <c r="AD769" s="28"/>
      <c r="AE769" s="28"/>
      <c r="AG769" s="29"/>
      <c r="AN769" s="28"/>
      <c r="AO769" s="28"/>
      <c r="AP769" s="28"/>
      <c r="AQ769" s="28"/>
      <c r="AR769" s="28"/>
      <c r="AS769" s="28"/>
      <c r="AT769" s="28"/>
      <c r="AU769" s="28"/>
    </row>
    <row r="770" spans="4:64" x14ac:dyDescent="0.2">
      <c r="D770" s="4"/>
      <c r="AA770" s="28"/>
      <c r="AB770" s="28"/>
      <c r="AC770" s="28"/>
      <c r="AD770" s="28"/>
      <c r="AE770" s="28"/>
      <c r="AG770" s="29"/>
      <c r="AN770" s="28"/>
      <c r="AO770" s="28"/>
      <c r="AP770" s="28"/>
      <c r="AQ770" s="28"/>
      <c r="AR770" s="28"/>
      <c r="AS770" s="28"/>
      <c r="AT770" s="28"/>
      <c r="AU770" s="28"/>
      <c r="AV770" s="28"/>
      <c r="AW770" s="28"/>
      <c r="AX770" s="28"/>
      <c r="AY770" s="28"/>
      <c r="AZ770" s="28"/>
      <c r="BA770" s="28"/>
      <c r="BB770" s="28"/>
      <c r="BC770" s="28"/>
      <c r="BD770" s="28"/>
      <c r="BE770" s="28"/>
      <c r="BF770" s="28"/>
      <c r="BG770" s="28"/>
      <c r="BH770" s="28"/>
      <c r="BI770" s="28"/>
      <c r="BJ770" s="28"/>
      <c r="BK770" s="28"/>
      <c r="BL770" s="28"/>
    </row>
    <row r="771" spans="4:64" x14ac:dyDescent="0.2">
      <c r="D771" s="4"/>
      <c r="AA771" s="28"/>
      <c r="AB771" s="28"/>
      <c r="AC771" s="28"/>
      <c r="AD771" s="28"/>
      <c r="AE771" s="28"/>
      <c r="AG771" s="29"/>
      <c r="AN771" s="28"/>
      <c r="AO771" s="28"/>
      <c r="AP771" s="28"/>
      <c r="AQ771" s="28"/>
      <c r="AR771" s="28"/>
      <c r="AS771" s="28"/>
      <c r="AT771" s="28"/>
      <c r="AU771" s="28"/>
    </row>
    <row r="772" spans="4:64" x14ac:dyDescent="0.2">
      <c r="D772" s="4"/>
      <c r="AA772" s="28"/>
      <c r="AB772" s="28"/>
      <c r="AC772" s="28"/>
      <c r="AD772" s="28"/>
      <c r="AE772" s="28"/>
      <c r="AG772" s="29"/>
      <c r="AN772" s="28"/>
      <c r="AO772" s="28"/>
      <c r="AP772" s="28"/>
      <c r="AQ772" s="28"/>
      <c r="AR772" s="28"/>
      <c r="AS772" s="28"/>
      <c r="AT772" s="28"/>
      <c r="AU772" s="28"/>
    </row>
    <row r="773" spans="4:64" x14ac:dyDescent="0.2">
      <c r="D773" s="4"/>
      <c r="AA773" s="28"/>
      <c r="AB773" s="28"/>
      <c r="AC773" s="28"/>
      <c r="AD773" s="28"/>
      <c r="AE773" s="28"/>
      <c r="AG773" s="29"/>
      <c r="AN773" s="28"/>
      <c r="AO773" s="28"/>
      <c r="AP773" s="28"/>
      <c r="AQ773" s="28"/>
      <c r="AR773" s="28"/>
      <c r="AS773" s="28"/>
      <c r="AT773" s="28"/>
      <c r="AU773" s="28"/>
    </row>
    <row r="774" spans="4:64" x14ac:dyDescent="0.2">
      <c r="D774" s="4"/>
      <c r="AA774" s="28"/>
      <c r="AB774" s="28"/>
      <c r="AC774" s="28"/>
      <c r="AD774" s="28"/>
      <c r="AE774" s="28"/>
      <c r="AG774" s="29"/>
      <c r="AN774" s="28"/>
      <c r="AO774" s="28"/>
      <c r="AP774" s="28"/>
      <c r="AQ774" s="28"/>
      <c r="AR774" s="28"/>
      <c r="AS774" s="28"/>
      <c r="AT774" s="28"/>
      <c r="AU774" s="28"/>
    </row>
    <row r="775" spans="4:64" x14ac:dyDescent="0.2">
      <c r="D775" s="4"/>
      <c r="AA775" s="28"/>
      <c r="AB775" s="28"/>
      <c r="AC775" s="28"/>
      <c r="AD775" s="28"/>
      <c r="AE775" s="28"/>
      <c r="AG775" s="29"/>
      <c r="AN775" s="28"/>
      <c r="AO775" s="28"/>
      <c r="AP775" s="28"/>
      <c r="AQ775" s="28"/>
      <c r="AR775" s="28"/>
      <c r="AS775" s="28"/>
      <c r="AT775" s="28"/>
      <c r="AU775" s="28"/>
    </row>
    <row r="776" spans="4:64" x14ac:dyDescent="0.2">
      <c r="D776" s="4"/>
      <c r="AA776" s="28"/>
      <c r="AB776" s="28"/>
      <c r="AC776" s="28"/>
      <c r="AD776" s="28"/>
      <c r="AE776" s="28"/>
      <c r="AG776" s="29"/>
      <c r="AN776" s="28"/>
      <c r="AO776" s="28"/>
      <c r="AP776" s="28"/>
      <c r="AQ776" s="28"/>
      <c r="AR776" s="28"/>
      <c r="AS776" s="28"/>
      <c r="AT776" s="28"/>
      <c r="AU776" s="28"/>
    </row>
    <row r="777" spans="4:64" x14ac:dyDescent="0.2">
      <c r="D777" s="4"/>
      <c r="AA777" s="28"/>
      <c r="AB777" s="28"/>
      <c r="AC777" s="28"/>
      <c r="AD777" s="28"/>
      <c r="AE777" s="28"/>
      <c r="AG777" s="29"/>
      <c r="AN777" s="28"/>
      <c r="AO777" s="28"/>
      <c r="AP777" s="28"/>
      <c r="AQ777" s="28"/>
      <c r="AR777" s="28"/>
      <c r="AS777" s="28"/>
      <c r="AT777" s="28"/>
      <c r="AU777" s="28"/>
    </row>
    <row r="778" spans="4:64" x14ac:dyDescent="0.2">
      <c r="D778" s="4"/>
      <c r="AA778" s="28"/>
      <c r="AB778" s="28"/>
      <c r="AC778" s="28"/>
      <c r="AD778" s="28"/>
      <c r="AE778" s="28"/>
      <c r="AG778" s="29"/>
      <c r="AN778" s="28"/>
      <c r="AO778" s="28"/>
      <c r="AP778" s="28"/>
      <c r="AQ778" s="28"/>
      <c r="AR778" s="28"/>
      <c r="AS778" s="28"/>
      <c r="AT778" s="28"/>
      <c r="AU778" s="28"/>
    </row>
    <row r="779" spans="4:64" x14ac:dyDescent="0.2">
      <c r="D779" s="4"/>
      <c r="AA779" s="28"/>
      <c r="AB779" s="28"/>
      <c r="AC779" s="28"/>
      <c r="AD779" s="28"/>
      <c r="AE779" s="28"/>
      <c r="AG779" s="29"/>
      <c r="AN779" s="28"/>
      <c r="AO779" s="28"/>
      <c r="AP779" s="28"/>
      <c r="AQ779" s="28"/>
      <c r="AR779" s="28"/>
      <c r="AS779" s="28"/>
      <c r="AT779" s="28"/>
      <c r="AU779" s="28"/>
      <c r="AV779" s="28"/>
    </row>
    <row r="780" spans="4:64" x14ac:dyDescent="0.2">
      <c r="D780" s="4"/>
      <c r="AA780" s="28"/>
      <c r="AB780" s="28"/>
      <c r="AC780" s="28"/>
      <c r="AD780" s="28"/>
      <c r="AE780" s="28"/>
      <c r="AG780" s="29"/>
      <c r="AN780" s="28"/>
      <c r="AO780" s="28"/>
      <c r="AP780" s="28"/>
      <c r="AQ780" s="28"/>
      <c r="AR780" s="28"/>
      <c r="AS780" s="28"/>
      <c r="AT780" s="28"/>
      <c r="AU780" s="28"/>
    </row>
    <row r="781" spans="4:64" x14ac:dyDescent="0.2">
      <c r="D781" s="4"/>
      <c r="AA781" s="28"/>
      <c r="AB781" s="28"/>
      <c r="AC781" s="28"/>
      <c r="AD781" s="28"/>
      <c r="AE781" s="28"/>
      <c r="AG781" s="29"/>
      <c r="AN781" s="28"/>
      <c r="AO781" s="28"/>
      <c r="AP781" s="28"/>
      <c r="AQ781" s="28"/>
      <c r="AR781" s="28"/>
      <c r="AS781" s="28"/>
      <c r="AT781" s="28"/>
      <c r="AU781" s="28"/>
    </row>
    <row r="782" spans="4:64" x14ac:dyDescent="0.2">
      <c r="D782" s="4"/>
      <c r="AA782" s="28"/>
      <c r="AB782" s="28"/>
      <c r="AC782" s="28"/>
      <c r="AD782" s="28"/>
      <c r="AE782" s="28"/>
      <c r="AG782" s="29"/>
      <c r="AN782" s="28"/>
      <c r="AO782" s="28"/>
      <c r="AP782" s="28"/>
      <c r="AQ782" s="28"/>
      <c r="AR782" s="28"/>
      <c r="AS782" s="28"/>
      <c r="AT782" s="28"/>
      <c r="AU782" s="28"/>
    </row>
    <row r="783" spans="4:64" x14ac:dyDescent="0.2">
      <c r="D783" s="4"/>
      <c r="AA783" s="28"/>
      <c r="AB783" s="28"/>
      <c r="AC783" s="28"/>
      <c r="AD783" s="28"/>
      <c r="AE783" s="28"/>
      <c r="AG783" s="29"/>
      <c r="AN783" s="28"/>
      <c r="AO783" s="28"/>
      <c r="AP783" s="28"/>
      <c r="AQ783" s="28"/>
      <c r="AR783" s="28"/>
      <c r="AS783" s="28"/>
      <c r="AT783" s="28"/>
      <c r="AU783" s="28"/>
    </row>
    <row r="784" spans="4:64" x14ac:dyDescent="0.2">
      <c r="D784" s="4"/>
      <c r="AA784" s="28"/>
      <c r="AB784" s="28"/>
      <c r="AC784" s="28"/>
      <c r="AD784" s="28"/>
      <c r="AE784" s="28"/>
      <c r="AG784" s="29"/>
      <c r="AN784" s="28"/>
      <c r="AO784" s="28"/>
      <c r="AP784" s="28"/>
      <c r="AQ784" s="28"/>
      <c r="AR784" s="28"/>
      <c r="AS784" s="28"/>
      <c r="AT784" s="28"/>
      <c r="AU784" s="28"/>
    </row>
    <row r="785" spans="4:47" x14ac:dyDescent="0.2">
      <c r="D785" s="4"/>
      <c r="AA785" s="28"/>
      <c r="AB785" s="28"/>
      <c r="AC785" s="28"/>
      <c r="AD785" s="28"/>
      <c r="AE785" s="28"/>
      <c r="AG785" s="29"/>
      <c r="AN785" s="28"/>
      <c r="AO785" s="28"/>
      <c r="AP785" s="28"/>
      <c r="AQ785" s="28"/>
      <c r="AR785" s="28"/>
      <c r="AS785" s="28"/>
      <c r="AT785" s="28"/>
      <c r="AU785" s="28"/>
    </row>
    <row r="786" spans="4:47" x14ac:dyDescent="0.2">
      <c r="D786" s="4"/>
      <c r="AA786" s="28"/>
      <c r="AB786" s="28"/>
      <c r="AC786" s="28"/>
      <c r="AD786" s="28"/>
      <c r="AE786" s="28"/>
      <c r="AG786" s="29"/>
      <c r="AN786" s="28"/>
      <c r="AO786" s="28"/>
      <c r="AP786" s="28"/>
      <c r="AQ786" s="28"/>
      <c r="AR786" s="28"/>
      <c r="AS786" s="28"/>
      <c r="AT786" s="28"/>
      <c r="AU786" s="28"/>
    </row>
    <row r="787" spans="4:47" x14ac:dyDescent="0.2">
      <c r="D787" s="4"/>
      <c r="AA787" s="28"/>
      <c r="AB787" s="28"/>
      <c r="AC787" s="28"/>
      <c r="AD787" s="28"/>
      <c r="AE787" s="28"/>
      <c r="AG787" s="29"/>
      <c r="AN787" s="28"/>
      <c r="AO787" s="28"/>
      <c r="AP787" s="28"/>
      <c r="AQ787" s="28"/>
      <c r="AR787" s="28"/>
      <c r="AS787" s="28"/>
      <c r="AT787" s="28"/>
      <c r="AU787" s="28"/>
    </row>
    <row r="788" spans="4:47" x14ac:dyDescent="0.2">
      <c r="D788" s="4"/>
      <c r="AA788" s="28"/>
      <c r="AB788" s="28"/>
      <c r="AC788" s="28"/>
      <c r="AD788" s="28"/>
      <c r="AE788" s="28"/>
      <c r="AG788" s="29"/>
      <c r="AN788" s="28"/>
      <c r="AO788" s="28"/>
      <c r="AP788" s="28"/>
      <c r="AQ788" s="28"/>
      <c r="AR788" s="28"/>
      <c r="AS788" s="28"/>
      <c r="AT788" s="28"/>
      <c r="AU788" s="28"/>
    </row>
    <row r="789" spans="4:47" x14ac:dyDescent="0.2">
      <c r="D789" s="4"/>
      <c r="AA789" s="28"/>
      <c r="AB789" s="28"/>
      <c r="AC789" s="28"/>
      <c r="AD789" s="28"/>
      <c r="AE789" s="28"/>
      <c r="AG789" s="29"/>
      <c r="AN789" s="28"/>
      <c r="AO789" s="28"/>
      <c r="AP789" s="28"/>
      <c r="AQ789" s="28"/>
      <c r="AR789" s="28"/>
      <c r="AS789" s="28"/>
      <c r="AT789" s="28"/>
      <c r="AU789" s="28"/>
    </row>
    <row r="790" spans="4:47" x14ac:dyDescent="0.2">
      <c r="D790" s="4"/>
      <c r="AA790" s="28"/>
      <c r="AB790" s="28"/>
      <c r="AC790" s="28"/>
      <c r="AD790" s="28"/>
      <c r="AE790" s="28"/>
      <c r="AG790" s="29"/>
      <c r="AN790" s="28"/>
      <c r="AO790" s="28"/>
      <c r="AP790" s="28"/>
      <c r="AQ790" s="28"/>
      <c r="AR790" s="28"/>
      <c r="AS790" s="28"/>
      <c r="AT790" s="28"/>
      <c r="AU790" s="28"/>
    </row>
    <row r="791" spans="4:47" x14ac:dyDescent="0.2">
      <c r="D791" s="4"/>
      <c r="AA791" s="28"/>
      <c r="AB791" s="28"/>
      <c r="AC791" s="28"/>
      <c r="AD791" s="28"/>
      <c r="AE791" s="28"/>
      <c r="AG791" s="29"/>
      <c r="AN791" s="28"/>
      <c r="AO791" s="28"/>
      <c r="AP791" s="28"/>
      <c r="AQ791" s="28"/>
      <c r="AR791" s="28"/>
      <c r="AS791" s="28"/>
      <c r="AT791" s="28"/>
      <c r="AU791" s="28"/>
    </row>
    <row r="792" spans="4:47" x14ac:dyDescent="0.2">
      <c r="D792" s="4"/>
      <c r="AA792" s="28"/>
      <c r="AB792" s="28"/>
      <c r="AC792" s="28"/>
      <c r="AD792" s="28"/>
      <c r="AE792" s="28"/>
      <c r="AG792" s="29"/>
      <c r="AN792" s="28"/>
      <c r="AO792" s="28"/>
      <c r="AP792" s="28"/>
      <c r="AQ792" s="28"/>
      <c r="AR792" s="28"/>
      <c r="AS792" s="28"/>
      <c r="AT792" s="28"/>
      <c r="AU792" s="28"/>
    </row>
    <row r="793" spans="4:47" x14ac:dyDescent="0.2">
      <c r="D793" s="4"/>
      <c r="AA793" s="28"/>
      <c r="AB793" s="28"/>
      <c r="AC793" s="28"/>
      <c r="AD793" s="28"/>
      <c r="AE793" s="28"/>
      <c r="AG793" s="29"/>
      <c r="AN793" s="28"/>
      <c r="AO793" s="28"/>
      <c r="AP793" s="28"/>
      <c r="AQ793" s="28"/>
      <c r="AR793" s="28"/>
      <c r="AS793" s="28"/>
      <c r="AT793" s="28"/>
      <c r="AU793" s="28"/>
    </row>
    <row r="794" spans="4:47" x14ac:dyDescent="0.2">
      <c r="D794" s="4"/>
      <c r="AA794" s="28"/>
      <c r="AB794" s="28"/>
      <c r="AC794" s="28"/>
      <c r="AD794" s="28"/>
      <c r="AE794" s="28"/>
      <c r="AG794" s="29"/>
      <c r="AN794" s="28"/>
      <c r="AO794" s="28"/>
      <c r="AP794" s="28"/>
      <c r="AQ794" s="28"/>
      <c r="AR794" s="28"/>
      <c r="AS794" s="28"/>
      <c r="AT794" s="28"/>
      <c r="AU794" s="28"/>
    </row>
    <row r="795" spans="4:47" x14ac:dyDescent="0.2">
      <c r="D795" s="4"/>
      <c r="AA795" s="28"/>
      <c r="AB795" s="28"/>
      <c r="AC795" s="28"/>
      <c r="AD795" s="28"/>
      <c r="AE795" s="28"/>
      <c r="AG795" s="29"/>
      <c r="AN795" s="28"/>
      <c r="AO795" s="28"/>
      <c r="AP795" s="28"/>
      <c r="AQ795" s="28"/>
      <c r="AR795" s="28"/>
      <c r="AS795" s="28"/>
      <c r="AT795" s="28"/>
      <c r="AU795" s="28"/>
    </row>
    <row r="796" spans="4:47" x14ac:dyDescent="0.2">
      <c r="D796" s="4"/>
      <c r="AA796" s="28"/>
      <c r="AB796" s="28"/>
      <c r="AC796" s="28"/>
      <c r="AD796" s="28"/>
      <c r="AE796" s="28"/>
      <c r="AG796" s="29"/>
      <c r="AN796" s="28"/>
      <c r="AO796" s="28"/>
      <c r="AP796" s="28"/>
      <c r="AQ796" s="28"/>
      <c r="AR796" s="28"/>
      <c r="AS796" s="28"/>
      <c r="AT796" s="28"/>
      <c r="AU796" s="28"/>
    </row>
    <row r="797" spans="4:47" x14ac:dyDescent="0.2">
      <c r="D797" s="4"/>
      <c r="AA797" s="28"/>
      <c r="AB797" s="28"/>
      <c r="AC797" s="28"/>
      <c r="AD797" s="28"/>
      <c r="AE797" s="28"/>
      <c r="AG797" s="29"/>
      <c r="AN797" s="28"/>
      <c r="AO797" s="28"/>
      <c r="AP797" s="28"/>
      <c r="AQ797" s="28"/>
      <c r="AR797" s="28"/>
      <c r="AS797" s="28"/>
      <c r="AT797" s="28"/>
      <c r="AU797" s="28"/>
    </row>
    <row r="798" spans="4:47" x14ac:dyDescent="0.2">
      <c r="D798" s="4"/>
      <c r="AA798" s="28"/>
      <c r="AB798" s="28"/>
      <c r="AC798" s="28"/>
      <c r="AD798" s="28"/>
      <c r="AE798" s="28"/>
      <c r="AG798" s="29"/>
      <c r="AN798" s="28"/>
      <c r="AO798" s="28"/>
      <c r="AP798" s="28"/>
      <c r="AQ798" s="28"/>
      <c r="AR798" s="28"/>
      <c r="AS798" s="28"/>
      <c r="AT798" s="28"/>
      <c r="AU798" s="28"/>
    </row>
    <row r="799" spans="4:47" x14ac:dyDescent="0.2">
      <c r="D799" s="4"/>
      <c r="AA799" s="28"/>
      <c r="AB799" s="28"/>
      <c r="AC799" s="28"/>
      <c r="AD799" s="28"/>
      <c r="AE799" s="28"/>
      <c r="AG799" s="29"/>
      <c r="AN799" s="28"/>
      <c r="AO799" s="28"/>
      <c r="AP799" s="28"/>
      <c r="AQ799" s="28"/>
      <c r="AR799" s="28"/>
      <c r="AS799" s="28"/>
      <c r="AT799" s="28"/>
      <c r="AU799" s="28"/>
    </row>
    <row r="800" spans="4:47" x14ac:dyDescent="0.2">
      <c r="D800" s="4"/>
      <c r="AA800" s="28"/>
      <c r="AB800" s="28"/>
      <c r="AC800" s="28"/>
      <c r="AD800" s="28"/>
      <c r="AE800" s="28"/>
      <c r="AG800" s="29"/>
      <c r="AN800" s="28"/>
      <c r="AO800" s="28"/>
      <c r="AP800" s="28"/>
      <c r="AQ800" s="28"/>
      <c r="AR800" s="28"/>
      <c r="AS800" s="28"/>
      <c r="AT800" s="28"/>
      <c r="AU800" s="28"/>
    </row>
    <row r="801" spans="4:47" x14ac:dyDescent="0.2">
      <c r="D801" s="4"/>
      <c r="AA801" s="28"/>
      <c r="AB801" s="28"/>
      <c r="AC801" s="28"/>
      <c r="AD801" s="28"/>
      <c r="AE801" s="28"/>
      <c r="AG801" s="29"/>
      <c r="AN801" s="28"/>
      <c r="AO801" s="28"/>
      <c r="AP801" s="28"/>
      <c r="AQ801" s="28"/>
      <c r="AR801" s="28"/>
      <c r="AS801" s="28"/>
      <c r="AT801" s="28"/>
      <c r="AU801" s="28"/>
    </row>
    <row r="802" spans="4:47" x14ac:dyDescent="0.2">
      <c r="D802" s="4"/>
      <c r="AA802" s="28"/>
      <c r="AB802" s="28"/>
      <c r="AC802" s="28"/>
      <c r="AD802" s="28"/>
      <c r="AE802" s="28"/>
      <c r="AG802" s="29"/>
      <c r="AN802" s="28"/>
      <c r="AO802" s="28"/>
      <c r="AP802" s="28"/>
      <c r="AQ802" s="28"/>
      <c r="AR802" s="28"/>
      <c r="AS802" s="28"/>
      <c r="AT802" s="28"/>
      <c r="AU802" s="28"/>
    </row>
    <row r="803" spans="4:47" x14ac:dyDescent="0.2">
      <c r="D803" s="4"/>
      <c r="AA803" s="28"/>
      <c r="AB803" s="28"/>
      <c r="AC803" s="28"/>
      <c r="AD803" s="28"/>
      <c r="AE803" s="28"/>
      <c r="AG803" s="29"/>
      <c r="AN803" s="28"/>
      <c r="AO803" s="28"/>
      <c r="AP803" s="28"/>
      <c r="AQ803" s="28"/>
      <c r="AR803" s="28"/>
      <c r="AS803" s="28"/>
      <c r="AT803" s="28"/>
      <c r="AU803" s="28"/>
    </row>
    <row r="804" spans="4:47" x14ac:dyDescent="0.2">
      <c r="D804" s="4"/>
      <c r="AA804" s="28"/>
      <c r="AB804" s="28"/>
      <c r="AC804" s="28"/>
      <c r="AD804" s="28"/>
      <c r="AE804" s="28"/>
      <c r="AG804" s="29"/>
      <c r="AN804" s="28"/>
      <c r="AO804" s="28"/>
      <c r="AP804" s="28"/>
      <c r="AQ804" s="28"/>
      <c r="AR804" s="28"/>
      <c r="AS804" s="28"/>
      <c r="AT804" s="28"/>
      <c r="AU804" s="28"/>
    </row>
    <row r="805" spans="4:47" x14ac:dyDescent="0.2">
      <c r="D805" s="4"/>
      <c r="AA805" s="28"/>
      <c r="AB805" s="28"/>
      <c r="AC805" s="28"/>
      <c r="AD805" s="28"/>
      <c r="AE805" s="28"/>
      <c r="AG805" s="29"/>
      <c r="AN805" s="28"/>
      <c r="AO805" s="28"/>
      <c r="AP805" s="28"/>
      <c r="AQ805" s="28"/>
      <c r="AR805" s="28"/>
      <c r="AS805" s="28"/>
      <c r="AT805" s="28"/>
      <c r="AU805" s="28"/>
    </row>
    <row r="806" spans="4:47" x14ac:dyDescent="0.2">
      <c r="D806" s="4"/>
      <c r="AA806" s="28"/>
      <c r="AB806" s="28"/>
      <c r="AC806" s="28"/>
      <c r="AD806" s="28"/>
      <c r="AE806" s="28"/>
      <c r="AG806" s="29"/>
      <c r="AN806" s="28"/>
      <c r="AO806" s="28"/>
      <c r="AP806" s="28"/>
      <c r="AQ806" s="28"/>
      <c r="AR806" s="28"/>
      <c r="AS806" s="28"/>
      <c r="AT806" s="28"/>
      <c r="AU806" s="28"/>
    </row>
    <row r="807" spans="4:47" x14ac:dyDescent="0.2">
      <c r="D807" s="4"/>
      <c r="AA807" s="28"/>
      <c r="AB807" s="28"/>
      <c r="AC807" s="28"/>
      <c r="AD807" s="28"/>
      <c r="AE807" s="28"/>
      <c r="AG807" s="29"/>
      <c r="AN807" s="28"/>
      <c r="AO807" s="28"/>
      <c r="AP807" s="28"/>
      <c r="AQ807" s="28"/>
      <c r="AR807" s="28"/>
      <c r="AS807" s="28"/>
      <c r="AT807" s="28"/>
      <c r="AU807" s="28"/>
    </row>
    <row r="808" spans="4:47" x14ac:dyDescent="0.2">
      <c r="D808" s="4"/>
      <c r="AA808" s="28"/>
      <c r="AB808" s="28"/>
      <c r="AC808" s="28"/>
      <c r="AD808" s="28"/>
      <c r="AE808" s="28"/>
      <c r="AG808" s="29"/>
      <c r="AN808" s="28"/>
      <c r="AO808" s="28"/>
      <c r="AP808" s="28"/>
      <c r="AQ808" s="28"/>
      <c r="AR808" s="28"/>
      <c r="AS808" s="28"/>
      <c r="AT808" s="28"/>
      <c r="AU808" s="28"/>
    </row>
    <row r="809" spans="4:47" x14ac:dyDescent="0.2">
      <c r="D809" s="4"/>
      <c r="AA809" s="28"/>
      <c r="AB809" s="28"/>
      <c r="AC809" s="28"/>
      <c r="AD809" s="28"/>
      <c r="AE809" s="28"/>
      <c r="AG809" s="29"/>
      <c r="AN809" s="28"/>
      <c r="AO809" s="28"/>
      <c r="AP809" s="28"/>
      <c r="AQ809" s="28"/>
      <c r="AR809" s="28"/>
      <c r="AS809" s="28"/>
      <c r="AT809" s="28"/>
      <c r="AU809" s="28"/>
    </row>
    <row r="810" spans="4:47" x14ac:dyDescent="0.2">
      <c r="D810" s="4"/>
      <c r="AA810" s="28"/>
      <c r="AB810" s="28"/>
      <c r="AC810" s="28"/>
      <c r="AD810" s="28"/>
      <c r="AE810" s="28"/>
      <c r="AG810" s="29"/>
      <c r="AN810" s="28"/>
      <c r="AO810" s="28"/>
      <c r="AP810" s="28"/>
      <c r="AQ810" s="28"/>
      <c r="AR810" s="28"/>
      <c r="AS810" s="28"/>
      <c r="AT810" s="28"/>
      <c r="AU810" s="28"/>
    </row>
    <row r="811" spans="4:47" x14ac:dyDescent="0.2">
      <c r="D811" s="4"/>
      <c r="AA811" s="28"/>
      <c r="AB811" s="28"/>
      <c r="AC811" s="28"/>
      <c r="AD811" s="28"/>
      <c r="AE811" s="28"/>
      <c r="AG811" s="29"/>
      <c r="AN811" s="28"/>
      <c r="AO811" s="28"/>
      <c r="AP811" s="28"/>
      <c r="AQ811" s="28"/>
      <c r="AR811" s="28"/>
      <c r="AS811" s="28"/>
      <c r="AT811" s="28"/>
      <c r="AU811" s="28"/>
    </row>
    <row r="812" spans="4:47" x14ac:dyDescent="0.2">
      <c r="D812" s="4"/>
      <c r="AA812" s="28"/>
      <c r="AB812" s="28"/>
      <c r="AC812" s="28"/>
      <c r="AD812" s="28"/>
      <c r="AE812" s="28"/>
      <c r="AG812" s="29"/>
      <c r="AN812" s="28"/>
      <c r="AO812" s="28"/>
      <c r="AP812" s="28"/>
      <c r="AQ812" s="28"/>
      <c r="AR812" s="28"/>
      <c r="AS812" s="28"/>
      <c r="AT812" s="28"/>
      <c r="AU812" s="28"/>
    </row>
    <row r="813" spans="4:47" x14ac:dyDescent="0.2">
      <c r="D813" s="4"/>
      <c r="AA813" s="28"/>
      <c r="AB813" s="28"/>
      <c r="AC813" s="28"/>
      <c r="AD813" s="28"/>
      <c r="AE813" s="28"/>
      <c r="AG813" s="29"/>
      <c r="AN813" s="28"/>
      <c r="AO813" s="28"/>
      <c r="AP813" s="28"/>
      <c r="AQ813" s="28"/>
      <c r="AR813" s="28"/>
      <c r="AS813" s="28"/>
      <c r="AT813" s="28"/>
      <c r="AU813" s="28"/>
    </row>
    <row r="814" spans="4:47" x14ac:dyDescent="0.2">
      <c r="D814" s="4"/>
      <c r="AA814" s="28"/>
      <c r="AB814" s="28"/>
      <c r="AC814" s="28"/>
      <c r="AD814" s="28"/>
      <c r="AE814" s="28"/>
      <c r="AG814" s="29"/>
      <c r="AN814" s="28"/>
      <c r="AO814" s="28"/>
      <c r="AP814" s="28"/>
      <c r="AQ814" s="28"/>
      <c r="AR814" s="28"/>
      <c r="AS814" s="28"/>
      <c r="AT814" s="28"/>
      <c r="AU814" s="28"/>
    </row>
    <row r="815" spans="4:47" x14ac:dyDescent="0.2">
      <c r="D815" s="4"/>
      <c r="AA815" s="28"/>
      <c r="AB815" s="28"/>
      <c r="AC815" s="28"/>
      <c r="AD815" s="28"/>
      <c r="AE815" s="28"/>
      <c r="AG815" s="29"/>
      <c r="AN815" s="28"/>
      <c r="AO815" s="28"/>
      <c r="AP815" s="28"/>
      <c r="AQ815" s="28"/>
      <c r="AR815" s="28"/>
      <c r="AS815" s="28"/>
      <c r="AT815" s="28"/>
      <c r="AU815" s="28"/>
    </row>
    <row r="816" spans="4:47" x14ac:dyDescent="0.2">
      <c r="D816" s="4"/>
      <c r="AA816" s="28"/>
      <c r="AB816" s="28"/>
      <c r="AC816" s="28"/>
      <c r="AD816" s="28"/>
      <c r="AE816" s="28"/>
      <c r="AG816" s="29"/>
      <c r="AN816" s="28"/>
      <c r="AO816" s="28"/>
      <c r="AP816" s="28"/>
      <c r="AQ816" s="28"/>
      <c r="AR816" s="28"/>
      <c r="AS816" s="28"/>
      <c r="AT816" s="28"/>
      <c r="AU816" s="28"/>
    </row>
    <row r="817" spans="4:64" x14ac:dyDescent="0.2">
      <c r="D817" s="4"/>
      <c r="AA817" s="28"/>
      <c r="AB817" s="28"/>
      <c r="AC817" s="28"/>
      <c r="AD817" s="28"/>
      <c r="AE817" s="28"/>
      <c r="AG817" s="29"/>
      <c r="AN817" s="28"/>
      <c r="AO817" s="28"/>
      <c r="AP817" s="28"/>
      <c r="AQ817" s="28"/>
      <c r="AR817" s="28"/>
      <c r="AS817" s="28"/>
      <c r="AT817" s="28"/>
      <c r="AU817" s="28"/>
      <c r="AV817" s="28"/>
      <c r="AW817" s="28"/>
      <c r="AX817" s="28"/>
      <c r="AY817" s="28"/>
      <c r="AZ817" s="28"/>
      <c r="BA817" s="28"/>
      <c r="BB817" s="28"/>
      <c r="BC817" s="28"/>
      <c r="BD817" s="28"/>
      <c r="BE817" s="28"/>
      <c r="BF817" s="28"/>
      <c r="BG817" s="28"/>
      <c r="BH817" s="28"/>
      <c r="BI817" s="28"/>
      <c r="BJ817" s="28"/>
      <c r="BK817" s="28"/>
      <c r="BL817" s="28"/>
    </row>
    <row r="818" spans="4:64" x14ac:dyDescent="0.2">
      <c r="D818" s="4"/>
      <c r="AA818" s="28"/>
      <c r="AB818" s="28"/>
      <c r="AC818" s="28"/>
      <c r="AD818" s="28"/>
      <c r="AE818" s="28"/>
      <c r="AG818" s="29"/>
      <c r="AN818" s="28"/>
      <c r="AO818" s="28"/>
      <c r="AP818" s="28"/>
      <c r="AQ818" s="28"/>
      <c r="AR818" s="28"/>
      <c r="AS818" s="28"/>
      <c r="AT818" s="28"/>
      <c r="AU818" s="28"/>
      <c r="AV818" s="28"/>
      <c r="AW818" s="26"/>
      <c r="AX818" s="30"/>
      <c r="AY818" s="28"/>
      <c r="AZ818" s="28"/>
      <c r="BA818" s="28"/>
      <c r="BB818" s="28"/>
      <c r="BC818" s="28"/>
      <c r="BD818" s="28"/>
      <c r="BE818" s="28"/>
      <c r="BF818" s="28"/>
      <c r="BG818" s="28"/>
      <c r="BH818" s="28"/>
      <c r="BI818" s="28"/>
      <c r="BJ818" s="28"/>
      <c r="BK818" s="28"/>
      <c r="BL818" s="28"/>
    </row>
    <row r="819" spans="4:64" x14ac:dyDescent="0.2">
      <c r="D819" s="4"/>
      <c r="AA819" s="28"/>
      <c r="AB819" s="28"/>
      <c r="AC819" s="28"/>
      <c r="AD819" s="28"/>
      <c r="AE819" s="28"/>
      <c r="AG819" s="29"/>
      <c r="AN819" s="28"/>
      <c r="AO819" s="28"/>
      <c r="AP819" s="28"/>
      <c r="AQ819" s="28"/>
      <c r="AR819" s="28"/>
      <c r="AS819" s="28"/>
      <c r="AT819" s="28"/>
      <c r="AU819" s="28"/>
    </row>
    <row r="820" spans="4:64" x14ac:dyDescent="0.2">
      <c r="D820" s="4"/>
      <c r="AA820" s="28"/>
      <c r="AB820" s="28"/>
      <c r="AC820" s="28"/>
      <c r="AD820" s="28"/>
      <c r="AE820" s="28"/>
      <c r="AG820" s="29"/>
      <c r="AN820" s="28"/>
      <c r="AO820" s="28"/>
      <c r="AP820" s="28"/>
      <c r="AQ820" s="28"/>
      <c r="AR820" s="28"/>
      <c r="AS820" s="28"/>
      <c r="AT820" s="28"/>
      <c r="AU820" s="28"/>
    </row>
    <row r="821" spans="4:64" x14ac:dyDescent="0.2">
      <c r="D821" s="4"/>
      <c r="AA821" s="28"/>
      <c r="AB821" s="28"/>
      <c r="AC821" s="28"/>
      <c r="AD821" s="28"/>
      <c r="AE821" s="28"/>
      <c r="AG821" s="29"/>
      <c r="AN821" s="28"/>
      <c r="AO821" s="28"/>
      <c r="AP821" s="28"/>
      <c r="AQ821" s="28"/>
      <c r="AR821" s="28"/>
      <c r="AS821" s="28"/>
      <c r="AT821" s="28"/>
      <c r="AU821" s="28"/>
    </row>
    <row r="822" spans="4:64" x14ac:dyDescent="0.2">
      <c r="D822" s="4"/>
      <c r="AA822" s="28"/>
      <c r="AB822" s="28"/>
      <c r="AC822" s="28"/>
      <c r="AD822" s="28"/>
      <c r="AE822" s="28"/>
      <c r="AG822" s="29"/>
      <c r="AN822" s="28"/>
      <c r="AO822" s="28"/>
      <c r="AP822" s="28"/>
      <c r="AQ822" s="28"/>
      <c r="AR822" s="28"/>
      <c r="AS822" s="28"/>
      <c r="AT822" s="28"/>
      <c r="AU822" s="28"/>
    </row>
    <row r="823" spans="4:64" x14ac:dyDescent="0.2">
      <c r="D823" s="4"/>
      <c r="AA823" s="28"/>
      <c r="AB823" s="28"/>
      <c r="AC823" s="28"/>
      <c r="AD823" s="28"/>
      <c r="AE823" s="28"/>
      <c r="AG823" s="29"/>
      <c r="AN823" s="28"/>
      <c r="AO823" s="28"/>
      <c r="AP823" s="28"/>
      <c r="AQ823" s="28"/>
      <c r="AR823" s="28"/>
      <c r="AS823" s="28"/>
      <c r="AT823" s="28"/>
      <c r="AU823" s="28"/>
    </row>
    <row r="824" spans="4:64" x14ac:dyDescent="0.2">
      <c r="D824" s="4"/>
      <c r="AA824" s="28"/>
      <c r="AB824" s="28"/>
      <c r="AC824" s="28"/>
      <c r="AD824" s="28"/>
      <c r="AE824" s="28"/>
      <c r="AG824" s="29"/>
      <c r="AN824" s="28"/>
      <c r="AO824" s="28"/>
      <c r="AP824" s="28"/>
      <c r="AQ824" s="28"/>
      <c r="AR824" s="28"/>
      <c r="AS824" s="28"/>
      <c r="AT824" s="28"/>
      <c r="AU824" s="28"/>
    </row>
    <row r="825" spans="4:64" x14ac:dyDescent="0.2">
      <c r="D825" s="4"/>
      <c r="AA825" s="28"/>
      <c r="AB825" s="28"/>
      <c r="AC825" s="28"/>
      <c r="AD825" s="28"/>
      <c r="AE825" s="28"/>
      <c r="AG825" s="29"/>
      <c r="AN825" s="28"/>
      <c r="AO825" s="28"/>
      <c r="AP825" s="28"/>
      <c r="AQ825" s="28"/>
      <c r="AR825" s="28"/>
      <c r="AS825" s="28"/>
      <c r="AT825" s="28"/>
      <c r="AU825" s="28"/>
    </row>
    <row r="826" spans="4:64" x14ac:dyDescent="0.2">
      <c r="D826" s="4"/>
      <c r="AA826" s="28"/>
      <c r="AB826" s="28"/>
      <c r="AC826" s="28"/>
      <c r="AD826" s="28"/>
      <c r="AE826" s="28"/>
      <c r="AG826" s="29"/>
      <c r="AN826" s="28"/>
      <c r="AO826" s="28"/>
      <c r="AP826" s="28"/>
      <c r="AQ826" s="28"/>
      <c r="AR826" s="28"/>
      <c r="AS826" s="28"/>
      <c r="AT826" s="28"/>
      <c r="AU826" s="28"/>
    </row>
    <row r="827" spans="4:64" x14ac:dyDescent="0.2">
      <c r="D827" s="4"/>
      <c r="AA827" s="28"/>
      <c r="AB827" s="28"/>
      <c r="AC827" s="28"/>
      <c r="AD827" s="28"/>
      <c r="AE827" s="28"/>
      <c r="AG827" s="29"/>
      <c r="AN827" s="28"/>
      <c r="AO827" s="28"/>
      <c r="AP827" s="28"/>
      <c r="AQ827" s="28"/>
      <c r="AR827" s="28"/>
      <c r="AS827" s="28"/>
      <c r="AT827" s="28"/>
      <c r="AU827" s="28"/>
    </row>
    <row r="828" spans="4:64" x14ac:dyDescent="0.2">
      <c r="D828" s="4"/>
      <c r="AA828" s="28"/>
      <c r="AB828" s="28"/>
      <c r="AC828" s="28"/>
      <c r="AD828" s="28"/>
      <c r="AE828" s="28"/>
      <c r="AG828" s="29"/>
      <c r="AN828" s="28"/>
      <c r="AO828" s="28"/>
      <c r="AP828" s="28"/>
      <c r="AQ828" s="28"/>
      <c r="AR828" s="28"/>
      <c r="AS828" s="28"/>
      <c r="AT828" s="28"/>
      <c r="AU828" s="28"/>
    </row>
    <row r="829" spans="4:64" x14ac:dyDescent="0.2">
      <c r="D829" s="4"/>
      <c r="AA829" s="28"/>
      <c r="AB829" s="28"/>
      <c r="AC829" s="28"/>
      <c r="AD829" s="28"/>
      <c r="AE829" s="28"/>
      <c r="AG829" s="29"/>
      <c r="AN829" s="28"/>
      <c r="AO829" s="28"/>
      <c r="AP829" s="28"/>
      <c r="AQ829" s="28"/>
      <c r="AR829" s="28"/>
      <c r="AS829" s="28"/>
      <c r="AT829" s="28"/>
      <c r="AU829" s="28"/>
      <c r="AV829" s="28"/>
      <c r="AW829" s="26"/>
      <c r="AX829" s="30"/>
    </row>
    <row r="830" spans="4:64" x14ac:dyDescent="0.2">
      <c r="D830" s="4"/>
      <c r="AA830" s="28"/>
      <c r="AB830" s="28"/>
      <c r="AC830" s="28"/>
      <c r="AD830" s="28"/>
      <c r="AE830" s="28"/>
      <c r="AG830" s="29"/>
      <c r="AN830" s="28"/>
      <c r="AO830" s="28"/>
      <c r="AP830" s="28"/>
      <c r="AQ830" s="28"/>
      <c r="AR830" s="28"/>
      <c r="AS830" s="28"/>
      <c r="AT830" s="28"/>
      <c r="AU830" s="28"/>
    </row>
    <row r="831" spans="4:64" x14ac:dyDescent="0.2">
      <c r="D831" s="4"/>
      <c r="AA831" s="28"/>
      <c r="AB831" s="28"/>
      <c r="AC831" s="28"/>
      <c r="AD831" s="28"/>
      <c r="AE831" s="28"/>
      <c r="AG831" s="29"/>
      <c r="AN831" s="28"/>
      <c r="AO831" s="28"/>
      <c r="AP831" s="28"/>
      <c r="AQ831" s="28"/>
      <c r="AR831" s="28"/>
      <c r="AS831" s="28"/>
      <c r="AT831" s="28"/>
      <c r="AU831" s="28"/>
    </row>
    <row r="832" spans="4:64" x14ac:dyDescent="0.2">
      <c r="D832" s="4"/>
      <c r="AA832" s="28"/>
      <c r="AB832" s="28"/>
      <c r="AC832" s="28"/>
      <c r="AD832" s="28"/>
      <c r="AE832" s="28"/>
      <c r="AG832" s="29"/>
      <c r="AN832" s="28"/>
      <c r="AO832" s="28"/>
      <c r="AP832" s="28"/>
      <c r="AQ832" s="28"/>
      <c r="AR832" s="28"/>
      <c r="AS832" s="28"/>
      <c r="AT832" s="28"/>
      <c r="AU832" s="28"/>
    </row>
    <row r="833" spans="4:47" x14ac:dyDescent="0.2">
      <c r="D833" s="4"/>
      <c r="AA833" s="28"/>
      <c r="AB833" s="28"/>
      <c r="AC833" s="28"/>
      <c r="AD833" s="28"/>
      <c r="AE833" s="28"/>
      <c r="AG833" s="29"/>
      <c r="AN833" s="28"/>
      <c r="AO833" s="28"/>
      <c r="AP833" s="28"/>
      <c r="AQ833" s="28"/>
      <c r="AR833" s="28"/>
      <c r="AS833" s="28"/>
      <c r="AT833" s="28"/>
      <c r="AU833" s="28"/>
    </row>
    <row r="834" spans="4:47" x14ac:dyDescent="0.2">
      <c r="D834" s="4"/>
      <c r="AA834" s="28"/>
      <c r="AB834" s="28"/>
      <c r="AC834" s="28"/>
      <c r="AD834" s="28"/>
      <c r="AE834" s="28"/>
      <c r="AG834" s="29"/>
      <c r="AN834" s="28"/>
      <c r="AO834" s="28"/>
      <c r="AP834" s="28"/>
      <c r="AQ834" s="28"/>
      <c r="AR834" s="28"/>
      <c r="AS834" s="28"/>
      <c r="AT834" s="28"/>
      <c r="AU834" s="28"/>
    </row>
    <row r="835" spans="4:47" x14ac:dyDescent="0.2">
      <c r="D835" s="4"/>
      <c r="AA835" s="28"/>
      <c r="AB835" s="28"/>
      <c r="AC835" s="28"/>
      <c r="AD835" s="28"/>
      <c r="AE835" s="28"/>
      <c r="AG835" s="29"/>
      <c r="AN835" s="28"/>
      <c r="AO835" s="28"/>
      <c r="AP835" s="28"/>
      <c r="AQ835" s="28"/>
      <c r="AR835" s="28"/>
      <c r="AS835" s="28"/>
      <c r="AT835" s="28"/>
      <c r="AU835" s="28"/>
    </row>
    <row r="836" spans="4:47" x14ac:dyDescent="0.2">
      <c r="D836" s="4"/>
      <c r="AA836" s="28"/>
      <c r="AB836" s="28"/>
      <c r="AC836" s="28"/>
      <c r="AD836" s="28"/>
      <c r="AE836" s="28"/>
      <c r="AG836" s="29"/>
      <c r="AN836" s="28"/>
      <c r="AO836" s="28"/>
      <c r="AP836" s="28"/>
      <c r="AQ836" s="28"/>
      <c r="AR836" s="28"/>
      <c r="AS836" s="28"/>
      <c r="AT836" s="28"/>
      <c r="AU836" s="28"/>
    </row>
    <row r="837" spans="4:47" x14ac:dyDescent="0.2">
      <c r="D837" s="4"/>
      <c r="AA837" s="28"/>
      <c r="AB837" s="28"/>
      <c r="AC837" s="28"/>
      <c r="AD837" s="28"/>
      <c r="AE837" s="28"/>
      <c r="AG837" s="29"/>
      <c r="AN837" s="28"/>
      <c r="AO837" s="28"/>
      <c r="AP837" s="28"/>
      <c r="AQ837" s="28"/>
      <c r="AR837" s="28"/>
      <c r="AS837" s="28"/>
      <c r="AT837" s="28"/>
      <c r="AU837" s="28"/>
    </row>
    <row r="838" spans="4:47" x14ac:dyDescent="0.2">
      <c r="D838" s="4"/>
      <c r="AA838" s="28"/>
      <c r="AB838" s="28"/>
      <c r="AC838" s="28"/>
      <c r="AD838" s="28"/>
      <c r="AE838" s="28"/>
      <c r="AG838" s="29"/>
      <c r="AN838" s="28"/>
      <c r="AO838" s="28"/>
      <c r="AP838" s="28"/>
      <c r="AQ838" s="28"/>
      <c r="AR838" s="28"/>
      <c r="AS838" s="28"/>
      <c r="AT838" s="28"/>
      <c r="AU838" s="28"/>
    </row>
    <row r="839" spans="4:47" x14ac:dyDescent="0.2">
      <c r="D839" s="4"/>
      <c r="AA839" s="28"/>
      <c r="AB839" s="28"/>
      <c r="AC839" s="28"/>
      <c r="AD839" s="28"/>
      <c r="AE839" s="28"/>
      <c r="AG839" s="29"/>
      <c r="AN839" s="28"/>
      <c r="AO839" s="28"/>
      <c r="AP839" s="28"/>
      <c r="AQ839" s="28"/>
      <c r="AR839" s="28"/>
      <c r="AS839" s="28"/>
      <c r="AT839" s="28"/>
      <c r="AU839" s="28"/>
    </row>
    <row r="840" spans="4:47" x14ac:dyDescent="0.2">
      <c r="D840" s="4"/>
      <c r="AA840" s="28"/>
      <c r="AB840" s="28"/>
      <c r="AC840" s="28"/>
      <c r="AD840" s="28"/>
      <c r="AE840" s="28"/>
      <c r="AG840" s="29"/>
      <c r="AN840" s="28"/>
      <c r="AO840" s="28"/>
      <c r="AP840" s="28"/>
      <c r="AQ840" s="28"/>
      <c r="AR840" s="28"/>
      <c r="AS840" s="28"/>
      <c r="AT840" s="28"/>
      <c r="AU840" s="28"/>
    </row>
    <row r="841" spans="4:47" x14ac:dyDescent="0.2">
      <c r="D841" s="4"/>
      <c r="AA841" s="28"/>
      <c r="AB841" s="28"/>
      <c r="AC841" s="28"/>
      <c r="AD841" s="28"/>
      <c r="AE841" s="28"/>
      <c r="AG841" s="29"/>
      <c r="AN841" s="28"/>
      <c r="AO841" s="28"/>
      <c r="AP841" s="28"/>
      <c r="AQ841" s="28"/>
      <c r="AR841" s="28"/>
      <c r="AS841" s="28"/>
      <c r="AT841" s="28"/>
      <c r="AU841" s="28"/>
    </row>
    <row r="842" spans="4:47" x14ac:dyDescent="0.2">
      <c r="D842" s="4"/>
      <c r="AA842" s="28"/>
      <c r="AB842" s="28"/>
      <c r="AC842" s="28"/>
      <c r="AD842" s="28"/>
      <c r="AE842" s="28"/>
      <c r="AG842" s="29"/>
      <c r="AN842" s="28"/>
      <c r="AO842" s="28"/>
      <c r="AP842" s="28"/>
      <c r="AQ842" s="28"/>
      <c r="AR842" s="28"/>
      <c r="AS842" s="28"/>
      <c r="AT842" s="28"/>
      <c r="AU842" s="28"/>
    </row>
    <row r="843" spans="4:47" x14ac:dyDescent="0.2">
      <c r="D843" s="4"/>
      <c r="AA843" s="28"/>
      <c r="AB843" s="28"/>
      <c r="AC843" s="28"/>
      <c r="AD843" s="28"/>
      <c r="AE843" s="28"/>
      <c r="AG843" s="29"/>
      <c r="AN843" s="28"/>
      <c r="AO843" s="28"/>
      <c r="AP843" s="28"/>
      <c r="AQ843" s="28"/>
      <c r="AR843" s="28"/>
      <c r="AS843" s="28"/>
      <c r="AT843" s="28"/>
      <c r="AU843" s="28"/>
    </row>
    <row r="844" spans="4:47" x14ac:dyDescent="0.2">
      <c r="D844" s="4"/>
      <c r="AA844" s="28"/>
      <c r="AB844" s="28"/>
      <c r="AC844" s="28"/>
      <c r="AD844" s="28"/>
      <c r="AE844" s="28"/>
      <c r="AG844" s="29"/>
      <c r="AN844" s="28"/>
      <c r="AO844" s="28"/>
      <c r="AP844" s="28"/>
      <c r="AQ844" s="28"/>
      <c r="AR844" s="28"/>
      <c r="AS844" s="28"/>
      <c r="AT844" s="28"/>
      <c r="AU844" s="28"/>
    </row>
    <row r="845" spans="4:47" x14ac:dyDescent="0.2">
      <c r="D845" s="4"/>
      <c r="AA845" s="28"/>
      <c r="AB845" s="28"/>
      <c r="AC845" s="28"/>
      <c r="AD845" s="28"/>
      <c r="AE845" s="28"/>
      <c r="AG845" s="29"/>
      <c r="AN845" s="28"/>
      <c r="AO845" s="28"/>
      <c r="AP845" s="28"/>
      <c r="AQ845" s="28"/>
      <c r="AR845" s="28"/>
      <c r="AS845" s="28"/>
      <c r="AT845" s="28"/>
      <c r="AU845" s="28"/>
    </row>
    <row r="846" spans="4:47" x14ac:dyDescent="0.2">
      <c r="D846" s="4"/>
      <c r="AA846" s="28"/>
      <c r="AB846" s="28"/>
      <c r="AC846" s="28"/>
      <c r="AD846" s="28"/>
      <c r="AE846" s="28"/>
      <c r="AG846" s="29"/>
      <c r="AN846" s="28"/>
      <c r="AO846" s="28"/>
      <c r="AP846" s="28"/>
      <c r="AQ846" s="28"/>
      <c r="AR846" s="28"/>
      <c r="AS846" s="28"/>
      <c r="AT846" s="28"/>
      <c r="AU846" s="28"/>
    </row>
    <row r="847" spans="4:47" x14ac:dyDescent="0.2">
      <c r="D847" s="4"/>
      <c r="AA847" s="28"/>
      <c r="AB847" s="28"/>
      <c r="AC847" s="28"/>
      <c r="AD847" s="28"/>
      <c r="AE847" s="28"/>
      <c r="AG847" s="29"/>
      <c r="AN847" s="28"/>
      <c r="AO847" s="28"/>
      <c r="AP847" s="28"/>
      <c r="AQ847" s="28"/>
      <c r="AR847" s="28"/>
      <c r="AS847" s="28"/>
      <c r="AT847" s="28"/>
      <c r="AU847" s="28"/>
    </row>
    <row r="848" spans="4:47" x14ac:dyDescent="0.2">
      <c r="D848" s="4"/>
      <c r="AA848" s="28"/>
      <c r="AB848" s="28"/>
      <c r="AC848" s="28"/>
      <c r="AD848" s="28"/>
      <c r="AE848" s="28"/>
      <c r="AG848" s="29"/>
      <c r="AN848" s="28"/>
      <c r="AO848" s="28"/>
      <c r="AP848" s="28"/>
      <c r="AQ848" s="28"/>
      <c r="AR848" s="28"/>
      <c r="AS848" s="28"/>
      <c r="AT848" s="28"/>
      <c r="AU848" s="28"/>
    </row>
    <row r="849" spans="4:47" x14ac:dyDescent="0.2">
      <c r="D849" s="4"/>
      <c r="AA849" s="28"/>
      <c r="AB849" s="28"/>
      <c r="AC849" s="28"/>
      <c r="AD849" s="28"/>
      <c r="AE849" s="28"/>
      <c r="AG849" s="29"/>
      <c r="AN849" s="28"/>
      <c r="AO849" s="28"/>
      <c r="AP849" s="28"/>
      <c r="AQ849" s="28"/>
      <c r="AR849" s="28"/>
      <c r="AS849" s="28"/>
      <c r="AT849" s="28"/>
      <c r="AU849" s="28"/>
    </row>
    <row r="850" spans="4:47" x14ac:dyDescent="0.2">
      <c r="D850" s="4"/>
      <c r="AA850" s="28"/>
      <c r="AB850" s="28"/>
      <c r="AC850" s="28"/>
      <c r="AD850" s="28"/>
      <c r="AE850" s="28"/>
      <c r="AG850" s="29"/>
      <c r="AN850" s="28"/>
      <c r="AO850" s="28"/>
      <c r="AP850" s="28"/>
      <c r="AQ850" s="28"/>
      <c r="AR850" s="28"/>
      <c r="AS850" s="28"/>
      <c r="AT850" s="28"/>
      <c r="AU850" s="28"/>
    </row>
    <row r="851" spans="4:47" x14ac:dyDescent="0.2">
      <c r="D851" s="4"/>
      <c r="AA851" s="28"/>
      <c r="AB851" s="28"/>
      <c r="AC851" s="28"/>
      <c r="AD851" s="28"/>
      <c r="AE851" s="28"/>
      <c r="AG851" s="29"/>
      <c r="AN851" s="28"/>
      <c r="AO851" s="28"/>
      <c r="AP851" s="28"/>
      <c r="AQ851" s="28"/>
      <c r="AR851" s="28"/>
      <c r="AS851" s="28"/>
      <c r="AT851" s="28"/>
      <c r="AU851" s="28"/>
    </row>
    <row r="852" spans="4:47" x14ac:dyDescent="0.2">
      <c r="D852" s="4"/>
      <c r="AA852" s="28"/>
      <c r="AB852" s="28"/>
      <c r="AC852" s="28"/>
      <c r="AD852" s="28"/>
      <c r="AE852" s="28"/>
      <c r="AG852" s="29"/>
      <c r="AN852" s="28"/>
      <c r="AO852" s="28"/>
      <c r="AP852" s="28"/>
      <c r="AQ852" s="28"/>
      <c r="AR852" s="28"/>
      <c r="AS852" s="28"/>
      <c r="AT852" s="28"/>
      <c r="AU852" s="28"/>
    </row>
    <row r="853" spans="4:47" x14ac:dyDescent="0.2">
      <c r="D853" s="4"/>
      <c r="AA853" s="28"/>
      <c r="AB853" s="28"/>
      <c r="AC853" s="28"/>
      <c r="AD853" s="28"/>
      <c r="AE853" s="28"/>
      <c r="AG853" s="29"/>
      <c r="AN853" s="28"/>
      <c r="AO853" s="28"/>
      <c r="AP853" s="28"/>
      <c r="AQ853" s="28"/>
      <c r="AR853" s="28"/>
      <c r="AS853" s="28"/>
      <c r="AT853" s="28"/>
      <c r="AU853" s="28"/>
    </row>
    <row r="854" spans="4:47" x14ac:dyDescent="0.2">
      <c r="D854" s="4"/>
      <c r="AA854" s="28"/>
      <c r="AB854" s="28"/>
      <c r="AC854" s="28"/>
      <c r="AD854" s="28"/>
      <c r="AE854" s="28"/>
      <c r="AG854" s="29"/>
      <c r="AN854" s="28"/>
      <c r="AO854" s="28"/>
      <c r="AP854" s="28"/>
      <c r="AQ854" s="28"/>
      <c r="AR854" s="28"/>
      <c r="AS854" s="28"/>
      <c r="AT854" s="28"/>
      <c r="AU854" s="28"/>
    </row>
    <row r="855" spans="4:47" x14ac:dyDescent="0.2">
      <c r="D855" s="4"/>
      <c r="AA855" s="28"/>
      <c r="AB855" s="28"/>
      <c r="AC855" s="28"/>
      <c r="AD855" s="28"/>
      <c r="AE855" s="28"/>
      <c r="AG855" s="29"/>
      <c r="AN855" s="28"/>
      <c r="AO855" s="28"/>
      <c r="AP855" s="28"/>
      <c r="AQ855" s="28"/>
      <c r="AR855" s="28"/>
      <c r="AS855" s="28"/>
      <c r="AT855" s="28"/>
      <c r="AU855" s="28"/>
    </row>
    <row r="856" spans="4:47" x14ac:dyDescent="0.2">
      <c r="D856" s="4"/>
      <c r="AA856" s="28"/>
      <c r="AB856" s="28"/>
      <c r="AC856" s="28"/>
      <c r="AD856" s="28"/>
      <c r="AE856" s="28"/>
      <c r="AG856" s="29"/>
      <c r="AN856" s="28"/>
      <c r="AO856" s="28"/>
      <c r="AP856" s="28"/>
      <c r="AQ856" s="28"/>
      <c r="AR856" s="28"/>
      <c r="AS856" s="28"/>
      <c r="AT856" s="28"/>
      <c r="AU856" s="28"/>
    </row>
    <row r="857" spans="4:47" x14ac:dyDescent="0.2">
      <c r="D857" s="4"/>
      <c r="AA857" s="28"/>
      <c r="AB857" s="28"/>
      <c r="AC857" s="28"/>
      <c r="AD857" s="28"/>
      <c r="AE857" s="28"/>
      <c r="AG857" s="29"/>
      <c r="AN857" s="28"/>
      <c r="AO857" s="28"/>
      <c r="AP857" s="28"/>
      <c r="AQ857" s="28"/>
      <c r="AR857" s="28"/>
      <c r="AS857" s="28"/>
      <c r="AT857" s="28"/>
      <c r="AU857" s="28"/>
    </row>
    <row r="858" spans="4:47" x14ac:dyDescent="0.2">
      <c r="D858" s="4"/>
      <c r="AA858" s="28"/>
      <c r="AB858" s="28"/>
      <c r="AC858" s="28"/>
      <c r="AD858" s="28"/>
      <c r="AE858" s="28"/>
      <c r="AG858" s="29"/>
      <c r="AN858" s="28"/>
      <c r="AO858" s="28"/>
      <c r="AP858" s="28"/>
      <c r="AQ858" s="28"/>
      <c r="AR858" s="28"/>
      <c r="AS858" s="28"/>
      <c r="AT858" s="28"/>
      <c r="AU858" s="28"/>
    </row>
    <row r="859" spans="4:47" x14ac:dyDescent="0.2">
      <c r="D859" s="4"/>
      <c r="AA859" s="28"/>
      <c r="AB859" s="28"/>
      <c r="AC859" s="28"/>
      <c r="AD859" s="28"/>
      <c r="AE859" s="28"/>
      <c r="AG859" s="29"/>
      <c r="AN859" s="28"/>
      <c r="AO859" s="28"/>
      <c r="AP859" s="28"/>
      <c r="AQ859" s="28"/>
      <c r="AR859" s="28"/>
      <c r="AS859" s="28"/>
      <c r="AT859" s="28"/>
      <c r="AU859" s="28"/>
    </row>
    <row r="860" spans="4:47" x14ac:dyDescent="0.2">
      <c r="D860" s="4"/>
      <c r="AA860" s="28"/>
      <c r="AB860" s="28"/>
      <c r="AC860" s="28"/>
      <c r="AD860" s="28"/>
      <c r="AE860" s="28"/>
      <c r="AG860" s="29"/>
      <c r="AN860" s="28"/>
      <c r="AO860" s="28"/>
      <c r="AP860" s="28"/>
      <c r="AQ860" s="28"/>
      <c r="AR860" s="28"/>
      <c r="AS860" s="28"/>
      <c r="AT860" s="28"/>
      <c r="AU860" s="28"/>
    </row>
    <row r="861" spans="4:47" x14ac:dyDescent="0.2">
      <c r="D861" s="4"/>
      <c r="AA861" s="28"/>
      <c r="AB861" s="28"/>
      <c r="AC861" s="28"/>
      <c r="AD861" s="28"/>
      <c r="AE861" s="28"/>
      <c r="AG861" s="29"/>
      <c r="AN861" s="28"/>
      <c r="AO861" s="28"/>
      <c r="AP861" s="28"/>
      <c r="AQ861" s="28"/>
      <c r="AR861" s="28"/>
      <c r="AS861" s="28"/>
      <c r="AT861" s="28"/>
      <c r="AU861" s="28"/>
    </row>
    <row r="862" spans="4:47" x14ac:dyDescent="0.2">
      <c r="D862" s="4"/>
      <c r="AA862" s="28"/>
      <c r="AB862" s="28"/>
      <c r="AC862" s="28"/>
      <c r="AD862" s="28"/>
      <c r="AE862" s="28"/>
      <c r="AG862" s="29"/>
      <c r="AN862" s="28"/>
      <c r="AO862" s="28"/>
      <c r="AP862" s="28"/>
      <c r="AQ862" s="28"/>
      <c r="AR862" s="28"/>
      <c r="AS862" s="28"/>
      <c r="AT862" s="28"/>
      <c r="AU862" s="28"/>
    </row>
    <row r="863" spans="4:47" x14ac:dyDescent="0.2">
      <c r="D863" s="4"/>
      <c r="AA863" s="28"/>
      <c r="AB863" s="28"/>
      <c r="AC863" s="28"/>
      <c r="AD863" s="28"/>
      <c r="AE863" s="28"/>
      <c r="AG863" s="29"/>
      <c r="AN863" s="28"/>
      <c r="AO863" s="28"/>
      <c r="AP863" s="28"/>
      <c r="AQ863" s="28"/>
      <c r="AR863" s="28"/>
      <c r="AS863" s="28"/>
      <c r="AT863" s="28"/>
      <c r="AU863" s="28"/>
    </row>
    <row r="864" spans="4:47" x14ac:dyDescent="0.2">
      <c r="D864" s="4"/>
      <c r="AA864" s="28"/>
      <c r="AB864" s="28"/>
      <c r="AC864" s="28"/>
      <c r="AD864" s="28"/>
      <c r="AE864" s="28"/>
      <c r="AG864" s="29"/>
      <c r="AN864" s="28"/>
      <c r="AO864" s="28"/>
      <c r="AP864" s="28"/>
      <c r="AQ864" s="28"/>
      <c r="AR864" s="28"/>
      <c r="AS864" s="28"/>
      <c r="AT864" s="28"/>
      <c r="AU864" s="28"/>
    </row>
    <row r="865" spans="4:47" x14ac:dyDescent="0.2">
      <c r="D865" s="4"/>
      <c r="AA865" s="28"/>
      <c r="AB865" s="28"/>
      <c r="AC865" s="28"/>
      <c r="AD865" s="28"/>
      <c r="AE865" s="28"/>
      <c r="AG865" s="29"/>
      <c r="AN865" s="28"/>
      <c r="AO865" s="28"/>
      <c r="AP865" s="28"/>
      <c r="AQ865" s="28"/>
      <c r="AR865" s="28"/>
      <c r="AS865" s="28"/>
      <c r="AT865" s="28"/>
      <c r="AU865" s="28"/>
    </row>
    <row r="866" spans="4:47" x14ac:dyDescent="0.2">
      <c r="D866" s="4"/>
      <c r="AA866" s="28"/>
      <c r="AB866" s="28"/>
      <c r="AC866" s="28"/>
      <c r="AD866" s="28"/>
      <c r="AE866" s="28"/>
      <c r="AG866" s="29"/>
      <c r="AN866" s="28"/>
      <c r="AO866" s="28"/>
      <c r="AP866" s="28"/>
      <c r="AQ866" s="28"/>
      <c r="AR866" s="28"/>
      <c r="AS866" s="28"/>
      <c r="AT866" s="28"/>
      <c r="AU866" s="28"/>
    </row>
    <row r="867" spans="4:47" x14ac:dyDescent="0.2">
      <c r="D867" s="4"/>
      <c r="AA867" s="28"/>
      <c r="AB867" s="28"/>
      <c r="AC867" s="28"/>
      <c r="AD867" s="28"/>
      <c r="AE867" s="28"/>
      <c r="AG867" s="29"/>
      <c r="AN867" s="28"/>
      <c r="AO867" s="28"/>
      <c r="AP867" s="28"/>
      <c r="AQ867" s="28"/>
      <c r="AR867" s="28"/>
      <c r="AS867" s="28"/>
      <c r="AT867" s="28"/>
      <c r="AU867" s="28"/>
    </row>
    <row r="868" spans="4:47" x14ac:dyDescent="0.2">
      <c r="D868" s="4"/>
      <c r="AA868" s="28"/>
      <c r="AB868" s="28"/>
      <c r="AC868" s="28"/>
      <c r="AD868" s="28"/>
      <c r="AE868" s="28"/>
      <c r="AG868" s="29"/>
      <c r="AN868" s="28"/>
      <c r="AO868" s="28"/>
      <c r="AP868" s="28"/>
      <c r="AQ868" s="28"/>
      <c r="AR868" s="28"/>
      <c r="AS868" s="28"/>
      <c r="AT868" s="28"/>
      <c r="AU868" s="28"/>
    </row>
    <row r="869" spans="4:47" x14ac:dyDescent="0.2">
      <c r="D869" s="4"/>
      <c r="AA869" s="28"/>
      <c r="AB869" s="28"/>
      <c r="AC869" s="28"/>
      <c r="AD869" s="28"/>
      <c r="AE869" s="28"/>
      <c r="AG869" s="29"/>
      <c r="AN869" s="28"/>
      <c r="AO869" s="28"/>
      <c r="AP869" s="28"/>
      <c r="AQ869" s="28"/>
      <c r="AR869" s="28"/>
      <c r="AS869" s="28"/>
      <c r="AT869" s="28"/>
      <c r="AU869" s="28"/>
    </row>
    <row r="870" spans="4:47" x14ac:dyDescent="0.2">
      <c r="D870" s="4"/>
      <c r="AA870" s="28"/>
      <c r="AB870" s="28"/>
      <c r="AC870" s="28"/>
      <c r="AD870" s="28"/>
      <c r="AE870" s="28"/>
      <c r="AG870" s="29"/>
      <c r="AN870" s="28"/>
      <c r="AO870" s="28"/>
      <c r="AP870" s="28"/>
      <c r="AQ870" s="28"/>
      <c r="AR870" s="28"/>
      <c r="AS870" s="28"/>
      <c r="AT870" s="28"/>
      <c r="AU870" s="28"/>
    </row>
    <row r="871" spans="4:47" x14ac:dyDescent="0.2">
      <c r="D871" s="4"/>
      <c r="AA871" s="28"/>
      <c r="AB871" s="28"/>
      <c r="AC871" s="28"/>
      <c r="AD871" s="28"/>
      <c r="AE871" s="28"/>
      <c r="AG871" s="29"/>
      <c r="AN871" s="28"/>
      <c r="AO871" s="28"/>
      <c r="AP871" s="28"/>
      <c r="AQ871" s="28"/>
      <c r="AR871" s="28"/>
      <c r="AS871" s="28"/>
      <c r="AT871" s="28"/>
      <c r="AU871" s="28"/>
    </row>
    <row r="872" spans="4:47" x14ac:dyDescent="0.2">
      <c r="D872" s="4"/>
      <c r="AA872" s="28"/>
      <c r="AB872" s="28"/>
      <c r="AC872" s="28"/>
      <c r="AD872" s="28"/>
      <c r="AE872" s="28"/>
      <c r="AG872" s="29"/>
      <c r="AN872" s="28"/>
      <c r="AO872" s="28"/>
      <c r="AP872" s="28"/>
      <c r="AQ872" s="28"/>
      <c r="AR872" s="28"/>
      <c r="AS872" s="28"/>
      <c r="AT872" s="28"/>
      <c r="AU872" s="28"/>
    </row>
    <row r="873" spans="4:47" x14ac:dyDescent="0.2">
      <c r="D873" s="4"/>
      <c r="AA873" s="28"/>
      <c r="AB873" s="28"/>
      <c r="AC873" s="28"/>
      <c r="AD873" s="28"/>
      <c r="AE873" s="28"/>
      <c r="AG873" s="29"/>
      <c r="AN873" s="28"/>
      <c r="AO873" s="28"/>
      <c r="AP873" s="28"/>
      <c r="AQ873" s="28"/>
      <c r="AR873" s="28"/>
      <c r="AS873" s="28"/>
      <c r="AT873" s="28"/>
      <c r="AU873" s="28"/>
    </row>
    <row r="874" spans="4:47" x14ac:dyDescent="0.2">
      <c r="D874" s="4"/>
      <c r="AA874" s="28"/>
      <c r="AB874" s="28"/>
      <c r="AC874" s="28"/>
      <c r="AD874" s="28"/>
      <c r="AE874" s="28"/>
      <c r="AG874" s="29"/>
      <c r="AN874" s="28"/>
      <c r="AO874" s="28"/>
      <c r="AP874" s="28"/>
      <c r="AQ874" s="28"/>
      <c r="AR874" s="28"/>
      <c r="AS874" s="28"/>
      <c r="AT874" s="28"/>
      <c r="AU874" s="28"/>
    </row>
    <row r="875" spans="4:47" x14ac:dyDescent="0.2">
      <c r="D875" s="4"/>
      <c r="AA875" s="28"/>
      <c r="AB875" s="28"/>
      <c r="AC875" s="28"/>
      <c r="AD875" s="28"/>
      <c r="AE875" s="28"/>
      <c r="AG875" s="29"/>
      <c r="AN875" s="28"/>
      <c r="AO875" s="28"/>
      <c r="AP875" s="28"/>
      <c r="AQ875" s="28"/>
      <c r="AR875" s="28"/>
      <c r="AS875" s="28"/>
      <c r="AT875" s="28"/>
      <c r="AU875" s="28"/>
    </row>
    <row r="876" spans="4:47" x14ac:dyDescent="0.2">
      <c r="D876" s="4"/>
      <c r="AA876" s="28"/>
      <c r="AB876" s="28"/>
      <c r="AC876" s="28"/>
      <c r="AD876" s="28"/>
      <c r="AE876" s="28"/>
      <c r="AG876" s="29"/>
      <c r="AN876" s="28"/>
      <c r="AO876" s="28"/>
      <c r="AP876" s="28"/>
      <c r="AQ876" s="28"/>
      <c r="AR876" s="28"/>
      <c r="AS876" s="28"/>
      <c r="AT876" s="28"/>
      <c r="AU876" s="28"/>
    </row>
    <row r="877" spans="4:47" x14ac:dyDescent="0.2">
      <c r="D877" s="4"/>
      <c r="AA877" s="28"/>
      <c r="AB877" s="28"/>
      <c r="AC877" s="28"/>
      <c r="AD877" s="28"/>
      <c r="AE877" s="28"/>
      <c r="AG877" s="29"/>
      <c r="AN877" s="28"/>
      <c r="AO877" s="28"/>
      <c r="AP877" s="28"/>
      <c r="AQ877" s="28"/>
      <c r="AR877" s="28"/>
      <c r="AS877" s="28"/>
      <c r="AT877" s="28"/>
      <c r="AU877" s="28"/>
    </row>
    <row r="878" spans="4:47" x14ac:dyDescent="0.2">
      <c r="D878" s="4"/>
      <c r="AA878" s="28"/>
      <c r="AB878" s="28"/>
      <c r="AC878" s="28"/>
      <c r="AD878" s="28"/>
      <c r="AE878" s="28"/>
      <c r="AG878" s="29"/>
      <c r="AN878" s="28"/>
      <c r="AO878" s="28"/>
      <c r="AP878" s="28"/>
      <c r="AQ878" s="28"/>
      <c r="AR878" s="28"/>
      <c r="AS878" s="28"/>
      <c r="AT878" s="28"/>
      <c r="AU878" s="28"/>
    </row>
    <row r="879" spans="4:47" x14ac:dyDescent="0.2">
      <c r="D879" s="4"/>
      <c r="AA879" s="28"/>
      <c r="AB879" s="28"/>
      <c r="AC879" s="28"/>
      <c r="AD879" s="28"/>
      <c r="AE879" s="28"/>
      <c r="AG879" s="29"/>
      <c r="AN879" s="28"/>
      <c r="AO879" s="28"/>
      <c r="AP879" s="28"/>
      <c r="AQ879" s="28"/>
      <c r="AR879" s="28"/>
      <c r="AS879" s="28"/>
      <c r="AT879" s="28"/>
      <c r="AU879" s="28"/>
    </row>
    <row r="880" spans="4:47" x14ac:dyDescent="0.2">
      <c r="D880" s="4"/>
      <c r="AA880" s="28"/>
      <c r="AB880" s="28"/>
      <c r="AC880" s="28"/>
      <c r="AD880" s="28"/>
      <c r="AE880" s="28"/>
      <c r="AG880" s="29"/>
      <c r="AN880" s="28"/>
      <c r="AO880" s="28"/>
      <c r="AP880" s="28"/>
      <c r="AQ880" s="28"/>
      <c r="AR880" s="28"/>
      <c r="AS880" s="28"/>
      <c r="AT880" s="28"/>
      <c r="AU880" s="28"/>
    </row>
    <row r="881" spans="4:50" x14ac:dyDescent="0.2">
      <c r="D881" s="4"/>
      <c r="AA881" s="28"/>
      <c r="AB881" s="28"/>
      <c r="AC881" s="28"/>
      <c r="AD881" s="28"/>
      <c r="AE881" s="28"/>
      <c r="AG881" s="29"/>
      <c r="AN881" s="28"/>
      <c r="AO881" s="28"/>
      <c r="AP881" s="28"/>
      <c r="AQ881" s="28"/>
      <c r="AR881" s="28"/>
      <c r="AS881" s="28"/>
      <c r="AT881" s="28"/>
      <c r="AU881" s="28"/>
    </row>
    <row r="882" spans="4:50" x14ac:dyDescent="0.2">
      <c r="D882" s="4"/>
      <c r="AA882" s="28"/>
      <c r="AB882" s="28"/>
      <c r="AC882" s="28"/>
      <c r="AD882" s="28"/>
      <c r="AE882" s="28"/>
      <c r="AG882" s="29"/>
      <c r="AN882" s="28"/>
      <c r="AO882" s="28"/>
      <c r="AP882" s="28"/>
      <c r="AQ882" s="28"/>
      <c r="AR882" s="28"/>
      <c r="AS882" s="28"/>
      <c r="AT882" s="28"/>
      <c r="AU882" s="28"/>
    </row>
    <row r="883" spans="4:50" x14ac:dyDescent="0.2">
      <c r="D883" s="4"/>
      <c r="AA883" s="28"/>
      <c r="AB883" s="28"/>
      <c r="AC883" s="28"/>
      <c r="AD883" s="28"/>
      <c r="AE883" s="28"/>
      <c r="AG883" s="29"/>
      <c r="AN883" s="28"/>
      <c r="AO883" s="28"/>
      <c r="AP883" s="28"/>
      <c r="AQ883" s="28"/>
      <c r="AR883" s="28"/>
      <c r="AS883" s="28"/>
      <c r="AT883" s="28"/>
      <c r="AU883" s="28"/>
    </row>
    <row r="884" spans="4:50" x14ac:dyDescent="0.2">
      <c r="D884" s="4"/>
      <c r="AA884" s="28"/>
      <c r="AB884" s="28"/>
      <c r="AC884" s="28"/>
      <c r="AD884" s="28"/>
      <c r="AE884" s="28"/>
      <c r="AG884" s="29"/>
      <c r="AN884" s="28"/>
      <c r="AO884" s="28"/>
      <c r="AP884" s="28"/>
      <c r="AQ884" s="28"/>
      <c r="AR884" s="28"/>
      <c r="AS884" s="28"/>
      <c r="AT884" s="28"/>
      <c r="AU884" s="28"/>
      <c r="AV884" s="28"/>
      <c r="AW884" s="26"/>
      <c r="AX884" s="27"/>
    </row>
    <row r="885" spans="4:50" x14ac:dyDescent="0.2">
      <c r="D885" s="4"/>
      <c r="AA885" s="28"/>
      <c r="AB885" s="28"/>
      <c r="AC885" s="28"/>
      <c r="AD885" s="28"/>
      <c r="AE885" s="28"/>
      <c r="AG885" s="29"/>
      <c r="AN885" s="28"/>
      <c r="AO885" s="28"/>
      <c r="AP885" s="28"/>
      <c r="AQ885" s="28"/>
      <c r="AR885" s="28"/>
      <c r="AS885" s="28"/>
      <c r="AT885" s="28"/>
      <c r="AU885" s="28"/>
    </row>
    <row r="886" spans="4:50" x14ac:dyDescent="0.2">
      <c r="D886" s="4"/>
      <c r="AA886" s="28"/>
      <c r="AB886" s="28"/>
      <c r="AC886" s="28"/>
      <c r="AD886" s="28"/>
      <c r="AE886" s="28"/>
      <c r="AG886" s="29"/>
      <c r="AN886" s="28"/>
      <c r="AO886" s="28"/>
      <c r="AP886" s="28"/>
      <c r="AQ886" s="28"/>
      <c r="AR886" s="28"/>
      <c r="AS886" s="28"/>
      <c r="AT886" s="28"/>
      <c r="AU886" s="28"/>
    </row>
    <row r="887" spans="4:50" x14ac:dyDescent="0.2">
      <c r="D887" s="4"/>
      <c r="AA887" s="28"/>
      <c r="AB887" s="28"/>
      <c r="AC887" s="28"/>
      <c r="AD887" s="28"/>
      <c r="AE887" s="28"/>
      <c r="AG887" s="29"/>
      <c r="AN887" s="28"/>
      <c r="AO887" s="28"/>
      <c r="AP887" s="28"/>
      <c r="AQ887" s="28"/>
      <c r="AR887" s="28"/>
      <c r="AS887" s="28"/>
      <c r="AT887" s="28"/>
      <c r="AU887" s="28"/>
    </row>
    <row r="888" spans="4:50" x14ac:dyDescent="0.2">
      <c r="D888" s="4"/>
      <c r="AA888" s="28"/>
      <c r="AB888" s="28"/>
      <c r="AC888" s="28"/>
      <c r="AD888" s="28"/>
      <c r="AE888" s="28"/>
      <c r="AG888" s="29"/>
      <c r="AN888" s="28"/>
      <c r="AO888" s="28"/>
      <c r="AP888" s="28"/>
      <c r="AQ888" s="28"/>
      <c r="AR888" s="28"/>
      <c r="AS888" s="28"/>
      <c r="AT888" s="28"/>
      <c r="AU888" s="28"/>
    </row>
    <row r="889" spans="4:50" x14ac:dyDescent="0.2">
      <c r="D889" s="4"/>
      <c r="AA889" s="28"/>
      <c r="AB889" s="28"/>
      <c r="AC889" s="28"/>
      <c r="AD889" s="28"/>
      <c r="AE889" s="28"/>
      <c r="AG889" s="29"/>
      <c r="AN889" s="28"/>
      <c r="AO889" s="28"/>
      <c r="AP889" s="28"/>
      <c r="AQ889" s="28"/>
      <c r="AR889" s="28"/>
      <c r="AS889" s="28"/>
      <c r="AT889" s="28"/>
      <c r="AU889" s="28"/>
    </row>
    <row r="890" spans="4:50" x14ac:dyDescent="0.2">
      <c r="D890" s="4"/>
      <c r="AA890" s="28"/>
      <c r="AB890" s="28"/>
      <c r="AC890" s="28"/>
      <c r="AD890" s="28"/>
      <c r="AE890" s="28"/>
      <c r="AG890" s="29"/>
      <c r="AN890" s="28"/>
      <c r="AO890" s="28"/>
      <c r="AP890" s="28"/>
      <c r="AQ890" s="28"/>
      <c r="AR890" s="28"/>
      <c r="AS890" s="28"/>
      <c r="AT890" s="28"/>
      <c r="AU890" s="28"/>
    </row>
    <row r="891" spans="4:50" x14ac:dyDescent="0.2">
      <c r="D891" s="4"/>
      <c r="AA891" s="28"/>
      <c r="AB891" s="28"/>
      <c r="AC891" s="28"/>
      <c r="AD891" s="28"/>
      <c r="AE891" s="28"/>
      <c r="AG891" s="29"/>
      <c r="AN891" s="28"/>
      <c r="AO891" s="28"/>
      <c r="AP891" s="28"/>
      <c r="AQ891" s="28"/>
      <c r="AR891" s="28"/>
      <c r="AS891" s="28"/>
      <c r="AT891" s="28"/>
      <c r="AU891" s="28"/>
    </row>
    <row r="892" spans="4:50" x14ac:dyDescent="0.2">
      <c r="D892" s="4"/>
      <c r="AA892" s="28"/>
      <c r="AB892" s="28"/>
      <c r="AC892" s="28"/>
      <c r="AD892" s="28"/>
      <c r="AE892" s="28"/>
      <c r="AG892" s="29"/>
      <c r="AN892" s="28"/>
      <c r="AO892" s="28"/>
      <c r="AP892" s="28"/>
      <c r="AQ892" s="28"/>
      <c r="AR892" s="28"/>
      <c r="AS892" s="28"/>
      <c r="AT892" s="28"/>
      <c r="AU892" s="28"/>
    </row>
    <row r="893" spans="4:50" x14ac:dyDescent="0.2">
      <c r="D893" s="4"/>
      <c r="AA893" s="28"/>
      <c r="AB893" s="28"/>
      <c r="AC893" s="28"/>
      <c r="AD893" s="28"/>
      <c r="AE893" s="28"/>
      <c r="AG893" s="29"/>
      <c r="AN893" s="28"/>
      <c r="AO893" s="28"/>
      <c r="AP893" s="28"/>
      <c r="AQ893" s="28"/>
      <c r="AR893" s="28"/>
      <c r="AS893" s="28"/>
      <c r="AT893" s="28"/>
      <c r="AU893" s="28"/>
    </row>
    <row r="894" spans="4:50" x14ac:dyDescent="0.2">
      <c r="D894" s="4"/>
      <c r="AA894" s="28"/>
      <c r="AB894" s="28"/>
      <c r="AC894" s="28"/>
      <c r="AD894" s="28"/>
      <c r="AE894" s="28"/>
      <c r="AG894" s="29"/>
      <c r="AN894" s="28"/>
      <c r="AO894" s="28"/>
      <c r="AP894" s="28"/>
      <c r="AQ894" s="28"/>
      <c r="AR894" s="28"/>
      <c r="AS894" s="28"/>
      <c r="AT894" s="28"/>
      <c r="AU894" s="28"/>
    </row>
    <row r="895" spans="4:50" x14ac:dyDescent="0.2">
      <c r="D895" s="4"/>
      <c r="AA895" s="28"/>
      <c r="AB895" s="28"/>
      <c r="AC895" s="28"/>
      <c r="AD895" s="28"/>
      <c r="AE895" s="28"/>
      <c r="AG895" s="29"/>
      <c r="AN895" s="28"/>
      <c r="AO895" s="28"/>
      <c r="AP895" s="28"/>
      <c r="AQ895" s="28"/>
      <c r="AR895" s="28"/>
      <c r="AS895" s="28"/>
      <c r="AT895" s="28"/>
      <c r="AU895" s="28"/>
    </row>
    <row r="896" spans="4:50" x14ac:dyDescent="0.2">
      <c r="D896" s="4"/>
      <c r="AA896" s="28"/>
      <c r="AB896" s="28"/>
      <c r="AC896" s="28"/>
      <c r="AD896" s="28"/>
      <c r="AE896" s="28"/>
      <c r="AG896" s="29"/>
      <c r="AN896" s="28"/>
      <c r="AO896" s="28"/>
      <c r="AP896" s="28"/>
      <c r="AQ896" s="28"/>
      <c r="AR896" s="28"/>
      <c r="AS896" s="28"/>
      <c r="AT896" s="28"/>
      <c r="AU896" s="28"/>
    </row>
    <row r="897" spans="4:64" x14ac:dyDescent="0.2">
      <c r="D897" s="4"/>
      <c r="AA897" s="28"/>
      <c r="AB897" s="28"/>
      <c r="AC897" s="28"/>
      <c r="AD897" s="28"/>
      <c r="AE897" s="28"/>
      <c r="AG897" s="29"/>
      <c r="AN897" s="28"/>
      <c r="AO897" s="28"/>
      <c r="AP897" s="28"/>
      <c r="AQ897" s="28"/>
      <c r="AR897" s="28"/>
      <c r="AS897" s="28"/>
      <c r="AT897" s="28"/>
      <c r="AU897" s="28"/>
    </row>
    <row r="898" spans="4:64" x14ac:dyDescent="0.2">
      <c r="D898" s="4"/>
      <c r="AA898" s="28"/>
      <c r="AB898" s="28"/>
      <c r="AC898" s="28"/>
      <c r="AD898" s="28"/>
      <c r="AE898" s="28"/>
      <c r="AG898" s="29"/>
      <c r="AN898" s="28"/>
      <c r="AO898" s="28"/>
      <c r="AP898" s="28"/>
      <c r="AQ898" s="28"/>
      <c r="AR898" s="28"/>
      <c r="AS898" s="28"/>
      <c r="AT898" s="28"/>
      <c r="AU898" s="28"/>
    </row>
    <row r="899" spans="4:64" x14ac:dyDescent="0.2">
      <c r="D899" s="4"/>
      <c r="AA899" s="28"/>
      <c r="AB899" s="28"/>
      <c r="AC899" s="28"/>
      <c r="AD899" s="28"/>
      <c r="AE899" s="28"/>
      <c r="AG899" s="29"/>
      <c r="AN899" s="28"/>
      <c r="AO899" s="28"/>
      <c r="AP899" s="28"/>
      <c r="AQ899" s="28"/>
      <c r="AR899" s="28"/>
      <c r="AS899" s="28"/>
      <c r="AT899" s="28"/>
      <c r="AU899" s="28"/>
      <c r="AV899" s="28"/>
      <c r="AW899" s="28"/>
      <c r="AX899" s="28"/>
      <c r="AY899" s="28"/>
      <c r="AZ899" s="28"/>
      <c r="BA899" s="28"/>
      <c r="BB899" s="28"/>
      <c r="BC899" s="28"/>
      <c r="BD899" s="28"/>
      <c r="BE899" s="28"/>
      <c r="BF899" s="28"/>
      <c r="BG899" s="28"/>
      <c r="BH899" s="28"/>
      <c r="BI899" s="28"/>
      <c r="BJ899" s="28"/>
      <c r="BK899" s="28"/>
      <c r="BL899" s="28"/>
    </row>
    <row r="900" spans="4:64" x14ac:dyDescent="0.2">
      <c r="D900" s="4"/>
      <c r="AA900" s="28"/>
      <c r="AB900" s="28"/>
      <c r="AC900" s="28"/>
      <c r="AD900" s="28"/>
      <c r="AE900" s="28"/>
      <c r="AG900" s="29"/>
      <c r="AN900" s="28"/>
      <c r="AO900" s="28"/>
      <c r="AP900" s="28"/>
      <c r="AQ900" s="28"/>
      <c r="AR900" s="28"/>
      <c r="AS900" s="28"/>
      <c r="AT900" s="28"/>
      <c r="AU900" s="28"/>
    </row>
    <row r="901" spans="4:64" x14ac:dyDescent="0.2">
      <c r="D901" s="4"/>
      <c r="AA901" s="28"/>
      <c r="AB901" s="28"/>
      <c r="AC901" s="28"/>
      <c r="AD901" s="28"/>
      <c r="AE901" s="28"/>
      <c r="AG901" s="29"/>
      <c r="AN901" s="28"/>
      <c r="AO901" s="28"/>
      <c r="AP901" s="28"/>
      <c r="AQ901" s="28"/>
      <c r="AR901" s="28"/>
      <c r="AS901" s="28"/>
      <c r="AT901" s="28"/>
      <c r="AU901" s="28"/>
    </row>
    <row r="902" spans="4:64" x14ac:dyDescent="0.2">
      <c r="D902" s="4"/>
      <c r="AA902" s="28"/>
      <c r="AB902" s="28"/>
      <c r="AC902" s="28"/>
      <c r="AD902" s="28"/>
      <c r="AE902" s="28"/>
      <c r="AG902" s="29"/>
      <c r="AN902" s="28"/>
      <c r="AO902" s="28"/>
      <c r="AP902" s="28"/>
      <c r="AQ902" s="28"/>
      <c r="AR902" s="28"/>
      <c r="AS902" s="28"/>
      <c r="AT902" s="28"/>
      <c r="AU902" s="28"/>
    </row>
    <row r="903" spans="4:64" x14ac:dyDescent="0.2">
      <c r="D903" s="4"/>
      <c r="AA903" s="28"/>
      <c r="AB903" s="28"/>
      <c r="AC903" s="28"/>
      <c r="AD903" s="28"/>
      <c r="AE903" s="28"/>
      <c r="AG903" s="29"/>
      <c r="AN903" s="28"/>
      <c r="AO903" s="28"/>
      <c r="AP903" s="28"/>
      <c r="AQ903" s="28"/>
      <c r="AR903" s="28"/>
      <c r="AS903" s="28"/>
      <c r="AT903" s="28"/>
      <c r="AU903" s="28"/>
      <c r="AV903" s="28"/>
      <c r="AW903" s="28"/>
      <c r="AX903" s="28"/>
      <c r="AY903" s="28"/>
      <c r="AZ903" s="28"/>
      <c r="BA903" s="28"/>
      <c r="BB903" s="28"/>
      <c r="BC903" s="28"/>
      <c r="BD903" s="28"/>
      <c r="BE903" s="28"/>
      <c r="BF903" s="28"/>
      <c r="BG903" s="28"/>
      <c r="BH903" s="28"/>
      <c r="BI903" s="28"/>
      <c r="BJ903" s="28"/>
      <c r="BK903" s="28"/>
      <c r="BL903" s="28"/>
    </row>
    <row r="904" spans="4:64" x14ac:dyDescent="0.2">
      <c r="D904" s="4"/>
      <c r="AA904" s="28"/>
      <c r="AB904" s="28"/>
      <c r="AC904" s="28"/>
      <c r="AD904" s="28"/>
      <c r="AE904" s="28"/>
      <c r="AG904" s="29"/>
      <c r="AN904" s="28"/>
      <c r="AO904" s="28"/>
      <c r="AP904" s="28"/>
      <c r="AQ904" s="28"/>
      <c r="AR904" s="28"/>
      <c r="AS904" s="28"/>
      <c r="AT904" s="28"/>
      <c r="AU904" s="28"/>
    </row>
    <row r="905" spans="4:64" x14ac:dyDescent="0.2">
      <c r="D905" s="4"/>
      <c r="AA905" s="28"/>
      <c r="AB905" s="28"/>
      <c r="AC905" s="28"/>
      <c r="AD905" s="28"/>
      <c r="AE905" s="28"/>
      <c r="AG905" s="29"/>
      <c r="AN905" s="28"/>
      <c r="AO905" s="28"/>
      <c r="AP905" s="28"/>
      <c r="AQ905" s="28"/>
      <c r="AR905" s="28"/>
      <c r="AS905" s="28"/>
      <c r="AT905" s="28"/>
      <c r="AU905" s="28"/>
    </row>
    <row r="906" spans="4:64" x14ac:dyDescent="0.2">
      <c r="D906" s="4"/>
      <c r="AA906" s="28"/>
      <c r="AB906" s="28"/>
      <c r="AC906" s="28"/>
      <c r="AD906" s="28"/>
      <c r="AE906" s="28"/>
      <c r="AG906" s="29"/>
      <c r="AN906" s="28"/>
      <c r="AO906" s="28"/>
      <c r="AP906" s="28"/>
      <c r="AQ906" s="28"/>
      <c r="AR906" s="28"/>
      <c r="AS906" s="28"/>
      <c r="AT906" s="28"/>
      <c r="AU906" s="28"/>
    </row>
    <row r="907" spans="4:64" x14ac:dyDescent="0.2">
      <c r="D907" s="4"/>
      <c r="AA907" s="28"/>
      <c r="AB907" s="28"/>
      <c r="AC907" s="28"/>
      <c r="AD907" s="28"/>
      <c r="AE907" s="28"/>
      <c r="AG907" s="29"/>
      <c r="AN907" s="28"/>
      <c r="AO907" s="28"/>
      <c r="AP907" s="28"/>
      <c r="AQ907" s="28"/>
      <c r="AR907" s="28"/>
      <c r="AS907" s="28"/>
      <c r="AT907" s="28"/>
      <c r="AU907" s="28"/>
      <c r="AV907" s="28"/>
      <c r="AW907" s="28"/>
      <c r="AX907" s="30"/>
      <c r="AY907" s="28"/>
      <c r="AZ907" s="28"/>
      <c r="BA907" s="28"/>
      <c r="BB907" s="28"/>
      <c r="BC907" s="28"/>
      <c r="BD907" s="28"/>
      <c r="BE907" s="28"/>
      <c r="BF907" s="28"/>
      <c r="BG907" s="28"/>
      <c r="BH907" s="28"/>
      <c r="BI907" s="28"/>
      <c r="BJ907" s="28"/>
      <c r="BK907" s="28"/>
      <c r="BL907" s="28"/>
    </row>
    <row r="908" spans="4:64" x14ac:dyDescent="0.2">
      <c r="D908" s="4"/>
      <c r="AA908" s="28"/>
      <c r="AB908" s="28"/>
      <c r="AC908" s="28"/>
      <c r="AD908" s="28"/>
      <c r="AE908" s="28"/>
      <c r="AG908" s="29"/>
      <c r="AN908" s="28"/>
      <c r="AO908" s="28"/>
      <c r="AP908" s="28"/>
      <c r="AQ908" s="28"/>
      <c r="AR908" s="28"/>
      <c r="AS908" s="28"/>
      <c r="AT908" s="28"/>
      <c r="AU908" s="28"/>
    </row>
    <row r="909" spans="4:64" x14ac:dyDescent="0.2">
      <c r="D909" s="4"/>
      <c r="AA909" s="28"/>
      <c r="AB909" s="28"/>
      <c r="AC909" s="28"/>
      <c r="AD909" s="28"/>
      <c r="AE909" s="28"/>
      <c r="AG909" s="29"/>
      <c r="AN909" s="28"/>
      <c r="AO909" s="28"/>
      <c r="AP909" s="28"/>
      <c r="AQ909" s="28"/>
      <c r="AR909" s="28"/>
      <c r="AS909" s="28"/>
      <c r="AT909" s="28"/>
      <c r="AU909" s="28"/>
    </row>
    <row r="910" spans="4:64" x14ac:dyDescent="0.2">
      <c r="D910" s="4"/>
      <c r="AA910" s="28"/>
      <c r="AB910" s="28"/>
      <c r="AC910" s="28"/>
      <c r="AD910" s="28"/>
      <c r="AE910" s="28"/>
      <c r="AG910" s="29"/>
      <c r="AN910" s="28"/>
      <c r="AO910" s="28"/>
      <c r="AP910" s="28"/>
      <c r="AQ910" s="28"/>
      <c r="AR910" s="28"/>
      <c r="AS910" s="28"/>
      <c r="AT910" s="28"/>
      <c r="AU910" s="28"/>
    </row>
    <row r="911" spans="4:64" x14ac:dyDescent="0.2">
      <c r="D911" s="4"/>
      <c r="AA911" s="28"/>
      <c r="AB911" s="28"/>
      <c r="AC911" s="28"/>
      <c r="AD911" s="28"/>
      <c r="AE911" s="28"/>
      <c r="AG911" s="29"/>
      <c r="AN911" s="28"/>
      <c r="AO911" s="28"/>
      <c r="AP911" s="28"/>
      <c r="AQ911" s="28"/>
      <c r="AR911" s="28"/>
      <c r="AS911" s="28"/>
      <c r="AT911" s="28"/>
      <c r="AU911" s="28"/>
    </row>
    <row r="912" spans="4:64" x14ac:dyDescent="0.2">
      <c r="D912" s="4"/>
      <c r="AA912" s="28"/>
      <c r="AB912" s="28"/>
      <c r="AC912" s="28"/>
      <c r="AD912" s="28"/>
      <c r="AE912" s="28"/>
      <c r="AG912" s="29"/>
      <c r="AN912" s="28"/>
      <c r="AO912" s="28"/>
      <c r="AP912" s="28"/>
      <c r="AQ912" s="28"/>
      <c r="AR912" s="28"/>
      <c r="AS912" s="28"/>
      <c r="AT912" s="28"/>
      <c r="AU912" s="28"/>
    </row>
    <row r="913" spans="4:64" x14ac:dyDescent="0.2">
      <c r="D913" s="4"/>
      <c r="AA913" s="28"/>
      <c r="AB913" s="28"/>
      <c r="AC913" s="28"/>
      <c r="AD913" s="28"/>
      <c r="AE913" s="28"/>
      <c r="AG913" s="29"/>
      <c r="AN913" s="28"/>
      <c r="AO913" s="28"/>
      <c r="AP913" s="28"/>
      <c r="AQ913" s="28"/>
      <c r="AR913" s="28"/>
      <c r="AS913" s="28"/>
      <c r="AT913" s="28"/>
      <c r="AU913" s="28"/>
    </row>
    <row r="914" spans="4:64" x14ac:dyDescent="0.2">
      <c r="D914" s="4"/>
      <c r="AA914" s="28"/>
      <c r="AB914" s="28"/>
      <c r="AC914" s="28"/>
      <c r="AD914" s="28"/>
      <c r="AE914" s="28"/>
      <c r="AG914" s="29"/>
      <c r="AN914" s="28"/>
      <c r="AO914" s="28"/>
      <c r="AP914" s="28"/>
      <c r="AQ914" s="28"/>
      <c r="AR914" s="28"/>
      <c r="AS914" s="28"/>
      <c r="AT914" s="28"/>
      <c r="AU914" s="28"/>
    </row>
    <row r="915" spans="4:64" x14ac:dyDescent="0.2">
      <c r="D915" s="4"/>
      <c r="AA915" s="28"/>
      <c r="AB915" s="28"/>
      <c r="AC915" s="28"/>
      <c r="AD915" s="28"/>
      <c r="AE915" s="28"/>
      <c r="AG915" s="29"/>
      <c r="AN915" s="28"/>
      <c r="AO915" s="28"/>
      <c r="AP915" s="28"/>
      <c r="AQ915" s="28"/>
      <c r="AR915" s="28"/>
      <c r="AS915" s="28"/>
      <c r="AT915" s="28"/>
      <c r="AU915" s="28"/>
    </row>
    <row r="916" spans="4:64" x14ac:dyDescent="0.2">
      <c r="D916" s="4"/>
      <c r="AA916" s="28"/>
      <c r="AB916" s="28"/>
      <c r="AC916" s="28"/>
      <c r="AD916" s="28"/>
      <c r="AE916" s="28"/>
      <c r="AG916" s="29"/>
      <c r="AN916" s="28"/>
      <c r="AO916" s="28"/>
      <c r="AP916" s="28"/>
      <c r="AQ916" s="28"/>
      <c r="AR916" s="28"/>
      <c r="AS916" s="28"/>
      <c r="AT916" s="28"/>
      <c r="AU916" s="28"/>
      <c r="AV916" s="28"/>
      <c r="AW916" s="28"/>
      <c r="AX916" s="30"/>
      <c r="AY916" s="28"/>
      <c r="AZ916" s="28"/>
      <c r="BA916" s="28"/>
      <c r="BB916" s="28"/>
      <c r="BC916" s="28"/>
      <c r="BD916" s="28"/>
      <c r="BE916" s="28"/>
      <c r="BF916" s="28"/>
      <c r="BG916" s="28"/>
      <c r="BH916" s="28"/>
      <c r="BI916" s="28"/>
      <c r="BJ916" s="28"/>
      <c r="BK916" s="28"/>
      <c r="BL916" s="28"/>
    </row>
    <row r="917" spans="4:64" x14ac:dyDescent="0.2">
      <c r="D917" s="4"/>
      <c r="AA917" s="28"/>
      <c r="AB917" s="28"/>
      <c r="AC917" s="28"/>
      <c r="AD917" s="28"/>
      <c r="AE917" s="28"/>
      <c r="AG917" s="29"/>
      <c r="AN917" s="28"/>
      <c r="AO917" s="28"/>
      <c r="AP917" s="28"/>
      <c r="AQ917" s="28"/>
      <c r="AR917" s="28"/>
      <c r="AS917" s="28"/>
      <c r="AT917" s="28"/>
      <c r="AU917" s="28"/>
    </row>
    <row r="918" spans="4:64" x14ac:dyDescent="0.2">
      <c r="D918" s="4"/>
      <c r="AA918" s="28"/>
      <c r="AB918" s="28"/>
      <c r="AC918" s="28"/>
      <c r="AD918" s="28"/>
      <c r="AE918" s="28"/>
      <c r="AG918" s="29"/>
      <c r="AN918" s="28"/>
      <c r="AO918" s="28"/>
      <c r="AP918" s="28"/>
      <c r="AQ918" s="28"/>
      <c r="AR918" s="28"/>
      <c r="AS918" s="28"/>
      <c r="AT918" s="28"/>
      <c r="AU918" s="28"/>
    </row>
    <row r="919" spans="4:64" x14ac:dyDescent="0.2">
      <c r="D919" s="4"/>
      <c r="AA919" s="28"/>
      <c r="AB919" s="28"/>
      <c r="AC919" s="28"/>
      <c r="AD919" s="28"/>
      <c r="AE919" s="28"/>
      <c r="AG919" s="29"/>
      <c r="AN919" s="28"/>
      <c r="AO919" s="28"/>
      <c r="AP919" s="28"/>
      <c r="AQ919" s="28"/>
      <c r="AR919" s="28"/>
      <c r="AS919" s="28"/>
      <c r="AT919" s="28"/>
      <c r="AU919" s="28"/>
    </row>
    <row r="920" spans="4:64" x14ac:dyDescent="0.2">
      <c r="D920" s="4"/>
      <c r="AA920" s="28"/>
      <c r="AB920" s="28"/>
      <c r="AC920" s="28"/>
      <c r="AD920" s="28"/>
      <c r="AE920" s="28"/>
      <c r="AG920" s="29"/>
      <c r="AN920" s="28"/>
      <c r="AO920" s="28"/>
      <c r="AP920" s="28"/>
      <c r="AQ920" s="28"/>
      <c r="AR920" s="28"/>
      <c r="AS920" s="28"/>
      <c r="AT920" s="28"/>
      <c r="AU920" s="28"/>
    </row>
    <row r="921" spans="4:64" x14ac:dyDescent="0.2">
      <c r="D921" s="4"/>
      <c r="AA921" s="28"/>
      <c r="AB921" s="28"/>
      <c r="AC921" s="28"/>
      <c r="AD921" s="28"/>
      <c r="AE921" s="28"/>
      <c r="AG921" s="29"/>
      <c r="AN921" s="28"/>
      <c r="AO921" s="28"/>
      <c r="AP921" s="28"/>
      <c r="AQ921" s="28"/>
      <c r="AR921" s="28"/>
      <c r="AS921" s="28"/>
      <c r="AT921" s="28"/>
      <c r="AU921" s="28"/>
    </row>
    <row r="922" spans="4:64" x14ac:dyDescent="0.2">
      <c r="D922" s="4"/>
      <c r="AA922" s="28"/>
      <c r="AB922" s="28"/>
      <c r="AC922" s="28"/>
      <c r="AD922" s="28"/>
      <c r="AE922" s="28"/>
      <c r="AG922" s="29"/>
      <c r="AN922" s="28"/>
      <c r="AO922" s="28"/>
      <c r="AP922" s="28"/>
      <c r="AQ922" s="28"/>
      <c r="AR922" s="28"/>
      <c r="AS922" s="28"/>
      <c r="AT922" s="28"/>
      <c r="AU922" s="28"/>
    </row>
    <row r="923" spans="4:64" x14ac:dyDescent="0.2">
      <c r="D923" s="4"/>
      <c r="AA923" s="28"/>
      <c r="AB923" s="28"/>
      <c r="AC923" s="28"/>
      <c r="AD923" s="28"/>
      <c r="AE923" s="28"/>
      <c r="AG923" s="29"/>
      <c r="AN923" s="28"/>
      <c r="AO923" s="28"/>
      <c r="AP923" s="28"/>
      <c r="AQ923" s="28"/>
      <c r="AR923" s="28"/>
      <c r="AS923" s="28"/>
      <c r="AT923" s="28"/>
      <c r="AU923" s="28"/>
    </row>
    <row r="924" spans="4:64" x14ac:dyDescent="0.2">
      <c r="D924" s="4"/>
      <c r="AA924" s="28"/>
      <c r="AB924" s="28"/>
      <c r="AC924" s="28"/>
      <c r="AD924" s="28"/>
      <c r="AE924" s="28"/>
      <c r="AG924" s="29"/>
      <c r="AN924" s="28"/>
      <c r="AO924" s="28"/>
      <c r="AP924" s="28"/>
      <c r="AQ924" s="28"/>
      <c r="AR924" s="28"/>
      <c r="AS924" s="28"/>
      <c r="AT924" s="28"/>
      <c r="AU924" s="28"/>
    </row>
    <row r="925" spans="4:64" x14ac:dyDescent="0.2">
      <c r="D925" s="4"/>
      <c r="AA925" s="28"/>
      <c r="AB925" s="28"/>
      <c r="AC925" s="28"/>
      <c r="AD925" s="28"/>
      <c r="AE925" s="28"/>
      <c r="AG925" s="29"/>
      <c r="AN925" s="28"/>
      <c r="AO925" s="28"/>
      <c r="AP925" s="28"/>
      <c r="AQ925" s="28"/>
      <c r="AR925" s="28"/>
      <c r="AS925" s="28"/>
      <c r="AT925" s="28"/>
      <c r="AU925" s="28"/>
    </row>
    <row r="926" spans="4:64" x14ac:dyDescent="0.2">
      <c r="D926" s="4"/>
      <c r="AA926" s="28"/>
      <c r="AB926" s="28"/>
      <c r="AC926" s="28"/>
      <c r="AD926" s="28"/>
      <c r="AE926" s="28"/>
      <c r="AG926" s="29"/>
      <c r="AN926" s="28"/>
      <c r="AO926" s="28"/>
      <c r="AP926" s="28"/>
      <c r="AQ926" s="28"/>
      <c r="AR926" s="28"/>
      <c r="AS926" s="28"/>
      <c r="AT926" s="28"/>
      <c r="AU926" s="28"/>
    </row>
    <row r="927" spans="4:64" x14ac:dyDescent="0.2">
      <c r="D927" s="4"/>
      <c r="AA927" s="28"/>
      <c r="AB927" s="28"/>
      <c r="AC927" s="28"/>
      <c r="AD927" s="28"/>
      <c r="AE927" s="28"/>
      <c r="AG927" s="29"/>
      <c r="AN927" s="28"/>
      <c r="AO927" s="28"/>
      <c r="AP927" s="28"/>
      <c r="AQ927" s="28"/>
      <c r="AR927" s="28"/>
      <c r="AS927" s="28"/>
      <c r="AT927" s="28"/>
      <c r="AU927" s="28"/>
    </row>
    <row r="928" spans="4:64" x14ac:dyDescent="0.2">
      <c r="D928" s="4"/>
      <c r="AA928" s="28"/>
      <c r="AB928" s="28"/>
      <c r="AC928" s="28"/>
      <c r="AD928" s="28"/>
      <c r="AE928" s="28"/>
      <c r="AG928" s="29"/>
      <c r="AN928" s="28"/>
      <c r="AO928" s="28"/>
      <c r="AP928" s="28"/>
      <c r="AQ928" s="28"/>
      <c r="AR928" s="28"/>
      <c r="AS928" s="28"/>
      <c r="AT928" s="28"/>
      <c r="AU928" s="28"/>
    </row>
    <row r="929" spans="4:64" x14ac:dyDescent="0.2">
      <c r="D929" s="4"/>
      <c r="AA929" s="28"/>
      <c r="AB929" s="28"/>
      <c r="AC929" s="28"/>
      <c r="AD929" s="28"/>
      <c r="AE929" s="28"/>
      <c r="AG929" s="29"/>
      <c r="AN929" s="28"/>
      <c r="AO929" s="28"/>
      <c r="AP929" s="28"/>
      <c r="AQ929" s="28"/>
      <c r="AR929" s="28"/>
      <c r="AS929" s="28"/>
      <c r="AT929" s="28"/>
      <c r="AU929" s="28"/>
    </row>
    <row r="930" spans="4:64" x14ac:dyDescent="0.2">
      <c r="D930" s="4"/>
      <c r="AA930" s="28"/>
      <c r="AB930" s="28"/>
      <c r="AC930" s="28"/>
      <c r="AD930" s="28"/>
      <c r="AE930" s="28"/>
      <c r="AG930" s="29"/>
      <c r="AN930" s="28"/>
      <c r="AO930" s="28"/>
      <c r="AP930" s="28"/>
      <c r="AQ930" s="28"/>
      <c r="AR930" s="28"/>
      <c r="AS930" s="28"/>
      <c r="AT930" s="28"/>
      <c r="AU930" s="28"/>
    </row>
    <row r="931" spans="4:64" x14ac:dyDescent="0.2">
      <c r="D931" s="4"/>
      <c r="AA931" s="28"/>
      <c r="AB931" s="28"/>
      <c r="AC931" s="28"/>
      <c r="AD931" s="28"/>
      <c r="AE931" s="28"/>
      <c r="AG931" s="29"/>
      <c r="AN931" s="28"/>
      <c r="AO931" s="28"/>
      <c r="AP931" s="28"/>
      <c r="AQ931" s="28"/>
      <c r="AR931" s="28"/>
      <c r="AS931" s="28"/>
      <c r="AT931" s="28"/>
      <c r="AU931" s="28"/>
    </row>
    <row r="932" spans="4:64" x14ac:dyDescent="0.2">
      <c r="D932" s="4"/>
      <c r="AA932" s="28"/>
      <c r="AB932" s="28"/>
      <c r="AC932" s="28"/>
      <c r="AD932" s="28"/>
      <c r="AE932" s="28"/>
      <c r="AG932" s="29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  <c r="AY932" s="28"/>
      <c r="AZ932" s="28"/>
      <c r="BA932" s="28"/>
      <c r="BB932" s="28"/>
      <c r="BC932" s="28"/>
      <c r="BD932" s="28"/>
      <c r="BE932" s="28"/>
      <c r="BF932" s="28"/>
      <c r="BG932" s="28"/>
      <c r="BH932" s="28"/>
      <c r="BI932" s="28"/>
      <c r="BJ932" s="28"/>
      <c r="BK932" s="28"/>
      <c r="BL932" s="28"/>
    </row>
    <row r="933" spans="4:64" x14ac:dyDescent="0.2">
      <c r="D933" s="4"/>
      <c r="AA933" s="28"/>
      <c r="AB933" s="28"/>
      <c r="AC933" s="28"/>
      <c r="AD933" s="28"/>
      <c r="AE933" s="28"/>
      <c r="AG933" s="29"/>
      <c r="AN933" s="28"/>
      <c r="AO933" s="28"/>
      <c r="AP933" s="28"/>
      <c r="AQ933" s="28"/>
      <c r="AR933" s="28"/>
      <c r="AS933" s="28"/>
      <c r="AT933" s="28"/>
      <c r="AU933" s="28"/>
    </row>
    <row r="934" spans="4:64" x14ac:dyDescent="0.2">
      <c r="D934" s="4"/>
      <c r="AA934" s="28"/>
      <c r="AB934" s="28"/>
      <c r="AC934" s="28"/>
      <c r="AD934" s="28"/>
      <c r="AE934" s="28"/>
      <c r="AG934" s="29"/>
      <c r="AN934" s="28"/>
      <c r="AO934" s="28"/>
      <c r="AP934" s="28"/>
      <c r="AQ934" s="28"/>
      <c r="AR934" s="28"/>
      <c r="AS934" s="28"/>
      <c r="AT934" s="28"/>
      <c r="AU934" s="28"/>
    </row>
    <row r="935" spans="4:64" x14ac:dyDescent="0.2">
      <c r="D935" s="4"/>
      <c r="AA935" s="28"/>
      <c r="AB935" s="28"/>
      <c r="AC935" s="28"/>
      <c r="AD935" s="28"/>
      <c r="AE935" s="28"/>
      <c r="AG935" s="29"/>
      <c r="AN935" s="28"/>
      <c r="AO935" s="28"/>
      <c r="AP935" s="28"/>
      <c r="AQ935" s="28"/>
      <c r="AR935" s="28"/>
      <c r="AS935" s="28"/>
      <c r="AT935" s="28"/>
      <c r="AU935" s="28"/>
    </row>
    <row r="936" spans="4:64" x14ac:dyDescent="0.2">
      <c r="D936" s="4"/>
      <c r="AA936" s="28"/>
      <c r="AB936" s="28"/>
      <c r="AC936" s="28"/>
      <c r="AD936" s="28"/>
      <c r="AE936" s="28"/>
      <c r="AG936" s="29"/>
      <c r="AN936" s="28"/>
      <c r="AO936" s="28"/>
      <c r="AP936" s="28"/>
      <c r="AQ936" s="28"/>
      <c r="AR936" s="28"/>
      <c r="AS936" s="28"/>
      <c r="AT936" s="28"/>
      <c r="AU936" s="28"/>
    </row>
    <row r="937" spans="4:64" x14ac:dyDescent="0.2">
      <c r="D937" s="4"/>
      <c r="AA937" s="28"/>
      <c r="AB937" s="28"/>
      <c r="AC937" s="28"/>
      <c r="AD937" s="28"/>
      <c r="AE937" s="28"/>
      <c r="AG937" s="29"/>
      <c r="AN937" s="28"/>
      <c r="AO937" s="28"/>
      <c r="AP937" s="28"/>
      <c r="AQ937" s="28"/>
      <c r="AR937" s="28"/>
      <c r="AS937" s="28"/>
      <c r="AT937" s="28"/>
      <c r="AU937" s="28"/>
    </row>
    <row r="938" spans="4:64" x14ac:dyDescent="0.2">
      <c r="D938" s="4"/>
      <c r="AA938" s="28"/>
      <c r="AB938" s="28"/>
      <c r="AC938" s="28"/>
      <c r="AD938" s="28"/>
      <c r="AE938" s="28"/>
      <c r="AG938" s="29"/>
      <c r="AN938" s="28"/>
      <c r="AO938" s="28"/>
      <c r="AP938" s="28"/>
      <c r="AQ938" s="28"/>
      <c r="AR938" s="28"/>
      <c r="AS938" s="28"/>
      <c r="AT938" s="28"/>
      <c r="AU938" s="28"/>
    </row>
    <row r="939" spans="4:64" x14ac:dyDescent="0.2">
      <c r="D939" s="4"/>
      <c r="AA939" s="28"/>
      <c r="AB939" s="28"/>
      <c r="AC939" s="28"/>
      <c r="AD939" s="28"/>
      <c r="AE939" s="28"/>
      <c r="AG939" s="29"/>
      <c r="AN939" s="28"/>
      <c r="AO939" s="28"/>
      <c r="AP939" s="28"/>
      <c r="AQ939" s="28"/>
      <c r="AR939" s="28"/>
      <c r="AS939" s="28"/>
      <c r="AT939" s="28"/>
      <c r="AU939" s="28"/>
      <c r="AV939" s="28"/>
      <c r="AW939" s="28"/>
      <c r="AX939" s="28"/>
      <c r="AY939" s="28"/>
      <c r="AZ939" s="28"/>
      <c r="BA939" s="28"/>
      <c r="BB939" s="28"/>
      <c r="BC939" s="28"/>
      <c r="BD939" s="28"/>
      <c r="BE939" s="28"/>
      <c r="BF939" s="28"/>
      <c r="BG939" s="28"/>
      <c r="BH939" s="28"/>
      <c r="BI939" s="28"/>
      <c r="BJ939" s="28"/>
      <c r="BK939" s="28"/>
      <c r="BL939" s="28"/>
    </row>
    <row r="940" spans="4:64" x14ac:dyDescent="0.2">
      <c r="D940" s="4"/>
      <c r="AA940" s="28"/>
      <c r="AB940" s="28"/>
      <c r="AC940" s="28"/>
      <c r="AD940" s="28"/>
      <c r="AE940" s="28"/>
      <c r="AG940" s="29"/>
      <c r="AN940" s="28"/>
      <c r="AO940" s="28"/>
      <c r="AP940" s="28"/>
      <c r="AQ940" s="28"/>
      <c r="AR940" s="28"/>
      <c r="AS940" s="28"/>
      <c r="AT940" s="28"/>
      <c r="AU940" s="28"/>
    </row>
    <row r="941" spans="4:64" x14ac:dyDescent="0.2">
      <c r="D941" s="4"/>
      <c r="AA941" s="28"/>
      <c r="AB941" s="28"/>
      <c r="AC941" s="28"/>
      <c r="AD941" s="28"/>
      <c r="AE941" s="28"/>
      <c r="AG941" s="29"/>
      <c r="AN941" s="28"/>
      <c r="AO941" s="28"/>
      <c r="AP941" s="28"/>
      <c r="AQ941" s="28"/>
      <c r="AR941" s="28"/>
      <c r="AS941" s="28"/>
      <c r="AT941" s="28"/>
      <c r="AU941" s="28"/>
    </row>
    <row r="942" spans="4:64" x14ac:dyDescent="0.2">
      <c r="D942" s="4"/>
      <c r="AA942" s="28"/>
      <c r="AB942" s="28"/>
      <c r="AC942" s="28"/>
      <c r="AD942" s="28"/>
      <c r="AE942" s="28"/>
      <c r="AG942" s="29"/>
      <c r="AN942" s="28"/>
      <c r="AO942" s="28"/>
      <c r="AP942" s="28"/>
      <c r="AQ942" s="28"/>
      <c r="AR942" s="28"/>
      <c r="AS942" s="28"/>
      <c r="AT942" s="28"/>
      <c r="AU942" s="28"/>
    </row>
    <row r="943" spans="4:64" x14ac:dyDescent="0.2">
      <c r="D943" s="4"/>
      <c r="AA943" s="28"/>
      <c r="AB943" s="28"/>
      <c r="AC943" s="28"/>
      <c r="AD943" s="28"/>
      <c r="AE943" s="28"/>
      <c r="AG943" s="29"/>
      <c r="AN943" s="28"/>
      <c r="AO943" s="28"/>
      <c r="AP943" s="28"/>
      <c r="AQ943" s="28"/>
      <c r="AR943" s="28"/>
      <c r="AS943" s="28"/>
      <c r="AT943" s="28"/>
      <c r="AU943" s="28"/>
    </row>
    <row r="944" spans="4:64" x14ac:dyDescent="0.2">
      <c r="D944" s="4"/>
      <c r="AA944" s="28"/>
      <c r="AB944" s="28"/>
      <c r="AC944" s="28"/>
      <c r="AD944" s="28"/>
      <c r="AE944" s="28"/>
      <c r="AG944" s="29"/>
      <c r="AN944" s="28"/>
      <c r="AO944" s="28"/>
      <c r="AP944" s="28"/>
      <c r="AQ944" s="28"/>
      <c r="AR944" s="28"/>
      <c r="AS944" s="28"/>
      <c r="AT944" s="28"/>
      <c r="AU944" s="28"/>
    </row>
    <row r="945" spans="4:64" x14ac:dyDescent="0.2">
      <c r="D945" s="4"/>
      <c r="AA945" s="28"/>
      <c r="AB945" s="28"/>
      <c r="AC945" s="28"/>
      <c r="AD945" s="28"/>
      <c r="AE945" s="28"/>
      <c r="AG945" s="29"/>
      <c r="AN945" s="28"/>
      <c r="AO945" s="28"/>
      <c r="AP945" s="28"/>
      <c r="AQ945" s="28"/>
      <c r="AR945" s="28"/>
      <c r="AS945" s="28"/>
      <c r="AT945" s="28"/>
      <c r="AU945" s="28"/>
      <c r="AV945" s="28"/>
      <c r="AW945" s="28"/>
      <c r="AX945" s="28"/>
      <c r="AY945" s="28"/>
      <c r="AZ945" s="28"/>
      <c r="BA945" s="28"/>
      <c r="BB945" s="28"/>
      <c r="BC945" s="28"/>
      <c r="BD945" s="28"/>
      <c r="BE945" s="28"/>
      <c r="BF945" s="28"/>
      <c r="BG945" s="28"/>
      <c r="BH945" s="28"/>
      <c r="BI945" s="28"/>
      <c r="BJ945" s="28"/>
      <c r="BK945" s="28"/>
      <c r="BL945" s="28"/>
    </row>
    <row r="946" spans="4:64" x14ac:dyDescent="0.2">
      <c r="D946" s="4"/>
      <c r="AA946" s="28"/>
      <c r="AB946" s="28"/>
      <c r="AC946" s="28"/>
      <c r="AD946" s="28"/>
      <c r="AE946" s="28"/>
      <c r="AG946" s="29"/>
      <c r="AN946" s="28"/>
      <c r="AO946" s="28"/>
      <c r="AP946" s="28"/>
      <c r="AQ946" s="28"/>
      <c r="AR946" s="28"/>
      <c r="AS946" s="28"/>
      <c r="AT946" s="28"/>
      <c r="AU946" s="28"/>
    </row>
    <row r="947" spans="4:64" x14ac:dyDescent="0.2">
      <c r="D947" s="4"/>
      <c r="AA947" s="28"/>
      <c r="AB947" s="28"/>
      <c r="AC947" s="28"/>
      <c r="AD947" s="28"/>
      <c r="AE947" s="28"/>
      <c r="AG947" s="29"/>
      <c r="AN947" s="28"/>
      <c r="AO947" s="28"/>
      <c r="AP947" s="28"/>
      <c r="AQ947" s="28"/>
      <c r="AR947" s="28"/>
      <c r="AS947" s="28"/>
      <c r="AT947" s="28"/>
      <c r="AU947" s="28"/>
      <c r="AV947" s="28"/>
      <c r="AW947" s="28"/>
      <c r="AX947" s="28"/>
      <c r="AY947" s="28"/>
      <c r="AZ947" s="28"/>
      <c r="BA947" s="28"/>
      <c r="BB947" s="28"/>
      <c r="BC947" s="28"/>
      <c r="BD947" s="28"/>
      <c r="BE947" s="28"/>
      <c r="BF947" s="28"/>
      <c r="BG947" s="28"/>
      <c r="BH947" s="28"/>
      <c r="BI947" s="28"/>
      <c r="BJ947" s="28"/>
      <c r="BK947" s="28"/>
      <c r="BL947" s="28"/>
    </row>
    <row r="948" spans="4:64" x14ac:dyDescent="0.2">
      <c r="D948" s="4"/>
      <c r="AA948" s="28"/>
      <c r="AB948" s="28"/>
      <c r="AC948" s="28"/>
      <c r="AD948" s="28"/>
      <c r="AE948" s="28"/>
      <c r="AG948" s="29"/>
      <c r="AN948" s="28"/>
      <c r="AO948" s="28"/>
      <c r="AP948" s="28"/>
      <c r="AQ948" s="28"/>
      <c r="AR948" s="28"/>
      <c r="AS948" s="28"/>
      <c r="AT948" s="28"/>
      <c r="AU948" s="28"/>
    </row>
    <row r="949" spans="4:64" x14ac:dyDescent="0.2">
      <c r="D949" s="4"/>
      <c r="AA949" s="28"/>
      <c r="AB949" s="28"/>
      <c r="AC949" s="28"/>
      <c r="AD949" s="28"/>
      <c r="AE949" s="28"/>
      <c r="AG949" s="29"/>
      <c r="AN949" s="28"/>
      <c r="AO949" s="28"/>
      <c r="AP949" s="28"/>
      <c r="AQ949" s="28"/>
      <c r="AR949" s="28"/>
      <c r="AS949" s="28"/>
      <c r="AT949" s="28"/>
      <c r="AU949" s="28"/>
      <c r="AV949" s="28"/>
    </row>
    <row r="950" spans="4:64" x14ac:dyDescent="0.2">
      <c r="D950" s="4"/>
      <c r="AA950" s="28"/>
      <c r="AB950" s="28"/>
      <c r="AC950" s="28"/>
      <c r="AD950" s="28"/>
      <c r="AE950" s="28"/>
      <c r="AG950" s="29"/>
      <c r="AN950" s="28"/>
      <c r="AO950" s="28"/>
      <c r="AP950" s="28"/>
      <c r="AQ950" s="28"/>
      <c r="AR950" s="28"/>
      <c r="AS950" s="28"/>
      <c r="AT950" s="28"/>
      <c r="AU950" s="28"/>
    </row>
    <row r="951" spans="4:64" x14ac:dyDescent="0.2">
      <c r="D951" s="4"/>
      <c r="AA951" s="28"/>
      <c r="AB951" s="28"/>
      <c r="AC951" s="28"/>
      <c r="AD951" s="28"/>
      <c r="AE951" s="28"/>
      <c r="AG951" s="29"/>
      <c r="AN951" s="28"/>
      <c r="AO951" s="28"/>
      <c r="AP951" s="28"/>
      <c r="AQ951" s="28"/>
      <c r="AR951" s="28"/>
      <c r="AS951" s="28"/>
      <c r="AT951" s="28"/>
      <c r="AU951" s="28"/>
    </row>
    <row r="952" spans="4:64" x14ac:dyDescent="0.2">
      <c r="D952" s="4"/>
      <c r="AA952" s="28"/>
      <c r="AB952" s="28"/>
      <c r="AC952" s="28"/>
      <c r="AD952" s="28"/>
      <c r="AE952" s="28"/>
      <c r="AG952" s="29"/>
      <c r="AN952" s="28"/>
      <c r="AO952" s="28"/>
      <c r="AP952" s="28"/>
      <c r="AQ952" s="28"/>
      <c r="AR952" s="28"/>
      <c r="AS952" s="28"/>
      <c r="AT952" s="28"/>
      <c r="AU952" s="28"/>
    </row>
    <row r="953" spans="4:64" x14ac:dyDescent="0.2">
      <c r="D953" s="4"/>
      <c r="AA953" s="28"/>
      <c r="AB953" s="28"/>
      <c r="AC953" s="28"/>
      <c r="AD953" s="28"/>
      <c r="AE953" s="28"/>
      <c r="AG953" s="29"/>
      <c r="AN953" s="28"/>
      <c r="AO953" s="28"/>
      <c r="AP953" s="28"/>
      <c r="AQ953" s="28"/>
      <c r="AR953" s="28"/>
      <c r="AS953" s="28"/>
      <c r="AT953" s="28"/>
      <c r="AU953" s="28"/>
    </row>
    <row r="954" spans="4:64" x14ac:dyDescent="0.2">
      <c r="D954" s="4"/>
      <c r="AA954" s="28"/>
      <c r="AB954" s="28"/>
      <c r="AC954" s="28"/>
      <c r="AD954" s="28"/>
      <c r="AE954" s="28"/>
      <c r="AG954" s="29"/>
      <c r="AN954" s="28"/>
      <c r="AO954" s="28"/>
      <c r="AP954" s="28"/>
      <c r="AQ954" s="28"/>
      <c r="AR954" s="28"/>
      <c r="AS954" s="28"/>
      <c r="AT954" s="28"/>
      <c r="AU954" s="28"/>
    </row>
    <row r="955" spans="4:64" x14ac:dyDescent="0.2">
      <c r="D955" s="4"/>
      <c r="AA955" s="28"/>
      <c r="AB955" s="28"/>
      <c r="AC955" s="28"/>
      <c r="AD955" s="28"/>
      <c r="AE955" s="28"/>
      <c r="AG955" s="29"/>
      <c r="AN955" s="28"/>
      <c r="AO955" s="28"/>
      <c r="AP955" s="28"/>
      <c r="AQ955" s="28"/>
      <c r="AR955" s="28"/>
      <c r="AS955" s="28"/>
      <c r="AT955" s="28"/>
      <c r="AU955" s="28"/>
      <c r="AV955" s="28"/>
    </row>
    <row r="956" spans="4:64" x14ac:dyDescent="0.2">
      <c r="D956" s="4"/>
      <c r="AA956" s="28"/>
      <c r="AB956" s="28"/>
      <c r="AC956" s="28"/>
      <c r="AD956" s="28"/>
      <c r="AE956" s="28"/>
      <c r="AG956" s="29"/>
      <c r="AN956" s="28"/>
      <c r="AO956" s="28"/>
      <c r="AP956" s="28"/>
      <c r="AQ956" s="28"/>
      <c r="AR956" s="28"/>
      <c r="AS956" s="28"/>
      <c r="AT956" s="28"/>
      <c r="AU956" s="28"/>
    </row>
    <row r="957" spans="4:64" x14ac:dyDescent="0.2">
      <c r="D957" s="4"/>
      <c r="AA957" s="28"/>
      <c r="AB957" s="28"/>
      <c r="AC957" s="28"/>
      <c r="AD957" s="28"/>
      <c r="AE957" s="28"/>
      <c r="AG957" s="29"/>
      <c r="AN957" s="28"/>
      <c r="AO957" s="28"/>
      <c r="AP957" s="28"/>
      <c r="AQ957" s="28"/>
      <c r="AR957" s="28"/>
      <c r="AS957" s="28"/>
      <c r="AT957" s="28"/>
      <c r="AU957" s="28"/>
    </row>
    <row r="958" spans="4:64" x14ac:dyDescent="0.2">
      <c r="D958" s="4"/>
      <c r="AA958" s="28"/>
      <c r="AB958" s="28"/>
      <c r="AC958" s="28"/>
      <c r="AD958" s="28"/>
      <c r="AE958" s="28"/>
      <c r="AG958" s="29"/>
      <c r="AN958" s="28"/>
      <c r="AO958" s="28"/>
      <c r="AP958" s="28"/>
      <c r="AQ958" s="28"/>
      <c r="AR958" s="28"/>
      <c r="AS958" s="28"/>
      <c r="AT958" s="28"/>
      <c r="AU958" s="28"/>
    </row>
    <row r="959" spans="4:64" x14ac:dyDescent="0.2">
      <c r="D959" s="4"/>
      <c r="AA959" s="28"/>
      <c r="AB959" s="28"/>
      <c r="AC959" s="28"/>
      <c r="AD959" s="28"/>
      <c r="AE959" s="28"/>
      <c r="AG959" s="29"/>
      <c r="AN959" s="28"/>
      <c r="AO959" s="28"/>
      <c r="AP959" s="28"/>
      <c r="AQ959" s="28"/>
      <c r="AR959" s="28"/>
      <c r="AS959" s="28"/>
      <c r="AT959" s="28"/>
      <c r="AU959" s="28"/>
    </row>
    <row r="960" spans="4:64" x14ac:dyDescent="0.2">
      <c r="D960" s="4"/>
      <c r="AA960" s="28"/>
      <c r="AB960" s="28"/>
      <c r="AC960" s="28"/>
      <c r="AD960" s="28"/>
      <c r="AE960" s="28"/>
      <c r="AG960" s="29"/>
      <c r="AN960" s="28"/>
      <c r="AO960" s="28"/>
      <c r="AP960" s="28"/>
      <c r="AQ960" s="28"/>
      <c r="AR960" s="28"/>
      <c r="AS960" s="28"/>
      <c r="AT960" s="28"/>
      <c r="AU960" s="28"/>
    </row>
    <row r="961" spans="4:48" x14ac:dyDescent="0.2">
      <c r="D961" s="4"/>
      <c r="AA961" s="28"/>
      <c r="AB961" s="28"/>
      <c r="AC961" s="28"/>
      <c r="AD961" s="28"/>
      <c r="AE961" s="28"/>
      <c r="AG961" s="29"/>
      <c r="AN961" s="28"/>
      <c r="AO961" s="28"/>
      <c r="AP961" s="28"/>
      <c r="AQ961" s="28"/>
      <c r="AR961" s="28"/>
      <c r="AS961" s="28"/>
      <c r="AT961" s="28"/>
      <c r="AU961" s="28"/>
    </row>
    <row r="962" spans="4:48" x14ac:dyDescent="0.2">
      <c r="D962" s="4"/>
      <c r="AA962" s="28"/>
      <c r="AB962" s="28"/>
      <c r="AC962" s="28"/>
      <c r="AD962" s="28"/>
      <c r="AE962" s="28"/>
      <c r="AG962" s="29"/>
      <c r="AN962" s="28"/>
      <c r="AO962" s="28"/>
      <c r="AP962" s="28"/>
      <c r="AQ962" s="28"/>
      <c r="AR962" s="28"/>
      <c r="AS962" s="28"/>
      <c r="AT962" s="28"/>
      <c r="AU962" s="28"/>
    </row>
    <row r="963" spans="4:48" x14ac:dyDescent="0.2">
      <c r="D963" s="4"/>
      <c r="AA963" s="28"/>
      <c r="AB963" s="28"/>
      <c r="AC963" s="28"/>
      <c r="AD963" s="28"/>
      <c r="AE963" s="28"/>
      <c r="AG963" s="29"/>
      <c r="AN963" s="28"/>
      <c r="AO963" s="28"/>
      <c r="AP963" s="28"/>
      <c r="AQ963" s="28"/>
      <c r="AR963" s="28"/>
      <c r="AS963" s="28"/>
      <c r="AT963" s="28"/>
      <c r="AU963" s="28"/>
    </row>
    <row r="964" spans="4:48" x14ac:dyDescent="0.2">
      <c r="D964" s="4"/>
      <c r="AA964" s="28"/>
      <c r="AB964" s="28"/>
      <c r="AC964" s="28"/>
      <c r="AD964" s="28"/>
      <c r="AE964" s="28"/>
      <c r="AG964" s="29"/>
      <c r="AN964" s="28"/>
      <c r="AO964" s="28"/>
      <c r="AP964" s="28"/>
      <c r="AQ964" s="28"/>
      <c r="AR964" s="28"/>
      <c r="AS964" s="28"/>
      <c r="AT964" s="28"/>
      <c r="AU964" s="28"/>
    </row>
    <row r="965" spans="4:48" x14ac:dyDescent="0.2">
      <c r="D965" s="4"/>
      <c r="AA965" s="28"/>
      <c r="AB965" s="28"/>
      <c r="AC965" s="28"/>
      <c r="AD965" s="28"/>
      <c r="AE965" s="28"/>
      <c r="AG965" s="29"/>
      <c r="AN965" s="28"/>
      <c r="AO965" s="28"/>
      <c r="AP965" s="28"/>
      <c r="AQ965" s="28"/>
      <c r="AR965" s="28"/>
      <c r="AS965" s="28"/>
      <c r="AT965" s="28"/>
      <c r="AU965" s="28"/>
    </row>
    <row r="966" spans="4:48" x14ac:dyDescent="0.2">
      <c r="D966" s="4"/>
      <c r="AA966" s="28"/>
      <c r="AB966" s="28"/>
      <c r="AC966" s="28"/>
      <c r="AD966" s="28"/>
      <c r="AE966" s="28"/>
      <c r="AG966" s="29"/>
      <c r="AN966" s="28"/>
      <c r="AO966" s="28"/>
      <c r="AP966" s="28"/>
      <c r="AQ966" s="28"/>
      <c r="AR966" s="28"/>
      <c r="AS966" s="28"/>
      <c r="AT966" s="28"/>
      <c r="AU966" s="28"/>
      <c r="AV966" s="28"/>
    </row>
    <row r="967" spans="4:48" x14ac:dyDescent="0.2">
      <c r="D967" s="4"/>
      <c r="AA967" s="28"/>
      <c r="AB967" s="28"/>
      <c r="AC967" s="28"/>
      <c r="AD967" s="28"/>
      <c r="AE967" s="28"/>
      <c r="AG967" s="29"/>
      <c r="AN967" s="28"/>
      <c r="AO967" s="28"/>
      <c r="AP967" s="28"/>
      <c r="AQ967" s="28"/>
      <c r="AR967" s="28"/>
      <c r="AS967" s="28"/>
      <c r="AT967" s="28"/>
      <c r="AU967" s="28"/>
    </row>
    <row r="968" spans="4:48" x14ac:dyDescent="0.2">
      <c r="D968" s="4"/>
      <c r="AA968" s="28"/>
      <c r="AB968" s="28"/>
      <c r="AC968" s="28"/>
      <c r="AD968" s="28"/>
      <c r="AE968" s="28"/>
      <c r="AG968" s="29"/>
      <c r="AN968" s="28"/>
      <c r="AO968" s="28"/>
      <c r="AP968" s="28"/>
      <c r="AQ968" s="28"/>
      <c r="AR968" s="28"/>
      <c r="AS968" s="28"/>
      <c r="AT968" s="28"/>
      <c r="AU968" s="28"/>
    </row>
    <row r="969" spans="4:48" x14ac:dyDescent="0.2">
      <c r="D969" s="4"/>
      <c r="AA969" s="28"/>
      <c r="AB969" s="28"/>
      <c r="AC969" s="28"/>
      <c r="AD969" s="28"/>
      <c r="AE969" s="28"/>
      <c r="AG969" s="29"/>
      <c r="AN969" s="28"/>
      <c r="AO969" s="28"/>
      <c r="AP969" s="28"/>
      <c r="AQ969" s="28"/>
      <c r="AR969" s="28"/>
      <c r="AS969" s="28"/>
      <c r="AT969" s="28"/>
      <c r="AU969" s="28"/>
    </row>
    <row r="970" spans="4:48" x14ac:dyDescent="0.2">
      <c r="D970" s="4"/>
      <c r="AA970" s="28"/>
      <c r="AB970" s="28"/>
      <c r="AC970" s="28"/>
      <c r="AD970" s="28"/>
      <c r="AE970" s="28"/>
      <c r="AG970" s="29"/>
      <c r="AN970" s="28"/>
      <c r="AO970" s="28"/>
      <c r="AP970" s="28"/>
      <c r="AQ970" s="28"/>
      <c r="AR970" s="28"/>
      <c r="AS970" s="28"/>
      <c r="AT970" s="28"/>
      <c r="AU970" s="28"/>
    </row>
    <row r="971" spans="4:48" x14ac:dyDescent="0.2">
      <c r="D971" s="4"/>
      <c r="AA971" s="28"/>
      <c r="AB971" s="28"/>
      <c r="AC971" s="28"/>
      <c r="AD971" s="28"/>
      <c r="AE971" s="28"/>
      <c r="AG971" s="29"/>
      <c r="AN971" s="28"/>
      <c r="AO971" s="28"/>
      <c r="AP971" s="28"/>
      <c r="AQ971" s="28"/>
      <c r="AR971" s="28"/>
      <c r="AS971" s="28"/>
      <c r="AT971" s="28"/>
      <c r="AU971" s="28"/>
    </row>
    <row r="972" spans="4:48" x14ac:dyDescent="0.2">
      <c r="D972" s="4"/>
      <c r="AA972" s="28"/>
      <c r="AB972" s="28"/>
      <c r="AC972" s="28"/>
      <c r="AD972" s="28"/>
      <c r="AE972" s="28"/>
      <c r="AG972" s="29"/>
      <c r="AN972" s="28"/>
      <c r="AO972" s="28"/>
      <c r="AP972" s="28"/>
      <c r="AQ972" s="28"/>
      <c r="AR972" s="28"/>
      <c r="AS972" s="28"/>
      <c r="AT972" s="28"/>
      <c r="AU972" s="28"/>
      <c r="AV972" s="28"/>
    </row>
    <row r="973" spans="4:48" x14ac:dyDescent="0.2">
      <c r="D973" s="4"/>
      <c r="AA973" s="28"/>
      <c r="AB973" s="28"/>
      <c r="AC973" s="28"/>
      <c r="AD973" s="28"/>
      <c r="AE973" s="28"/>
      <c r="AG973" s="29"/>
      <c r="AN973" s="28"/>
      <c r="AO973" s="28"/>
      <c r="AP973" s="28"/>
      <c r="AQ973" s="28"/>
      <c r="AR973" s="28"/>
      <c r="AS973" s="28"/>
      <c r="AT973" s="28"/>
      <c r="AU973" s="28"/>
    </row>
    <row r="974" spans="4:48" x14ac:dyDescent="0.2">
      <c r="D974" s="4"/>
      <c r="AA974" s="28"/>
      <c r="AB974" s="28"/>
      <c r="AC974" s="28"/>
      <c r="AD974" s="28"/>
      <c r="AE974" s="28"/>
      <c r="AG974" s="29"/>
      <c r="AN974" s="28"/>
      <c r="AO974" s="28"/>
      <c r="AP974" s="28"/>
      <c r="AQ974" s="28"/>
      <c r="AR974" s="28"/>
      <c r="AS974" s="28"/>
      <c r="AT974" s="28"/>
      <c r="AU974" s="28"/>
    </row>
    <row r="975" spans="4:48" x14ac:dyDescent="0.2">
      <c r="D975" s="4"/>
      <c r="AA975" s="28"/>
      <c r="AB975" s="28"/>
      <c r="AC975" s="28"/>
      <c r="AD975" s="28"/>
      <c r="AE975" s="28"/>
      <c r="AG975" s="29"/>
      <c r="AN975" s="28"/>
      <c r="AO975" s="28"/>
      <c r="AP975" s="28"/>
      <c r="AQ975" s="28"/>
      <c r="AR975" s="28"/>
      <c r="AS975" s="28"/>
      <c r="AT975" s="28"/>
      <c r="AU975" s="28"/>
    </row>
    <row r="976" spans="4:48" x14ac:dyDescent="0.2">
      <c r="D976" s="4"/>
      <c r="AA976" s="28"/>
      <c r="AB976" s="28"/>
      <c r="AC976" s="28"/>
      <c r="AD976" s="28"/>
      <c r="AE976" s="28"/>
      <c r="AG976" s="29"/>
      <c r="AN976" s="28"/>
      <c r="AO976" s="28"/>
      <c r="AP976" s="28"/>
      <c r="AQ976" s="28"/>
      <c r="AR976" s="28"/>
      <c r="AS976" s="28"/>
      <c r="AT976" s="28"/>
      <c r="AU976" s="28"/>
    </row>
    <row r="977" spans="4:64" x14ac:dyDescent="0.2">
      <c r="D977" s="4"/>
      <c r="AA977" s="28"/>
      <c r="AB977" s="28"/>
      <c r="AC977" s="28"/>
      <c r="AD977" s="28"/>
      <c r="AE977" s="28"/>
      <c r="AG977" s="29"/>
      <c r="AN977" s="28"/>
      <c r="AO977" s="28"/>
      <c r="AP977" s="28"/>
      <c r="AQ977" s="28"/>
      <c r="AR977" s="28"/>
      <c r="AS977" s="28"/>
      <c r="AT977" s="28"/>
      <c r="AU977" s="28"/>
    </row>
    <row r="978" spans="4:64" x14ac:dyDescent="0.2">
      <c r="D978" s="4"/>
      <c r="AA978" s="28"/>
      <c r="AB978" s="28"/>
      <c r="AC978" s="28"/>
      <c r="AD978" s="28"/>
      <c r="AE978" s="28"/>
      <c r="AG978" s="29"/>
      <c r="AN978" s="28"/>
      <c r="AO978" s="28"/>
      <c r="AP978" s="28"/>
      <c r="AQ978" s="28"/>
      <c r="AR978" s="28"/>
      <c r="AS978" s="28"/>
      <c r="AT978" s="28"/>
      <c r="AU978" s="28"/>
    </row>
    <row r="979" spans="4:64" x14ac:dyDescent="0.2">
      <c r="D979" s="4"/>
      <c r="AA979" s="28"/>
      <c r="AB979" s="28"/>
      <c r="AC979" s="28"/>
      <c r="AD979" s="28"/>
      <c r="AE979" s="28"/>
      <c r="AG979" s="29"/>
      <c r="AN979" s="28"/>
      <c r="AO979" s="28"/>
      <c r="AP979" s="28"/>
      <c r="AQ979" s="28"/>
      <c r="AR979" s="28"/>
      <c r="AS979" s="28"/>
      <c r="AT979" s="28"/>
      <c r="AU979" s="28"/>
    </row>
    <row r="980" spans="4:64" x14ac:dyDescent="0.2">
      <c r="D980" s="4"/>
      <c r="AA980" s="28"/>
      <c r="AB980" s="28"/>
      <c r="AC980" s="28"/>
      <c r="AD980" s="28"/>
      <c r="AE980" s="28"/>
      <c r="AG980" s="29"/>
      <c r="AN980" s="28"/>
      <c r="AO980" s="28"/>
      <c r="AP980" s="28"/>
      <c r="AQ980" s="28"/>
      <c r="AR980" s="28"/>
      <c r="AS980" s="28"/>
      <c r="AT980" s="28"/>
      <c r="AU980" s="28"/>
    </row>
    <row r="981" spans="4:64" x14ac:dyDescent="0.2">
      <c r="D981" s="4"/>
      <c r="AA981" s="28"/>
      <c r="AB981" s="28"/>
      <c r="AC981" s="28"/>
      <c r="AD981" s="28"/>
      <c r="AE981" s="28"/>
      <c r="AG981" s="29"/>
      <c r="AN981" s="28"/>
      <c r="AO981" s="28"/>
      <c r="AP981" s="28"/>
      <c r="AQ981" s="28"/>
      <c r="AR981" s="28"/>
      <c r="AS981" s="28"/>
      <c r="AT981" s="28"/>
      <c r="AU981" s="28"/>
    </row>
    <row r="982" spans="4:64" x14ac:dyDescent="0.2">
      <c r="D982" s="4"/>
      <c r="AA982" s="28"/>
      <c r="AB982" s="28"/>
      <c r="AC982" s="28"/>
      <c r="AD982" s="28"/>
      <c r="AE982" s="28"/>
      <c r="AG982" s="29"/>
      <c r="AN982" s="28"/>
      <c r="AO982" s="28"/>
      <c r="AP982" s="28"/>
      <c r="AQ982" s="28"/>
      <c r="AR982" s="28"/>
      <c r="AS982" s="28"/>
      <c r="AT982" s="28"/>
      <c r="AU982" s="28"/>
    </row>
    <row r="983" spans="4:64" x14ac:dyDescent="0.2">
      <c r="D983" s="4"/>
      <c r="AA983" s="28"/>
      <c r="AB983" s="28"/>
      <c r="AC983" s="28"/>
      <c r="AD983" s="28"/>
      <c r="AE983" s="28"/>
      <c r="AG983" s="29"/>
      <c r="AN983" s="28"/>
      <c r="AO983" s="28"/>
      <c r="AP983" s="28"/>
      <c r="AQ983" s="28"/>
      <c r="AR983" s="28"/>
      <c r="AS983" s="28"/>
      <c r="AT983" s="28"/>
      <c r="AU983" s="28"/>
    </row>
    <row r="984" spans="4:64" x14ac:dyDescent="0.2">
      <c r="D984" s="4"/>
      <c r="AA984" s="28"/>
      <c r="AB984" s="28"/>
      <c r="AC984" s="28"/>
      <c r="AD984" s="28"/>
      <c r="AE984" s="28"/>
      <c r="AG984" s="29"/>
      <c r="AN984" s="28"/>
      <c r="AO984" s="28"/>
      <c r="AP984" s="28"/>
      <c r="AQ984" s="28"/>
      <c r="AR984" s="28"/>
      <c r="AS984" s="28"/>
      <c r="AT984" s="28"/>
      <c r="AU984" s="28"/>
    </row>
    <row r="985" spans="4:64" x14ac:dyDescent="0.2">
      <c r="D985" s="4"/>
      <c r="AA985" s="28"/>
      <c r="AB985" s="28"/>
      <c r="AC985" s="28"/>
      <c r="AD985" s="28"/>
      <c r="AE985" s="28"/>
      <c r="AG985" s="29"/>
      <c r="AN985" s="28"/>
      <c r="AO985" s="28"/>
      <c r="AP985" s="28"/>
      <c r="AQ985" s="28"/>
      <c r="AR985" s="28"/>
      <c r="AS985" s="28"/>
      <c r="AT985" s="28"/>
      <c r="AU985" s="28"/>
      <c r="AV985" s="28"/>
      <c r="AW985" s="28"/>
      <c r="AX985" s="28"/>
      <c r="AY985" s="28"/>
      <c r="AZ985" s="28"/>
      <c r="BA985" s="28"/>
      <c r="BB985" s="28"/>
      <c r="BC985" s="28"/>
      <c r="BD985" s="28"/>
      <c r="BE985" s="28"/>
      <c r="BF985" s="28"/>
      <c r="BG985" s="28"/>
      <c r="BH985" s="28"/>
      <c r="BI985" s="28"/>
      <c r="BJ985" s="28"/>
      <c r="BK985" s="28"/>
      <c r="BL985" s="28"/>
    </row>
    <row r="986" spans="4:64" x14ac:dyDescent="0.2">
      <c r="D986" s="4"/>
      <c r="AA986" s="28"/>
      <c r="AB986" s="28"/>
      <c r="AC986" s="28"/>
      <c r="AD986" s="28"/>
      <c r="AE986" s="28"/>
      <c r="AG986" s="29"/>
      <c r="AN986" s="28"/>
      <c r="AO986" s="28"/>
      <c r="AP986" s="28"/>
      <c r="AQ986" s="28"/>
      <c r="AR986" s="28"/>
      <c r="AS986" s="28"/>
      <c r="AT986" s="28"/>
      <c r="AU986" s="28"/>
    </row>
    <row r="987" spans="4:64" x14ac:dyDescent="0.2">
      <c r="D987" s="4"/>
      <c r="AA987" s="28"/>
      <c r="AB987" s="28"/>
      <c r="AC987" s="28"/>
      <c r="AD987" s="28"/>
      <c r="AE987" s="28"/>
      <c r="AG987" s="29"/>
      <c r="AN987" s="28"/>
      <c r="AO987" s="28"/>
      <c r="AP987" s="28"/>
      <c r="AQ987" s="28"/>
      <c r="AR987" s="28"/>
      <c r="AS987" s="28"/>
      <c r="AT987" s="28"/>
      <c r="AU987" s="28"/>
    </row>
    <row r="988" spans="4:64" x14ac:dyDescent="0.2">
      <c r="D988" s="4"/>
      <c r="AA988" s="28"/>
      <c r="AB988" s="28"/>
      <c r="AC988" s="28"/>
      <c r="AD988" s="28"/>
      <c r="AE988" s="28"/>
      <c r="AG988" s="29"/>
      <c r="AN988" s="28"/>
      <c r="AO988" s="28"/>
      <c r="AP988" s="28"/>
      <c r="AQ988" s="28"/>
      <c r="AR988" s="28"/>
      <c r="AS988" s="28"/>
      <c r="AT988" s="28"/>
      <c r="AU988" s="28"/>
    </row>
    <row r="989" spans="4:64" x14ac:dyDescent="0.2">
      <c r="D989" s="4"/>
      <c r="AA989" s="28"/>
      <c r="AB989" s="28"/>
      <c r="AC989" s="28"/>
      <c r="AD989" s="28"/>
      <c r="AE989" s="28"/>
      <c r="AG989" s="29"/>
      <c r="AN989" s="28"/>
      <c r="AO989" s="28"/>
      <c r="AP989" s="28"/>
      <c r="AQ989" s="28"/>
      <c r="AR989" s="28"/>
      <c r="AS989" s="28"/>
      <c r="AT989" s="28"/>
      <c r="AU989" s="28"/>
    </row>
    <row r="990" spans="4:64" x14ac:dyDescent="0.2">
      <c r="D990" s="4"/>
      <c r="AA990" s="28"/>
      <c r="AB990" s="28"/>
      <c r="AC990" s="28"/>
      <c r="AD990" s="28"/>
      <c r="AE990" s="28"/>
      <c r="AG990" s="29"/>
      <c r="AN990" s="28"/>
      <c r="AO990" s="28"/>
      <c r="AP990" s="28"/>
      <c r="AQ990" s="28"/>
      <c r="AR990" s="28"/>
      <c r="AS990" s="28"/>
      <c r="AT990" s="28"/>
      <c r="AU990" s="28"/>
    </row>
    <row r="991" spans="4:64" x14ac:dyDescent="0.2">
      <c r="D991" s="4"/>
      <c r="AA991" s="28"/>
      <c r="AB991" s="28"/>
      <c r="AC991" s="28"/>
      <c r="AD991" s="28"/>
      <c r="AE991" s="28"/>
      <c r="AG991" s="29"/>
      <c r="AN991" s="28"/>
      <c r="AO991" s="28"/>
      <c r="AP991" s="28"/>
      <c r="AQ991" s="28"/>
      <c r="AR991" s="28"/>
      <c r="AS991" s="28"/>
      <c r="AT991" s="28"/>
      <c r="AU991" s="28"/>
    </row>
    <row r="992" spans="4:64" x14ac:dyDescent="0.2">
      <c r="D992" s="4"/>
      <c r="AA992" s="28"/>
      <c r="AB992" s="28"/>
      <c r="AC992" s="28"/>
      <c r="AD992" s="28"/>
      <c r="AE992" s="28"/>
      <c r="AG992" s="29"/>
      <c r="AN992" s="28"/>
      <c r="AO992" s="28"/>
      <c r="AP992" s="28"/>
      <c r="AQ992" s="28"/>
      <c r="AR992" s="28"/>
      <c r="AS992" s="28"/>
      <c r="AT992" s="28"/>
      <c r="AU992" s="28"/>
    </row>
    <row r="993" spans="4:64" x14ac:dyDescent="0.2">
      <c r="D993" s="4"/>
      <c r="AA993" s="28"/>
      <c r="AB993" s="28"/>
      <c r="AC993" s="28"/>
      <c r="AD993" s="28"/>
      <c r="AE993" s="28"/>
      <c r="AG993" s="29"/>
      <c r="AN993" s="28"/>
      <c r="AO993" s="28"/>
      <c r="AP993" s="28"/>
      <c r="AQ993" s="28"/>
      <c r="AR993" s="28"/>
      <c r="AS993" s="28"/>
      <c r="AT993" s="28"/>
      <c r="AU993" s="28"/>
    </row>
    <row r="994" spans="4:64" x14ac:dyDescent="0.2">
      <c r="D994" s="4"/>
      <c r="AA994" s="28"/>
      <c r="AB994" s="28"/>
      <c r="AC994" s="28"/>
      <c r="AD994" s="28"/>
      <c r="AE994" s="28"/>
      <c r="AG994" s="29"/>
      <c r="AN994" s="28"/>
      <c r="AO994" s="28"/>
      <c r="AP994" s="28"/>
      <c r="AQ994" s="28"/>
      <c r="AR994" s="28"/>
      <c r="AS994" s="28"/>
      <c r="AT994" s="28"/>
      <c r="AU994" s="28"/>
    </row>
    <row r="995" spans="4:64" x14ac:dyDescent="0.2">
      <c r="D995" s="4"/>
      <c r="AA995" s="28"/>
      <c r="AB995" s="28"/>
      <c r="AC995" s="28"/>
      <c r="AD995" s="28"/>
      <c r="AE995" s="28"/>
      <c r="AG995" s="29"/>
      <c r="AN995" s="28"/>
      <c r="AO995" s="28"/>
      <c r="AP995" s="28"/>
      <c r="AQ995" s="28"/>
      <c r="AR995" s="28"/>
      <c r="AS995" s="28"/>
      <c r="AT995" s="28"/>
      <c r="AU995" s="28"/>
    </row>
    <row r="996" spans="4:64" x14ac:dyDescent="0.2">
      <c r="D996" s="4"/>
      <c r="AA996" s="28"/>
      <c r="AB996" s="28"/>
      <c r="AC996" s="28"/>
      <c r="AD996" s="28"/>
      <c r="AE996" s="28"/>
      <c r="AG996" s="29"/>
      <c r="AN996" s="28"/>
      <c r="AO996" s="28"/>
      <c r="AP996" s="28"/>
      <c r="AQ996" s="28"/>
      <c r="AR996" s="28"/>
      <c r="AS996" s="28"/>
      <c r="AT996" s="28"/>
      <c r="AU996" s="28"/>
    </row>
    <row r="997" spans="4:64" x14ac:dyDescent="0.2">
      <c r="D997" s="4"/>
      <c r="AA997" s="28"/>
      <c r="AB997" s="28"/>
      <c r="AC997" s="28"/>
      <c r="AD997" s="28"/>
      <c r="AE997" s="28"/>
      <c r="AG997" s="29"/>
      <c r="AN997" s="28"/>
      <c r="AO997" s="28"/>
      <c r="AP997" s="28"/>
      <c r="AQ997" s="28"/>
      <c r="AR997" s="28"/>
      <c r="AS997" s="28"/>
      <c r="AT997" s="28"/>
      <c r="AU997" s="28"/>
    </row>
    <row r="998" spans="4:64" x14ac:dyDescent="0.2">
      <c r="D998" s="4"/>
      <c r="AA998" s="28"/>
      <c r="AB998" s="28"/>
      <c r="AC998" s="28"/>
      <c r="AD998" s="28"/>
      <c r="AE998" s="28"/>
      <c r="AG998" s="29"/>
      <c r="AN998" s="28"/>
      <c r="AO998" s="28"/>
      <c r="AP998" s="28"/>
      <c r="AQ998" s="28"/>
      <c r="AR998" s="28"/>
      <c r="AS998" s="28"/>
      <c r="AT998" s="28"/>
      <c r="AU998" s="28"/>
    </row>
    <row r="999" spans="4:64" x14ac:dyDescent="0.2">
      <c r="D999" s="4"/>
      <c r="AA999" s="28"/>
      <c r="AB999" s="28"/>
      <c r="AC999" s="28"/>
      <c r="AD999" s="28"/>
      <c r="AE999" s="28"/>
      <c r="AG999" s="29"/>
      <c r="AN999" s="28"/>
      <c r="AO999" s="28"/>
      <c r="AP999" s="28"/>
      <c r="AQ999" s="28"/>
      <c r="AR999" s="28"/>
      <c r="AS999" s="28"/>
      <c r="AT999" s="28"/>
      <c r="AU999" s="28"/>
    </row>
    <row r="1000" spans="4:64" x14ac:dyDescent="0.2">
      <c r="D1000" s="4"/>
      <c r="AA1000" s="28"/>
      <c r="AB1000" s="28"/>
      <c r="AC1000" s="28"/>
      <c r="AD1000" s="28"/>
      <c r="AE1000" s="28"/>
      <c r="AG1000" s="29"/>
      <c r="AN1000" s="28"/>
      <c r="AO1000" s="28"/>
      <c r="AP1000" s="28"/>
      <c r="AQ1000" s="28"/>
      <c r="AR1000" s="28"/>
      <c r="AS1000" s="28"/>
      <c r="AT1000" s="28"/>
      <c r="AU1000" s="28"/>
    </row>
    <row r="1001" spans="4:64" x14ac:dyDescent="0.2">
      <c r="D1001" s="4"/>
      <c r="AA1001" s="28"/>
      <c r="AB1001" s="28"/>
      <c r="AC1001" s="28"/>
      <c r="AD1001" s="28"/>
      <c r="AE1001" s="28"/>
      <c r="AG1001" s="29"/>
      <c r="AN1001" s="28"/>
      <c r="AO1001" s="28"/>
      <c r="AP1001" s="28"/>
      <c r="AQ1001" s="28"/>
      <c r="AR1001" s="28"/>
      <c r="AS1001" s="28"/>
      <c r="AT1001" s="28"/>
      <c r="AU1001" s="28"/>
    </row>
    <row r="1002" spans="4:64" x14ac:dyDescent="0.2">
      <c r="D1002" s="4"/>
      <c r="AA1002" s="28"/>
      <c r="AB1002" s="28"/>
      <c r="AC1002" s="28"/>
      <c r="AD1002" s="28"/>
      <c r="AE1002" s="28"/>
      <c r="AG1002" s="29"/>
      <c r="AN1002" s="28"/>
      <c r="AO1002" s="28"/>
      <c r="AP1002" s="28"/>
      <c r="AQ1002" s="28"/>
      <c r="AR1002" s="28"/>
      <c r="AS1002" s="28"/>
      <c r="AT1002" s="28"/>
      <c r="AU1002" s="28"/>
    </row>
    <row r="1003" spans="4:64" x14ac:dyDescent="0.2">
      <c r="D1003" s="4"/>
      <c r="AA1003" s="28"/>
      <c r="AB1003" s="28"/>
      <c r="AC1003" s="28"/>
      <c r="AD1003" s="28"/>
      <c r="AE1003" s="28"/>
      <c r="AG1003" s="29"/>
      <c r="AN1003" s="28"/>
      <c r="AO1003" s="28"/>
      <c r="AP1003" s="28"/>
      <c r="AQ1003" s="28"/>
      <c r="AR1003" s="28"/>
      <c r="AS1003" s="28"/>
      <c r="AT1003" s="28"/>
      <c r="AU1003" s="28"/>
      <c r="AV1003" s="28"/>
      <c r="AW1003" s="28"/>
      <c r="AX1003" s="28"/>
      <c r="AY1003" s="28"/>
      <c r="AZ1003" s="28"/>
      <c r="BA1003" s="28"/>
      <c r="BB1003" s="28"/>
      <c r="BC1003" s="28"/>
      <c r="BD1003" s="28"/>
      <c r="BE1003" s="28"/>
      <c r="BF1003" s="28"/>
      <c r="BG1003" s="28"/>
      <c r="BH1003" s="28"/>
      <c r="BI1003" s="28"/>
      <c r="BJ1003" s="28"/>
      <c r="BK1003" s="28"/>
      <c r="BL1003" s="28"/>
    </row>
    <row r="1004" spans="4:64" x14ac:dyDescent="0.2">
      <c r="D1004" s="4"/>
      <c r="AA1004" s="28"/>
      <c r="AB1004" s="28"/>
      <c r="AC1004" s="28"/>
      <c r="AD1004" s="28"/>
      <c r="AE1004" s="28"/>
      <c r="AG1004" s="29"/>
      <c r="AN1004" s="28"/>
      <c r="AO1004" s="28"/>
      <c r="AP1004" s="28"/>
      <c r="AQ1004" s="28"/>
      <c r="AR1004" s="28"/>
      <c r="AS1004" s="28"/>
      <c r="AT1004" s="28"/>
      <c r="AU1004" s="28"/>
    </row>
    <row r="1005" spans="4:64" x14ac:dyDescent="0.2">
      <c r="D1005" s="4"/>
      <c r="AA1005" s="28"/>
      <c r="AB1005" s="28"/>
      <c r="AC1005" s="28"/>
      <c r="AD1005" s="28"/>
      <c r="AE1005" s="28"/>
      <c r="AG1005" s="29"/>
      <c r="AN1005" s="28"/>
      <c r="AO1005" s="28"/>
      <c r="AP1005" s="28"/>
      <c r="AQ1005" s="28"/>
      <c r="AR1005" s="28"/>
      <c r="AS1005" s="28"/>
      <c r="AT1005" s="28"/>
      <c r="AU1005" s="28"/>
    </row>
    <row r="1006" spans="4:64" x14ac:dyDescent="0.2">
      <c r="D1006" s="4"/>
      <c r="AA1006" s="28"/>
      <c r="AB1006" s="28"/>
      <c r="AC1006" s="28"/>
      <c r="AD1006" s="28"/>
      <c r="AE1006" s="28"/>
      <c r="AG1006" s="29"/>
      <c r="AN1006" s="28"/>
      <c r="AO1006" s="28"/>
      <c r="AP1006" s="28"/>
      <c r="AQ1006" s="28"/>
      <c r="AR1006" s="28"/>
      <c r="AS1006" s="28"/>
      <c r="AT1006" s="28"/>
      <c r="AU1006" s="28"/>
    </row>
    <row r="1007" spans="4:64" x14ac:dyDescent="0.2">
      <c r="D1007" s="4"/>
      <c r="AA1007" s="28"/>
      <c r="AB1007" s="28"/>
      <c r="AC1007" s="28"/>
      <c r="AD1007" s="28"/>
      <c r="AE1007" s="28"/>
      <c r="AG1007" s="29"/>
      <c r="AN1007" s="28"/>
      <c r="AO1007" s="28"/>
      <c r="AP1007" s="28"/>
      <c r="AQ1007" s="28"/>
      <c r="AR1007" s="28"/>
      <c r="AS1007" s="28"/>
      <c r="AT1007" s="28"/>
      <c r="AU1007" s="28"/>
    </row>
    <row r="1008" spans="4:64" x14ac:dyDescent="0.2">
      <c r="D1008" s="4"/>
      <c r="AA1008" s="28"/>
      <c r="AB1008" s="28"/>
      <c r="AC1008" s="28"/>
      <c r="AD1008" s="28"/>
      <c r="AE1008" s="28"/>
      <c r="AG1008" s="29"/>
      <c r="AN1008" s="28"/>
      <c r="AO1008" s="28"/>
      <c r="AP1008" s="28"/>
      <c r="AQ1008" s="28"/>
      <c r="AR1008" s="28"/>
      <c r="AS1008" s="28"/>
      <c r="AT1008" s="28"/>
      <c r="AU1008" s="28"/>
    </row>
    <row r="1009" spans="4:47" x14ac:dyDescent="0.2">
      <c r="D1009" s="4"/>
      <c r="AA1009" s="28"/>
      <c r="AB1009" s="28"/>
      <c r="AC1009" s="28"/>
      <c r="AD1009" s="28"/>
      <c r="AE1009" s="28"/>
      <c r="AG1009" s="29"/>
      <c r="AN1009" s="28"/>
      <c r="AO1009" s="28"/>
      <c r="AP1009" s="28"/>
      <c r="AQ1009" s="28"/>
      <c r="AR1009" s="28"/>
      <c r="AS1009" s="28"/>
      <c r="AT1009" s="28"/>
      <c r="AU1009" s="28"/>
    </row>
    <row r="1010" spans="4:47" x14ac:dyDescent="0.2">
      <c r="D1010" s="4"/>
      <c r="AA1010" s="28"/>
      <c r="AB1010" s="28"/>
      <c r="AC1010" s="28"/>
      <c r="AD1010" s="28"/>
      <c r="AE1010" s="28"/>
      <c r="AG1010" s="29"/>
      <c r="AN1010" s="28"/>
      <c r="AO1010" s="28"/>
      <c r="AP1010" s="28"/>
      <c r="AQ1010" s="28"/>
      <c r="AR1010" s="28"/>
      <c r="AS1010" s="28"/>
      <c r="AT1010" s="28"/>
      <c r="AU1010" s="28"/>
    </row>
    <row r="1011" spans="4:47" x14ac:dyDescent="0.2">
      <c r="D1011" s="4"/>
      <c r="AA1011" s="28"/>
      <c r="AB1011" s="28"/>
      <c r="AC1011" s="28"/>
      <c r="AD1011" s="28"/>
      <c r="AE1011" s="28"/>
      <c r="AG1011" s="29"/>
      <c r="AN1011" s="28"/>
      <c r="AO1011" s="28"/>
      <c r="AP1011" s="28"/>
      <c r="AQ1011" s="28"/>
      <c r="AR1011" s="28"/>
      <c r="AS1011" s="28"/>
      <c r="AT1011" s="28"/>
      <c r="AU1011" s="28"/>
    </row>
    <row r="1012" spans="4:47" x14ac:dyDescent="0.2">
      <c r="D1012" s="4"/>
      <c r="AA1012" s="28"/>
      <c r="AB1012" s="28"/>
      <c r="AC1012" s="28"/>
      <c r="AD1012" s="28"/>
      <c r="AE1012" s="28"/>
      <c r="AG1012" s="29"/>
      <c r="AN1012" s="28"/>
      <c r="AO1012" s="28"/>
      <c r="AP1012" s="28"/>
      <c r="AQ1012" s="28"/>
      <c r="AR1012" s="28"/>
      <c r="AS1012" s="28"/>
      <c r="AT1012" s="28"/>
      <c r="AU1012" s="28"/>
    </row>
    <row r="1013" spans="4:47" x14ac:dyDescent="0.2">
      <c r="D1013" s="4"/>
      <c r="AA1013" s="28"/>
      <c r="AB1013" s="28"/>
      <c r="AC1013" s="28"/>
      <c r="AD1013" s="28"/>
      <c r="AE1013" s="28"/>
      <c r="AG1013" s="29"/>
      <c r="AN1013" s="28"/>
      <c r="AO1013" s="28"/>
      <c r="AP1013" s="28"/>
      <c r="AQ1013" s="28"/>
      <c r="AR1013" s="28"/>
      <c r="AS1013" s="28"/>
      <c r="AT1013" s="28"/>
      <c r="AU1013" s="28"/>
    </row>
    <row r="1014" spans="4:47" x14ac:dyDescent="0.2">
      <c r="D1014" s="4"/>
      <c r="AA1014" s="28"/>
      <c r="AB1014" s="28"/>
      <c r="AC1014" s="28"/>
      <c r="AD1014" s="28"/>
      <c r="AE1014" s="28"/>
      <c r="AG1014" s="29"/>
      <c r="AN1014" s="28"/>
      <c r="AO1014" s="28"/>
      <c r="AP1014" s="28"/>
      <c r="AQ1014" s="28"/>
      <c r="AR1014" s="28"/>
      <c r="AS1014" s="28"/>
      <c r="AT1014" s="28"/>
      <c r="AU1014" s="28"/>
    </row>
    <row r="1015" spans="4:47" x14ac:dyDescent="0.2">
      <c r="D1015" s="4"/>
      <c r="AA1015" s="28"/>
      <c r="AB1015" s="28"/>
      <c r="AC1015" s="28"/>
      <c r="AD1015" s="28"/>
      <c r="AE1015" s="28"/>
      <c r="AG1015" s="29"/>
      <c r="AN1015" s="28"/>
      <c r="AO1015" s="28"/>
      <c r="AP1015" s="28"/>
      <c r="AQ1015" s="28"/>
      <c r="AR1015" s="28"/>
      <c r="AS1015" s="28"/>
      <c r="AT1015" s="28"/>
      <c r="AU1015" s="28"/>
    </row>
    <row r="1016" spans="4:47" x14ac:dyDescent="0.2">
      <c r="D1016" s="4"/>
      <c r="AA1016" s="28"/>
      <c r="AB1016" s="28"/>
      <c r="AC1016" s="28"/>
      <c r="AD1016" s="28"/>
      <c r="AE1016" s="28"/>
      <c r="AG1016" s="29"/>
      <c r="AN1016" s="28"/>
      <c r="AO1016" s="28"/>
      <c r="AP1016" s="28"/>
      <c r="AQ1016" s="28"/>
      <c r="AR1016" s="28"/>
      <c r="AS1016" s="28"/>
      <c r="AT1016" s="28"/>
      <c r="AU1016" s="28"/>
    </row>
    <row r="1017" spans="4:47" x14ac:dyDescent="0.2">
      <c r="D1017" s="4"/>
      <c r="AA1017" s="28"/>
      <c r="AB1017" s="28"/>
      <c r="AC1017" s="28"/>
      <c r="AD1017" s="28"/>
      <c r="AE1017" s="28"/>
      <c r="AG1017" s="29"/>
      <c r="AN1017" s="28"/>
      <c r="AO1017" s="28"/>
      <c r="AP1017" s="28"/>
      <c r="AQ1017" s="28"/>
      <c r="AR1017" s="28"/>
      <c r="AS1017" s="28"/>
      <c r="AT1017" s="28"/>
      <c r="AU1017" s="28"/>
    </row>
    <row r="1018" spans="4:47" x14ac:dyDescent="0.2">
      <c r="D1018" s="4"/>
      <c r="AA1018" s="28"/>
      <c r="AB1018" s="28"/>
      <c r="AC1018" s="28"/>
      <c r="AD1018" s="28"/>
      <c r="AE1018" s="28"/>
      <c r="AG1018" s="29"/>
      <c r="AN1018" s="28"/>
      <c r="AO1018" s="28"/>
      <c r="AP1018" s="28"/>
      <c r="AQ1018" s="28"/>
      <c r="AR1018" s="28"/>
      <c r="AS1018" s="28"/>
      <c r="AT1018" s="28"/>
      <c r="AU1018" s="28"/>
    </row>
    <row r="1019" spans="4:47" x14ac:dyDescent="0.2">
      <c r="D1019" s="4"/>
      <c r="AA1019" s="28"/>
      <c r="AB1019" s="28"/>
      <c r="AC1019" s="28"/>
      <c r="AD1019" s="28"/>
      <c r="AE1019" s="28"/>
      <c r="AG1019" s="29"/>
      <c r="AN1019" s="28"/>
      <c r="AO1019" s="28"/>
      <c r="AP1019" s="28"/>
      <c r="AQ1019" s="28"/>
      <c r="AR1019" s="28"/>
      <c r="AS1019" s="28"/>
      <c r="AT1019" s="28"/>
      <c r="AU1019" s="28"/>
    </row>
    <row r="1020" spans="4:47" x14ac:dyDescent="0.2">
      <c r="D1020" s="4"/>
      <c r="AA1020" s="28"/>
      <c r="AB1020" s="28"/>
      <c r="AC1020" s="28"/>
      <c r="AD1020" s="28"/>
      <c r="AE1020" s="28"/>
      <c r="AG1020" s="29"/>
      <c r="AN1020" s="28"/>
      <c r="AO1020" s="28"/>
      <c r="AP1020" s="28"/>
      <c r="AQ1020" s="28"/>
      <c r="AR1020" s="28"/>
      <c r="AS1020" s="28"/>
      <c r="AT1020" s="28"/>
      <c r="AU1020" s="28"/>
    </row>
    <row r="1021" spans="4:47" x14ac:dyDescent="0.2">
      <c r="D1021" s="4"/>
      <c r="AA1021" s="28"/>
      <c r="AB1021" s="28"/>
      <c r="AC1021" s="28"/>
      <c r="AD1021" s="28"/>
      <c r="AE1021" s="28"/>
      <c r="AG1021" s="29"/>
      <c r="AN1021" s="28"/>
      <c r="AO1021" s="28"/>
      <c r="AP1021" s="28"/>
      <c r="AQ1021" s="28"/>
      <c r="AR1021" s="28"/>
      <c r="AS1021" s="28"/>
      <c r="AT1021" s="28"/>
      <c r="AU1021" s="28"/>
    </row>
    <row r="1022" spans="4:47" x14ac:dyDescent="0.2">
      <c r="D1022" s="4"/>
      <c r="AA1022" s="28"/>
      <c r="AB1022" s="28"/>
      <c r="AC1022" s="28"/>
      <c r="AD1022" s="28"/>
      <c r="AE1022" s="28"/>
      <c r="AG1022" s="29"/>
      <c r="AN1022" s="28"/>
      <c r="AO1022" s="28"/>
      <c r="AP1022" s="28"/>
      <c r="AQ1022" s="28"/>
      <c r="AR1022" s="28"/>
      <c r="AS1022" s="28"/>
      <c r="AT1022" s="28"/>
      <c r="AU1022" s="28"/>
    </row>
    <row r="1023" spans="4:47" x14ac:dyDescent="0.2">
      <c r="D1023" s="4"/>
      <c r="AA1023" s="28"/>
      <c r="AB1023" s="28"/>
      <c r="AC1023" s="28"/>
      <c r="AD1023" s="28"/>
      <c r="AE1023" s="28"/>
      <c r="AG1023" s="29"/>
      <c r="AN1023" s="28"/>
      <c r="AO1023" s="28"/>
      <c r="AP1023" s="28"/>
      <c r="AQ1023" s="28"/>
      <c r="AR1023" s="28"/>
      <c r="AS1023" s="28"/>
      <c r="AT1023" s="28"/>
      <c r="AU1023" s="28"/>
    </row>
    <row r="1024" spans="4:47" x14ac:dyDescent="0.2">
      <c r="D1024" s="4"/>
      <c r="AA1024" s="28"/>
      <c r="AB1024" s="28"/>
      <c r="AC1024" s="28"/>
      <c r="AD1024" s="28"/>
      <c r="AE1024" s="28"/>
      <c r="AG1024" s="29"/>
      <c r="AN1024" s="28"/>
      <c r="AO1024" s="28"/>
      <c r="AP1024" s="28"/>
      <c r="AQ1024" s="28"/>
      <c r="AR1024" s="28"/>
      <c r="AS1024" s="28"/>
      <c r="AT1024" s="28"/>
      <c r="AU1024" s="28"/>
    </row>
    <row r="1025" spans="4:50" x14ac:dyDescent="0.2">
      <c r="D1025" s="4"/>
      <c r="AA1025" s="28"/>
      <c r="AB1025" s="28"/>
      <c r="AC1025" s="28"/>
      <c r="AD1025" s="28"/>
      <c r="AE1025" s="28"/>
      <c r="AG1025" s="29"/>
      <c r="AN1025" s="28"/>
      <c r="AO1025" s="28"/>
      <c r="AP1025" s="28"/>
      <c r="AQ1025" s="28"/>
      <c r="AR1025" s="28"/>
      <c r="AS1025" s="28"/>
      <c r="AT1025" s="28"/>
      <c r="AU1025" s="28"/>
    </row>
    <row r="1026" spans="4:50" x14ac:dyDescent="0.2">
      <c r="D1026" s="4"/>
      <c r="AA1026" s="28"/>
      <c r="AB1026" s="28"/>
      <c r="AC1026" s="28"/>
      <c r="AD1026" s="28"/>
      <c r="AE1026" s="28"/>
      <c r="AG1026" s="29"/>
      <c r="AN1026" s="28"/>
      <c r="AO1026" s="28"/>
      <c r="AP1026" s="28"/>
      <c r="AQ1026" s="28"/>
      <c r="AR1026" s="28"/>
      <c r="AS1026" s="28"/>
      <c r="AT1026" s="28"/>
      <c r="AU1026" s="28"/>
    </row>
    <row r="1027" spans="4:50" x14ac:dyDescent="0.2">
      <c r="D1027" s="4"/>
      <c r="AA1027" s="28"/>
      <c r="AB1027" s="28"/>
      <c r="AC1027" s="28"/>
      <c r="AD1027" s="28"/>
      <c r="AE1027" s="28"/>
      <c r="AG1027" s="29"/>
      <c r="AN1027" s="28"/>
      <c r="AO1027" s="28"/>
      <c r="AP1027" s="28"/>
      <c r="AQ1027" s="28"/>
      <c r="AR1027" s="28"/>
      <c r="AS1027" s="28"/>
      <c r="AT1027" s="28"/>
      <c r="AU1027" s="28"/>
    </row>
    <row r="1028" spans="4:50" x14ac:dyDescent="0.2">
      <c r="D1028" s="4"/>
      <c r="AA1028" s="28"/>
      <c r="AB1028" s="28"/>
      <c r="AC1028" s="28"/>
      <c r="AD1028" s="28"/>
      <c r="AE1028" s="28"/>
      <c r="AG1028" s="29"/>
      <c r="AN1028" s="28"/>
      <c r="AO1028" s="28"/>
      <c r="AP1028" s="28"/>
      <c r="AQ1028" s="28"/>
      <c r="AR1028" s="28"/>
      <c r="AS1028" s="28"/>
      <c r="AT1028" s="28"/>
      <c r="AU1028" s="28"/>
    </row>
    <row r="1029" spans="4:50" x14ac:dyDescent="0.2">
      <c r="D1029" s="4"/>
      <c r="AA1029" s="28"/>
      <c r="AB1029" s="28"/>
      <c r="AC1029" s="28"/>
      <c r="AD1029" s="28"/>
      <c r="AE1029" s="28"/>
      <c r="AG1029" s="29"/>
      <c r="AN1029" s="28"/>
      <c r="AO1029" s="28"/>
      <c r="AP1029" s="28"/>
      <c r="AQ1029" s="28"/>
      <c r="AR1029" s="28"/>
      <c r="AS1029" s="28"/>
      <c r="AT1029" s="28"/>
      <c r="AU1029" s="28"/>
    </row>
    <row r="1030" spans="4:50" x14ac:dyDescent="0.2">
      <c r="D1030" s="4"/>
      <c r="AA1030" s="28"/>
      <c r="AB1030" s="28"/>
      <c r="AC1030" s="28"/>
      <c r="AD1030" s="28"/>
      <c r="AE1030" s="28"/>
      <c r="AG1030" s="29"/>
      <c r="AN1030" s="28"/>
      <c r="AO1030" s="28"/>
      <c r="AP1030" s="28"/>
      <c r="AQ1030" s="28"/>
      <c r="AR1030" s="28"/>
      <c r="AS1030" s="28"/>
      <c r="AT1030" s="28"/>
      <c r="AU1030" s="28"/>
    </row>
    <row r="1031" spans="4:50" x14ac:dyDescent="0.2">
      <c r="D1031" s="4"/>
      <c r="AA1031" s="28"/>
      <c r="AB1031" s="28"/>
      <c r="AC1031" s="28"/>
      <c r="AD1031" s="28"/>
      <c r="AE1031" s="28"/>
      <c r="AG1031" s="29"/>
      <c r="AN1031" s="28"/>
      <c r="AO1031" s="28"/>
      <c r="AP1031" s="28"/>
      <c r="AQ1031" s="28"/>
      <c r="AR1031" s="28"/>
      <c r="AS1031" s="28"/>
      <c r="AT1031" s="28"/>
      <c r="AU1031" s="28"/>
    </row>
    <row r="1032" spans="4:50" x14ac:dyDescent="0.2">
      <c r="D1032" s="4"/>
      <c r="AA1032" s="28"/>
      <c r="AB1032" s="28"/>
      <c r="AC1032" s="28"/>
      <c r="AD1032" s="28"/>
      <c r="AE1032" s="28"/>
      <c r="AG1032" s="29"/>
      <c r="AN1032" s="28"/>
      <c r="AO1032" s="28"/>
      <c r="AP1032" s="28"/>
      <c r="AQ1032" s="28"/>
      <c r="AR1032" s="28"/>
      <c r="AS1032" s="28"/>
      <c r="AT1032" s="28"/>
      <c r="AU1032" s="28"/>
    </row>
    <row r="1033" spans="4:50" x14ac:dyDescent="0.2">
      <c r="D1033" s="4"/>
      <c r="AA1033" s="28"/>
      <c r="AB1033" s="28"/>
      <c r="AC1033" s="28"/>
      <c r="AD1033" s="28"/>
      <c r="AE1033" s="28"/>
      <c r="AG1033" s="29"/>
      <c r="AN1033" s="28"/>
      <c r="AO1033" s="28"/>
      <c r="AP1033" s="28"/>
      <c r="AQ1033" s="28"/>
      <c r="AR1033" s="28"/>
      <c r="AS1033" s="28"/>
      <c r="AT1033" s="28"/>
      <c r="AU1033" s="28"/>
    </row>
    <row r="1034" spans="4:50" x14ac:dyDescent="0.2">
      <c r="D1034" s="4"/>
      <c r="AA1034" s="28"/>
      <c r="AB1034" s="28"/>
      <c r="AC1034" s="28"/>
      <c r="AD1034" s="28"/>
      <c r="AE1034" s="28"/>
      <c r="AG1034" s="29"/>
      <c r="AN1034" s="28"/>
      <c r="AO1034" s="28"/>
      <c r="AP1034" s="28"/>
      <c r="AQ1034" s="28"/>
      <c r="AR1034" s="28"/>
      <c r="AS1034" s="28"/>
      <c r="AT1034" s="28"/>
      <c r="AU1034" s="28"/>
    </row>
    <row r="1035" spans="4:50" x14ac:dyDescent="0.2">
      <c r="D1035" s="4"/>
      <c r="AA1035" s="28"/>
      <c r="AB1035" s="28"/>
      <c r="AC1035" s="28"/>
      <c r="AD1035" s="28"/>
      <c r="AE1035" s="28"/>
      <c r="AG1035" s="29"/>
      <c r="AN1035" s="28"/>
      <c r="AO1035" s="28"/>
      <c r="AP1035" s="28"/>
      <c r="AQ1035" s="28"/>
      <c r="AR1035" s="28"/>
      <c r="AS1035" s="28"/>
      <c r="AT1035" s="28"/>
      <c r="AU1035" s="28"/>
    </row>
    <row r="1036" spans="4:50" x14ac:dyDescent="0.2">
      <c r="D1036" s="4"/>
      <c r="AA1036" s="28"/>
      <c r="AB1036" s="28"/>
      <c r="AC1036" s="28"/>
      <c r="AD1036" s="28"/>
      <c r="AE1036" s="28"/>
      <c r="AG1036" s="29"/>
      <c r="AN1036" s="28"/>
      <c r="AO1036" s="28"/>
      <c r="AP1036" s="28"/>
      <c r="AQ1036" s="28"/>
      <c r="AR1036" s="28"/>
      <c r="AS1036" s="28"/>
      <c r="AT1036" s="28"/>
      <c r="AU1036" s="28"/>
    </row>
    <row r="1037" spans="4:50" x14ac:dyDescent="0.2">
      <c r="D1037" s="4"/>
      <c r="AA1037" s="28"/>
      <c r="AB1037" s="28"/>
      <c r="AC1037" s="28"/>
      <c r="AD1037" s="28"/>
      <c r="AE1037" s="28"/>
      <c r="AG1037" s="29"/>
      <c r="AN1037" s="28"/>
      <c r="AO1037" s="28"/>
      <c r="AP1037" s="28"/>
      <c r="AQ1037" s="28"/>
      <c r="AR1037" s="28"/>
      <c r="AS1037" s="28"/>
      <c r="AT1037" s="28"/>
      <c r="AU1037" s="28"/>
    </row>
    <row r="1038" spans="4:50" x14ac:dyDescent="0.2">
      <c r="D1038" s="4"/>
      <c r="AA1038" s="28"/>
      <c r="AB1038" s="28"/>
      <c r="AC1038" s="28"/>
      <c r="AD1038" s="28"/>
      <c r="AE1038" s="28"/>
      <c r="AG1038" s="29"/>
      <c r="AN1038" s="28"/>
      <c r="AO1038" s="28"/>
      <c r="AP1038" s="28"/>
      <c r="AQ1038" s="28"/>
      <c r="AR1038" s="28"/>
      <c r="AS1038" s="28"/>
      <c r="AT1038" s="28"/>
      <c r="AU1038" s="28"/>
    </row>
    <row r="1039" spans="4:50" x14ac:dyDescent="0.2">
      <c r="D1039" s="4"/>
      <c r="AA1039" s="28"/>
      <c r="AB1039" s="28"/>
      <c r="AC1039" s="28"/>
      <c r="AD1039" s="28"/>
      <c r="AE1039" s="28"/>
      <c r="AG1039" s="29"/>
      <c r="AN1039" s="28"/>
      <c r="AO1039" s="28"/>
      <c r="AP1039" s="28"/>
      <c r="AQ1039" s="28"/>
      <c r="AR1039" s="28"/>
      <c r="AS1039" s="28"/>
      <c r="AT1039" s="28"/>
      <c r="AU1039" s="28"/>
    </row>
    <row r="1040" spans="4:50" x14ac:dyDescent="0.2">
      <c r="D1040" s="4"/>
      <c r="AA1040" s="28"/>
      <c r="AB1040" s="28"/>
      <c r="AC1040" s="28"/>
      <c r="AD1040" s="28"/>
      <c r="AE1040" s="28"/>
      <c r="AG1040" s="29"/>
      <c r="AN1040" s="28"/>
      <c r="AO1040" s="28"/>
      <c r="AP1040" s="28"/>
      <c r="AQ1040" s="28"/>
      <c r="AR1040" s="28"/>
      <c r="AS1040" s="28"/>
      <c r="AT1040" s="28"/>
      <c r="AU1040" s="28"/>
      <c r="AV1040" s="28"/>
      <c r="AW1040" s="26"/>
      <c r="AX1040" s="27"/>
    </row>
    <row r="1041" spans="4:50" x14ac:dyDescent="0.2">
      <c r="D1041" s="4"/>
      <c r="AA1041" s="28"/>
      <c r="AB1041" s="28"/>
      <c r="AC1041" s="28"/>
      <c r="AD1041" s="28"/>
      <c r="AE1041" s="28"/>
      <c r="AG1041" s="29"/>
      <c r="AN1041" s="28"/>
      <c r="AO1041" s="28"/>
      <c r="AP1041" s="28"/>
      <c r="AQ1041" s="28"/>
      <c r="AR1041" s="28"/>
      <c r="AS1041" s="28"/>
      <c r="AT1041" s="28"/>
      <c r="AU1041" s="28"/>
      <c r="AV1041" s="28"/>
      <c r="AW1041" s="26"/>
      <c r="AX1041" s="27"/>
    </row>
    <row r="1042" spans="4:50" x14ac:dyDescent="0.2">
      <c r="D1042" s="4"/>
      <c r="AA1042" s="28"/>
      <c r="AB1042" s="28"/>
      <c r="AC1042" s="28"/>
      <c r="AD1042" s="28"/>
      <c r="AE1042" s="28"/>
      <c r="AG1042" s="29"/>
      <c r="AN1042" s="28"/>
      <c r="AO1042" s="28"/>
      <c r="AP1042" s="28"/>
      <c r="AQ1042" s="28"/>
      <c r="AR1042" s="28"/>
      <c r="AS1042" s="28"/>
      <c r="AT1042" s="28"/>
      <c r="AU1042" s="28"/>
    </row>
    <row r="1043" spans="4:50" x14ac:dyDescent="0.2">
      <c r="D1043" s="4"/>
      <c r="AA1043" s="28"/>
      <c r="AB1043" s="28"/>
      <c r="AC1043" s="28"/>
      <c r="AD1043" s="28"/>
      <c r="AE1043" s="28"/>
      <c r="AG1043" s="29"/>
      <c r="AN1043" s="28"/>
      <c r="AO1043" s="28"/>
      <c r="AP1043" s="28"/>
      <c r="AQ1043" s="28"/>
      <c r="AR1043" s="28"/>
      <c r="AS1043" s="28"/>
      <c r="AT1043" s="28"/>
      <c r="AU1043" s="28"/>
    </row>
    <row r="1044" spans="4:50" x14ac:dyDescent="0.2">
      <c r="D1044" s="4"/>
      <c r="AA1044" s="28"/>
      <c r="AB1044" s="28"/>
      <c r="AC1044" s="28"/>
      <c r="AD1044" s="28"/>
      <c r="AE1044" s="28"/>
      <c r="AG1044" s="29"/>
      <c r="AN1044" s="28"/>
      <c r="AO1044" s="28"/>
      <c r="AP1044" s="28"/>
      <c r="AQ1044" s="28"/>
      <c r="AR1044" s="28"/>
      <c r="AS1044" s="28"/>
      <c r="AT1044" s="28"/>
      <c r="AU1044" s="28"/>
    </row>
    <row r="1045" spans="4:50" x14ac:dyDescent="0.2">
      <c r="D1045" s="4"/>
      <c r="AA1045" s="28"/>
      <c r="AB1045" s="28"/>
      <c r="AC1045" s="28"/>
      <c r="AD1045" s="28"/>
      <c r="AE1045" s="28"/>
      <c r="AG1045" s="29"/>
      <c r="AN1045" s="28"/>
      <c r="AO1045" s="28"/>
      <c r="AP1045" s="28"/>
      <c r="AQ1045" s="28"/>
      <c r="AR1045" s="28"/>
      <c r="AS1045" s="28"/>
      <c r="AT1045" s="28"/>
      <c r="AU1045" s="28"/>
    </row>
    <row r="1046" spans="4:50" x14ac:dyDescent="0.2">
      <c r="D1046" s="4"/>
      <c r="AA1046" s="28"/>
      <c r="AB1046" s="28"/>
      <c r="AC1046" s="28"/>
      <c r="AD1046" s="28"/>
      <c r="AE1046" s="28"/>
      <c r="AG1046" s="29"/>
      <c r="AN1046" s="28"/>
      <c r="AO1046" s="28"/>
      <c r="AP1046" s="28"/>
      <c r="AQ1046" s="28"/>
      <c r="AR1046" s="28"/>
      <c r="AS1046" s="28"/>
      <c r="AT1046" s="28"/>
      <c r="AU1046" s="28"/>
    </row>
    <row r="1047" spans="4:50" x14ac:dyDescent="0.2">
      <c r="D1047" s="4"/>
      <c r="AA1047" s="28"/>
      <c r="AB1047" s="28"/>
      <c r="AC1047" s="28"/>
      <c r="AD1047" s="28"/>
      <c r="AE1047" s="28"/>
      <c r="AG1047" s="29"/>
      <c r="AN1047" s="28"/>
      <c r="AO1047" s="28"/>
      <c r="AP1047" s="28"/>
      <c r="AQ1047" s="28"/>
      <c r="AR1047" s="28"/>
      <c r="AS1047" s="28"/>
      <c r="AT1047" s="28"/>
      <c r="AU1047" s="28"/>
    </row>
    <row r="1048" spans="4:50" x14ac:dyDescent="0.2">
      <c r="D1048" s="4"/>
      <c r="AA1048" s="28"/>
      <c r="AB1048" s="28"/>
      <c r="AC1048" s="28"/>
      <c r="AD1048" s="28"/>
      <c r="AE1048" s="28"/>
      <c r="AG1048" s="29"/>
      <c r="AN1048" s="28"/>
      <c r="AO1048" s="28"/>
      <c r="AP1048" s="28"/>
      <c r="AQ1048" s="28"/>
      <c r="AR1048" s="28"/>
      <c r="AS1048" s="28"/>
      <c r="AT1048" s="28"/>
      <c r="AU1048" s="28"/>
    </row>
    <row r="1049" spans="4:50" x14ac:dyDescent="0.2">
      <c r="D1049" s="4"/>
      <c r="AA1049" s="28"/>
      <c r="AB1049" s="28"/>
      <c r="AC1049" s="28"/>
      <c r="AD1049" s="28"/>
      <c r="AE1049" s="28"/>
      <c r="AG1049" s="29"/>
      <c r="AN1049" s="28"/>
      <c r="AO1049" s="28"/>
      <c r="AP1049" s="28"/>
      <c r="AQ1049" s="28"/>
      <c r="AR1049" s="28"/>
      <c r="AS1049" s="28"/>
      <c r="AT1049" s="28"/>
      <c r="AU1049" s="28"/>
    </row>
    <row r="1050" spans="4:50" x14ac:dyDescent="0.2">
      <c r="D1050" s="4"/>
      <c r="AA1050" s="28"/>
      <c r="AB1050" s="28"/>
      <c r="AC1050" s="28"/>
      <c r="AD1050" s="28"/>
      <c r="AE1050" s="28"/>
      <c r="AG1050" s="29"/>
      <c r="AN1050" s="28"/>
      <c r="AO1050" s="28"/>
      <c r="AP1050" s="28"/>
      <c r="AQ1050" s="28"/>
      <c r="AR1050" s="28"/>
      <c r="AS1050" s="28"/>
      <c r="AT1050" s="28"/>
      <c r="AU1050" s="28"/>
    </row>
    <row r="1051" spans="4:50" x14ac:dyDescent="0.2">
      <c r="D1051" s="4"/>
      <c r="AA1051" s="28"/>
      <c r="AB1051" s="28"/>
      <c r="AC1051" s="28"/>
      <c r="AD1051" s="28"/>
      <c r="AE1051" s="28"/>
      <c r="AG1051" s="29"/>
      <c r="AN1051" s="28"/>
      <c r="AO1051" s="28"/>
      <c r="AP1051" s="28"/>
      <c r="AQ1051" s="28"/>
      <c r="AR1051" s="28"/>
      <c r="AS1051" s="28"/>
      <c r="AT1051" s="28"/>
      <c r="AU1051" s="28"/>
    </row>
    <row r="1052" spans="4:50" x14ac:dyDescent="0.2">
      <c r="D1052" s="4"/>
      <c r="AA1052" s="28"/>
      <c r="AB1052" s="28"/>
      <c r="AC1052" s="28"/>
      <c r="AD1052" s="28"/>
      <c r="AE1052" s="28"/>
      <c r="AG1052" s="29"/>
      <c r="AN1052" s="28"/>
      <c r="AO1052" s="28"/>
      <c r="AP1052" s="28"/>
      <c r="AQ1052" s="28"/>
      <c r="AR1052" s="28"/>
      <c r="AS1052" s="28"/>
      <c r="AT1052" s="28"/>
      <c r="AU1052" s="28"/>
    </row>
    <row r="1053" spans="4:50" x14ac:dyDescent="0.2">
      <c r="D1053" s="4"/>
      <c r="AA1053" s="28"/>
      <c r="AB1053" s="28"/>
      <c r="AC1053" s="28"/>
      <c r="AD1053" s="28"/>
      <c r="AE1053" s="28"/>
      <c r="AG1053" s="29"/>
      <c r="AN1053" s="28"/>
      <c r="AO1053" s="28"/>
      <c r="AP1053" s="28"/>
      <c r="AQ1053" s="28"/>
      <c r="AR1053" s="28"/>
      <c r="AS1053" s="28"/>
      <c r="AT1053" s="28"/>
      <c r="AU1053" s="28"/>
    </row>
    <row r="1054" spans="4:50" x14ac:dyDescent="0.2">
      <c r="D1054" s="4"/>
      <c r="AA1054" s="28"/>
      <c r="AB1054" s="28"/>
      <c r="AC1054" s="28"/>
      <c r="AD1054" s="28"/>
      <c r="AE1054" s="28"/>
      <c r="AG1054" s="29"/>
      <c r="AN1054" s="28"/>
      <c r="AO1054" s="28"/>
      <c r="AP1054" s="28"/>
      <c r="AQ1054" s="28"/>
      <c r="AR1054" s="28"/>
      <c r="AS1054" s="28"/>
      <c r="AT1054" s="28"/>
      <c r="AU1054" s="28"/>
    </row>
    <row r="1055" spans="4:50" x14ac:dyDescent="0.2">
      <c r="D1055" s="4"/>
      <c r="AA1055" s="28"/>
      <c r="AB1055" s="28"/>
      <c r="AC1055" s="28"/>
      <c r="AD1055" s="28"/>
      <c r="AE1055" s="28"/>
      <c r="AG1055" s="29"/>
      <c r="AN1055" s="28"/>
      <c r="AO1055" s="28"/>
      <c r="AP1055" s="28"/>
      <c r="AQ1055" s="28"/>
      <c r="AR1055" s="28"/>
      <c r="AS1055" s="28"/>
      <c r="AT1055" s="28"/>
      <c r="AU1055" s="28"/>
    </row>
    <row r="1056" spans="4:50" x14ac:dyDescent="0.2">
      <c r="D1056" s="4"/>
      <c r="AA1056" s="28"/>
      <c r="AB1056" s="28"/>
      <c r="AC1056" s="28"/>
      <c r="AD1056" s="28"/>
      <c r="AE1056" s="28"/>
      <c r="AG1056" s="29"/>
      <c r="AN1056" s="28"/>
      <c r="AO1056" s="28"/>
      <c r="AP1056" s="28"/>
      <c r="AQ1056" s="28"/>
      <c r="AR1056" s="28"/>
      <c r="AS1056" s="28"/>
      <c r="AT1056" s="28"/>
      <c r="AU1056" s="28"/>
    </row>
    <row r="1057" spans="4:64" x14ac:dyDescent="0.2">
      <c r="D1057" s="4"/>
      <c r="AA1057" s="28"/>
      <c r="AB1057" s="28"/>
      <c r="AC1057" s="28"/>
      <c r="AD1057" s="28"/>
      <c r="AE1057" s="28"/>
      <c r="AG1057" s="29"/>
      <c r="AN1057" s="28"/>
      <c r="AO1057" s="28"/>
      <c r="AP1057" s="28"/>
      <c r="AQ1057" s="28"/>
      <c r="AR1057" s="28"/>
      <c r="AS1057" s="28"/>
      <c r="AT1057" s="28"/>
      <c r="AU1057" s="28"/>
    </row>
    <row r="1058" spans="4:64" x14ac:dyDescent="0.2">
      <c r="D1058" s="4"/>
      <c r="AA1058" s="28"/>
      <c r="AB1058" s="28"/>
      <c r="AC1058" s="28"/>
      <c r="AD1058" s="28"/>
      <c r="AE1058" s="28"/>
      <c r="AG1058" s="29"/>
      <c r="AN1058" s="28"/>
      <c r="AO1058" s="28"/>
      <c r="AP1058" s="28"/>
      <c r="AQ1058" s="28"/>
      <c r="AR1058" s="28"/>
      <c r="AS1058" s="28"/>
      <c r="AT1058" s="28"/>
      <c r="AU1058" s="28"/>
    </row>
    <row r="1059" spans="4:64" x14ac:dyDescent="0.2">
      <c r="D1059" s="4"/>
      <c r="AA1059" s="28"/>
      <c r="AB1059" s="28"/>
      <c r="AC1059" s="28"/>
      <c r="AD1059" s="28"/>
      <c r="AE1059" s="28"/>
      <c r="AG1059" s="29"/>
      <c r="AN1059" s="28"/>
      <c r="AO1059" s="28"/>
      <c r="AP1059" s="28"/>
      <c r="AQ1059" s="28"/>
      <c r="AR1059" s="28"/>
      <c r="AS1059" s="28"/>
      <c r="AT1059" s="28"/>
      <c r="AU1059" s="28"/>
    </row>
    <row r="1060" spans="4:64" x14ac:dyDescent="0.2">
      <c r="D1060" s="4"/>
      <c r="AA1060" s="28"/>
      <c r="AB1060" s="28"/>
      <c r="AC1060" s="28"/>
      <c r="AD1060" s="28"/>
      <c r="AE1060" s="28"/>
      <c r="AG1060" s="29"/>
      <c r="AN1060" s="28"/>
      <c r="AO1060" s="28"/>
      <c r="AP1060" s="28"/>
      <c r="AQ1060" s="28"/>
      <c r="AR1060" s="28"/>
      <c r="AS1060" s="28"/>
      <c r="AT1060" s="28"/>
      <c r="AU1060" s="28"/>
    </row>
    <row r="1061" spans="4:64" x14ac:dyDescent="0.2">
      <c r="D1061" s="4"/>
      <c r="AA1061" s="28"/>
      <c r="AB1061" s="28"/>
      <c r="AC1061" s="28"/>
      <c r="AD1061" s="28"/>
      <c r="AE1061" s="28"/>
      <c r="AG1061" s="29"/>
      <c r="AN1061" s="28"/>
      <c r="AO1061" s="28"/>
      <c r="AP1061" s="28"/>
      <c r="AQ1061" s="28"/>
      <c r="AR1061" s="28"/>
      <c r="AS1061" s="28"/>
      <c r="AT1061" s="28"/>
      <c r="AU1061" s="28"/>
    </row>
    <row r="1062" spans="4:64" x14ac:dyDescent="0.2">
      <c r="D1062" s="4"/>
      <c r="AA1062" s="28"/>
      <c r="AB1062" s="28"/>
      <c r="AC1062" s="28"/>
      <c r="AD1062" s="28"/>
      <c r="AE1062" s="28"/>
      <c r="AG1062" s="29"/>
      <c r="AN1062" s="28"/>
      <c r="AO1062" s="28"/>
      <c r="AP1062" s="28"/>
      <c r="AQ1062" s="28"/>
      <c r="AR1062" s="28"/>
      <c r="AS1062" s="28"/>
      <c r="AT1062" s="28"/>
      <c r="AU1062" s="28"/>
    </row>
    <row r="1063" spans="4:64" x14ac:dyDescent="0.2">
      <c r="D1063" s="4"/>
      <c r="AA1063" s="28"/>
      <c r="AB1063" s="28"/>
      <c r="AC1063" s="28"/>
      <c r="AD1063" s="28"/>
      <c r="AE1063" s="28"/>
      <c r="AG1063" s="29"/>
      <c r="AN1063" s="28"/>
      <c r="AO1063" s="28"/>
      <c r="AP1063" s="28"/>
      <c r="AQ1063" s="28"/>
      <c r="AR1063" s="28"/>
      <c r="AS1063" s="28"/>
      <c r="AT1063" s="28"/>
      <c r="AU1063" s="28"/>
    </row>
    <row r="1064" spans="4:64" x14ac:dyDescent="0.2">
      <c r="D1064" s="4"/>
      <c r="AA1064" s="28"/>
      <c r="AB1064" s="28"/>
      <c r="AC1064" s="28"/>
      <c r="AD1064" s="28"/>
      <c r="AE1064" s="28"/>
      <c r="AG1064" s="29"/>
      <c r="AN1064" s="28"/>
      <c r="AO1064" s="28"/>
      <c r="AP1064" s="28"/>
      <c r="AQ1064" s="28"/>
      <c r="AR1064" s="28"/>
      <c r="AS1064" s="28"/>
      <c r="AT1064" s="28"/>
      <c r="AU1064" s="28"/>
    </row>
    <row r="1065" spans="4:64" x14ac:dyDescent="0.2">
      <c r="D1065" s="4"/>
      <c r="AA1065" s="28"/>
      <c r="AB1065" s="28"/>
      <c r="AC1065" s="28"/>
      <c r="AD1065" s="28"/>
      <c r="AE1065" s="28"/>
      <c r="AG1065" s="29"/>
      <c r="AN1065" s="28"/>
      <c r="AO1065" s="28"/>
      <c r="AP1065" s="28"/>
      <c r="AQ1065" s="28"/>
      <c r="AR1065" s="28"/>
      <c r="AS1065" s="28"/>
      <c r="AT1065" s="28"/>
      <c r="AU1065" s="28"/>
      <c r="AV1065" s="28"/>
      <c r="AW1065" s="28"/>
      <c r="AX1065" s="28"/>
      <c r="AY1065" s="28"/>
      <c r="AZ1065" s="28"/>
      <c r="BA1065" s="28"/>
      <c r="BB1065" s="28"/>
      <c r="BC1065" s="28"/>
      <c r="BD1065" s="28"/>
      <c r="BE1065" s="28"/>
      <c r="BF1065" s="28"/>
      <c r="BG1065" s="28"/>
      <c r="BH1065" s="28"/>
      <c r="BI1065" s="28"/>
      <c r="BJ1065" s="28"/>
      <c r="BK1065" s="28"/>
      <c r="BL1065" s="28"/>
    </row>
    <row r="1066" spans="4:64" x14ac:dyDescent="0.2">
      <c r="D1066" s="4"/>
      <c r="AA1066" s="28"/>
      <c r="AB1066" s="28"/>
      <c r="AC1066" s="28"/>
      <c r="AD1066" s="28"/>
      <c r="AE1066" s="28"/>
      <c r="AG1066" s="29"/>
      <c r="AN1066" s="28"/>
      <c r="AO1066" s="28"/>
      <c r="AP1066" s="28"/>
      <c r="AQ1066" s="28"/>
      <c r="AR1066" s="28"/>
      <c r="AS1066" s="28"/>
      <c r="AT1066" s="28"/>
      <c r="AU1066" s="28"/>
    </row>
    <row r="1067" spans="4:64" x14ac:dyDescent="0.2">
      <c r="D1067" s="4"/>
      <c r="AA1067" s="28"/>
      <c r="AB1067" s="28"/>
      <c r="AC1067" s="28"/>
      <c r="AD1067" s="28"/>
      <c r="AE1067" s="28"/>
      <c r="AG1067" s="29"/>
      <c r="AN1067" s="28"/>
      <c r="AO1067" s="28"/>
      <c r="AP1067" s="28"/>
      <c r="AQ1067" s="28"/>
      <c r="AR1067" s="28"/>
      <c r="AS1067" s="28"/>
      <c r="AT1067" s="28"/>
      <c r="AU1067" s="28"/>
    </row>
    <row r="1068" spans="4:64" x14ac:dyDescent="0.2">
      <c r="D1068" s="4"/>
      <c r="AA1068" s="28"/>
      <c r="AB1068" s="28"/>
      <c r="AC1068" s="28"/>
      <c r="AD1068" s="28"/>
      <c r="AE1068" s="28"/>
      <c r="AG1068" s="29"/>
      <c r="AN1068" s="28"/>
      <c r="AO1068" s="28"/>
      <c r="AP1068" s="28"/>
      <c r="AQ1068" s="28"/>
      <c r="AR1068" s="28"/>
      <c r="AS1068" s="28"/>
      <c r="AT1068" s="28"/>
      <c r="AU1068" s="28"/>
    </row>
    <row r="1069" spans="4:64" x14ac:dyDescent="0.2">
      <c r="D1069" s="4"/>
      <c r="AA1069" s="28"/>
      <c r="AB1069" s="28"/>
      <c r="AC1069" s="28"/>
      <c r="AD1069" s="28"/>
      <c r="AE1069" s="28"/>
      <c r="AG1069" s="29"/>
      <c r="AN1069" s="28"/>
      <c r="AO1069" s="28"/>
      <c r="AP1069" s="28"/>
      <c r="AQ1069" s="28"/>
      <c r="AR1069" s="28"/>
      <c r="AS1069" s="28"/>
      <c r="AT1069" s="28"/>
      <c r="AU1069" s="28"/>
    </row>
    <row r="1070" spans="4:64" x14ac:dyDescent="0.2">
      <c r="D1070" s="4"/>
      <c r="AA1070" s="28"/>
      <c r="AB1070" s="28"/>
      <c r="AC1070" s="28"/>
      <c r="AD1070" s="28"/>
      <c r="AE1070" s="28"/>
      <c r="AG1070" s="29"/>
      <c r="AN1070" s="28"/>
      <c r="AO1070" s="28"/>
      <c r="AP1070" s="28"/>
      <c r="AQ1070" s="28"/>
      <c r="AR1070" s="28"/>
      <c r="AS1070" s="28"/>
      <c r="AT1070" s="28"/>
      <c r="AU1070" s="28"/>
    </row>
    <row r="1071" spans="4:64" x14ac:dyDescent="0.2">
      <c r="D1071" s="4"/>
      <c r="AA1071" s="28"/>
      <c r="AB1071" s="28"/>
      <c r="AC1071" s="28"/>
      <c r="AD1071" s="28"/>
      <c r="AE1071" s="28"/>
      <c r="AG1071" s="29"/>
      <c r="AN1071" s="28"/>
      <c r="AO1071" s="28"/>
      <c r="AP1071" s="28"/>
      <c r="AQ1071" s="28"/>
      <c r="AR1071" s="28"/>
      <c r="AS1071" s="28"/>
      <c r="AT1071" s="28"/>
      <c r="AU1071" s="28"/>
    </row>
    <row r="1072" spans="4:64" x14ac:dyDescent="0.2">
      <c r="D1072" s="4"/>
      <c r="AA1072" s="28"/>
      <c r="AB1072" s="28"/>
      <c r="AC1072" s="28"/>
      <c r="AD1072" s="28"/>
      <c r="AE1072" s="28"/>
      <c r="AG1072" s="29"/>
      <c r="AN1072" s="28"/>
      <c r="AO1072" s="28"/>
      <c r="AP1072" s="28"/>
      <c r="AQ1072" s="28"/>
      <c r="AR1072" s="28"/>
      <c r="AS1072" s="28"/>
      <c r="AT1072" s="28"/>
      <c r="AU1072" s="28"/>
    </row>
    <row r="1073" spans="4:50" x14ac:dyDescent="0.2">
      <c r="D1073" s="4"/>
      <c r="AA1073" s="28"/>
      <c r="AB1073" s="28"/>
      <c r="AC1073" s="28"/>
      <c r="AD1073" s="28"/>
      <c r="AE1073" s="28"/>
      <c r="AG1073" s="29"/>
      <c r="AN1073" s="28"/>
      <c r="AO1073" s="28"/>
      <c r="AP1073" s="28"/>
      <c r="AQ1073" s="28"/>
      <c r="AR1073" s="28"/>
      <c r="AS1073" s="28"/>
      <c r="AT1073" s="28"/>
      <c r="AU1073" s="28"/>
    </row>
    <row r="1074" spans="4:50" x14ac:dyDescent="0.2">
      <c r="D1074" s="4"/>
      <c r="AA1074" s="28"/>
      <c r="AB1074" s="28"/>
      <c r="AC1074" s="28"/>
      <c r="AD1074" s="28"/>
      <c r="AE1074" s="28"/>
      <c r="AG1074" s="29"/>
      <c r="AN1074" s="28"/>
      <c r="AO1074" s="28"/>
      <c r="AP1074" s="28"/>
      <c r="AQ1074" s="28"/>
      <c r="AR1074" s="28"/>
      <c r="AS1074" s="28"/>
      <c r="AT1074" s="28"/>
      <c r="AU1074" s="28"/>
    </row>
    <row r="1075" spans="4:50" x14ac:dyDescent="0.2">
      <c r="D1075" s="4"/>
      <c r="AA1075" s="28"/>
      <c r="AB1075" s="28"/>
      <c r="AC1075" s="28"/>
      <c r="AD1075" s="28"/>
      <c r="AE1075" s="28"/>
      <c r="AG1075" s="29"/>
      <c r="AN1075" s="28"/>
      <c r="AO1075" s="28"/>
      <c r="AP1075" s="28"/>
      <c r="AQ1075" s="28"/>
      <c r="AR1075" s="28"/>
      <c r="AS1075" s="28"/>
      <c r="AT1075" s="28"/>
      <c r="AU1075" s="28"/>
    </row>
    <row r="1076" spans="4:50" x14ac:dyDescent="0.2">
      <c r="D1076" s="4"/>
      <c r="AA1076" s="28"/>
      <c r="AB1076" s="28"/>
      <c r="AC1076" s="28"/>
      <c r="AD1076" s="28"/>
      <c r="AE1076" s="28"/>
      <c r="AG1076" s="29"/>
      <c r="AN1076" s="28"/>
      <c r="AO1076" s="28"/>
      <c r="AP1076" s="28"/>
      <c r="AQ1076" s="28"/>
      <c r="AR1076" s="28"/>
      <c r="AS1076" s="28"/>
      <c r="AT1076" s="28"/>
      <c r="AU1076" s="28"/>
    </row>
    <row r="1077" spans="4:50" x14ac:dyDescent="0.2">
      <c r="D1077" s="4"/>
      <c r="AA1077" s="28"/>
      <c r="AB1077" s="28"/>
      <c r="AC1077" s="28"/>
      <c r="AD1077" s="28"/>
      <c r="AE1077" s="28"/>
      <c r="AG1077" s="29"/>
      <c r="AN1077" s="28"/>
      <c r="AO1077" s="28"/>
      <c r="AP1077" s="28"/>
      <c r="AQ1077" s="28"/>
      <c r="AR1077" s="28"/>
      <c r="AS1077" s="28"/>
      <c r="AT1077" s="28"/>
      <c r="AU1077" s="28"/>
      <c r="AV1077" s="28"/>
    </row>
    <row r="1078" spans="4:50" x14ac:dyDescent="0.2">
      <c r="D1078" s="4"/>
      <c r="AA1078" s="28"/>
      <c r="AB1078" s="28"/>
      <c r="AC1078" s="28"/>
      <c r="AD1078" s="28"/>
      <c r="AE1078" s="28"/>
      <c r="AG1078" s="29"/>
      <c r="AN1078" s="28"/>
      <c r="AO1078" s="28"/>
      <c r="AP1078" s="28"/>
      <c r="AQ1078" s="28"/>
      <c r="AR1078" s="28"/>
      <c r="AS1078" s="28"/>
      <c r="AT1078" s="28"/>
      <c r="AU1078" s="28"/>
    </row>
    <row r="1079" spans="4:50" x14ac:dyDescent="0.2">
      <c r="D1079" s="4"/>
      <c r="AA1079" s="28"/>
      <c r="AB1079" s="28"/>
      <c r="AC1079" s="28"/>
      <c r="AD1079" s="28"/>
      <c r="AE1079" s="28"/>
      <c r="AG1079" s="29"/>
      <c r="AN1079" s="28"/>
      <c r="AO1079" s="28"/>
      <c r="AP1079" s="28"/>
      <c r="AQ1079" s="28"/>
      <c r="AR1079" s="28"/>
      <c r="AS1079" s="28"/>
      <c r="AT1079" s="28"/>
      <c r="AU1079" s="28"/>
      <c r="AV1079" s="28"/>
      <c r="AW1079" s="26"/>
      <c r="AX1079" s="27"/>
    </row>
    <row r="1080" spans="4:50" x14ac:dyDescent="0.2">
      <c r="D1080" s="4"/>
      <c r="AA1080" s="28"/>
      <c r="AB1080" s="28"/>
      <c r="AC1080" s="28"/>
      <c r="AD1080" s="28"/>
      <c r="AE1080" s="28"/>
      <c r="AG1080" s="29"/>
      <c r="AN1080" s="28"/>
      <c r="AO1080" s="28"/>
      <c r="AP1080" s="28"/>
      <c r="AQ1080" s="28"/>
      <c r="AR1080" s="28"/>
      <c r="AS1080" s="28"/>
      <c r="AT1080" s="28"/>
      <c r="AU1080" s="28"/>
    </row>
    <row r="1081" spans="4:50" x14ac:dyDescent="0.2">
      <c r="D1081" s="4"/>
      <c r="AA1081" s="28"/>
      <c r="AB1081" s="28"/>
      <c r="AC1081" s="28"/>
      <c r="AD1081" s="28"/>
      <c r="AE1081" s="28"/>
      <c r="AG1081" s="29"/>
      <c r="AN1081" s="28"/>
      <c r="AO1081" s="28"/>
      <c r="AP1081" s="28"/>
      <c r="AQ1081" s="28"/>
      <c r="AR1081" s="28"/>
      <c r="AS1081" s="28"/>
      <c r="AT1081" s="28"/>
      <c r="AU1081" s="28"/>
    </row>
    <row r="1082" spans="4:50" x14ac:dyDescent="0.2">
      <c r="D1082" s="4"/>
      <c r="AA1082" s="28"/>
      <c r="AB1082" s="28"/>
      <c r="AC1082" s="28"/>
      <c r="AD1082" s="28"/>
      <c r="AE1082" s="28"/>
      <c r="AG1082" s="29"/>
      <c r="AN1082" s="28"/>
      <c r="AO1082" s="28"/>
      <c r="AP1082" s="28"/>
      <c r="AQ1082" s="28"/>
      <c r="AR1082" s="28"/>
      <c r="AS1082" s="28"/>
      <c r="AT1082" s="28"/>
      <c r="AU1082" s="28"/>
    </row>
    <row r="1083" spans="4:50" x14ac:dyDescent="0.2">
      <c r="D1083" s="4"/>
      <c r="AA1083" s="28"/>
      <c r="AB1083" s="28"/>
      <c r="AC1083" s="28"/>
      <c r="AD1083" s="28"/>
      <c r="AE1083" s="28"/>
      <c r="AG1083" s="29"/>
      <c r="AN1083" s="28"/>
      <c r="AO1083" s="28"/>
      <c r="AP1083" s="28"/>
      <c r="AQ1083" s="28"/>
      <c r="AR1083" s="28"/>
      <c r="AS1083" s="28"/>
      <c r="AT1083" s="28"/>
      <c r="AU1083" s="28"/>
    </row>
    <row r="1084" spans="4:50" x14ac:dyDescent="0.2">
      <c r="D1084" s="4"/>
      <c r="AA1084" s="28"/>
      <c r="AB1084" s="28"/>
      <c r="AC1084" s="28"/>
      <c r="AD1084" s="28"/>
      <c r="AE1084" s="28"/>
      <c r="AG1084" s="29"/>
      <c r="AN1084" s="28"/>
      <c r="AO1084" s="28"/>
      <c r="AP1084" s="28"/>
      <c r="AQ1084" s="28"/>
      <c r="AR1084" s="28"/>
      <c r="AS1084" s="28"/>
      <c r="AT1084" s="28"/>
      <c r="AU1084" s="28"/>
    </row>
    <row r="1085" spans="4:50" x14ac:dyDescent="0.2">
      <c r="D1085" s="4"/>
      <c r="AA1085" s="28"/>
      <c r="AB1085" s="28"/>
      <c r="AC1085" s="28"/>
      <c r="AD1085" s="28"/>
      <c r="AE1085" s="28"/>
      <c r="AG1085" s="29"/>
      <c r="AN1085" s="28"/>
      <c r="AO1085" s="28"/>
      <c r="AP1085" s="28"/>
      <c r="AQ1085" s="28"/>
      <c r="AR1085" s="28"/>
      <c r="AS1085" s="28"/>
      <c r="AT1085" s="28"/>
      <c r="AU1085" s="28"/>
    </row>
    <row r="1086" spans="4:50" x14ac:dyDescent="0.2">
      <c r="D1086" s="4"/>
      <c r="AA1086" s="28"/>
      <c r="AB1086" s="28"/>
      <c r="AC1086" s="28"/>
      <c r="AD1086" s="28"/>
      <c r="AE1086" s="28"/>
      <c r="AG1086" s="29"/>
      <c r="AN1086" s="28"/>
      <c r="AO1086" s="28"/>
      <c r="AP1086" s="28"/>
      <c r="AQ1086" s="28"/>
      <c r="AR1086" s="28"/>
      <c r="AS1086" s="28"/>
      <c r="AT1086" s="28"/>
      <c r="AU1086" s="28"/>
    </row>
    <row r="1087" spans="4:50" x14ac:dyDescent="0.2">
      <c r="D1087" s="4"/>
      <c r="AA1087" s="28"/>
      <c r="AB1087" s="28"/>
      <c r="AC1087" s="28"/>
      <c r="AD1087" s="28"/>
      <c r="AE1087" s="28"/>
      <c r="AG1087" s="29"/>
      <c r="AN1087" s="28"/>
      <c r="AO1087" s="28"/>
      <c r="AP1087" s="28"/>
      <c r="AQ1087" s="28"/>
      <c r="AR1087" s="28"/>
      <c r="AS1087" s="28"/>
      <c r="AT1087" s="28"/>
      <c r="AU1087" s="28"/>
    </row>
    <row r="1088" spans="4:50" x14ac:dyDescent="0.2">
      <c r="D1088" s="4"/>
      <c r="AA1088" s="28"/>
      <c r="AB1088" s="28"/>
      <c r="AC1088" s="28"/>
      <c r="AD1088" s="28"/>
      <c r="AE1088" s="28"/>
      <c r="AG1088" s="29"/>
      <c r="AN1088" s="28"/>
      <c r="AO1088" s="28"/>
      <c r="AP1088" s="28"/>
      <c r="AQ1088" s="28"/>
      <c r="AR1088" s="28"/>
      <c r="AS1088" s="28"/>
      <c r="AT1088" s="28"/>
      <c r="AU1088" s="28"/>
    </row>
    <row r="1089" spans="4:47" x14ac:dyDescent="0.2">
      <c r="D1089" s="4"/>
      <c r="AA1089" s="28"/>
      <c r="AB1089" s="28"/>
      <c r="AC1089" s="28"/>
      <c r="AD1089" s="28"/>
      <c r="AE1089" s="28"/>
      <c r="AG1089" s="29"/>
      <c r="AN1089" s="28"/>
      <c r="AO1089" s="28"/>
      <c r="AP1089" s="28"/>
      <c r="AQ1089" s="28"/>
      <c r="AR1089" s="28"/>
      <c r="AS1089" s="28"/>
      <c r="AT1089" s="28"/>
      <c r="AU1089" s="28"/>
    </row>
    <row r="1090" spans="4:47" x14ac:dyDescent="0.2">
      <c r="D1090" s="4"/>
      <c r="AA1090" s="28"/>
      <c r="AB1090" s="28"/>
      <c r="AC1090" s="28"/>
      <c r="AD1090" s="28"/>
      <c r="AE1090" s="28"/>
      <c r="AG1090" s="29"/>
      <c r="AN1090" s="28"/>
      <c r="AO1090" s="28"/>
      <c r="AP1090" s="28"/>
      <c r="AQ1090" s="28"/>
      <c r="AR1090" s="28"/>
      <c r="AS1090" s="28"/>
      <c r="AT1090" s="28"/>
      <c r="AU1090" s="28"/>
    </row>
    <row r="1091" spans="4:47" x14ac:dyDescent="0.2">
      <c r="D1091" s="4"/>
      <c r="AA1091" s="28"/>
      <c r="AB1091" s="28"/>
      <c r="AC1091" s="28"/>
      <c r="AD1091" s="28"/>
      <c r="AE1091" s="28"/>
      <c r="AG1091" s="29"/>
      <c r="AN1091" s="28"/>
      <c r="AO1091" s="28"/>
      <c r="AP1091" s="28"/>
      <c r="AQ1091" s="28"/>
      <c r="AR1091" s="28"/>
      <c r="AS1091" s="28"/>
      <c r="AT1091" s="28"/>
      <c r="AU1091" s="28"/>
    </row>
    <row r="1092" spans="4:47" x14ac:dyDescent="0.2">
      <c r="D1092" s="4"/>
      <c r="AA1092" s="28"/>
      <c r="AB1092" s="28"/>
      <c r="AC1092" s="28"/>
      <c r="AD1092" s="28"/>
      <c r="AE1092" s="28"/>
      <c r="AG1092" s="29"/>
      <c r="AN1092" s="28"/>
      <c r="AO1092" s="28"/>
      <c r="AP1092" s="28"/>
      <c r="AQ1092" s="28"/>
      <c r="AR1092" s="28"/>
      <c r="AS1092" s="28"/>
      <c r="AT1092" s="28"/>
      <c r="AU1092" s="28"/>
    </row>
    <row r="1093" spans="4:47" x14ac:dyDescent="0.2">
      <c r="D1093" s="4"/>
      <c r="AA1093" s="28"/>
      <c r="AB1093" s="28"/>
      <c r="AC1093" s="28"/>
      <c r="AD1093" s="28"/>
      <c r="AE1093" s="28"/>
      <c r="AG1093" s="29"/>
      <c r="AN1093" s="28"/>
      <c r="AO1093" s="28"/>
      <c r="AP1093" s="28"/>
      <c r="AQ1093" s="28"/>
      <c r="AR1093" s="28"/>
      <c r="AS1093" s="28"/>
      <c r="AT1093" s="28"/>
      <c r="AU1093" s="28"/>
    </row>
    <row r="1094" spans="4:47" x14ac:dyDescent="0.2">
      <c r="D1094" s="4"/>
      <c r="AA1094" s="28"/>
      <c r="AB1094" s="28"/>
      <c r="AC1094" s="28"/>
      <c r="AD1094" s="28"/>
      <c r="AE1094" s="28"/>
      <c r="AG1094" s="29"/>
      <c r="AN1094" s="28"/>
      <c r="AO1094" s="28"/>
      <c r="AP1094" s="28"/>
      <c r="AQ1094" s="28"/>
      <c r="AR1094" s="28"/>
      <c r="AS1094" s="28"/>
      <c r="AT1094" s="28"/>
      <c r="AU1094" s="28"/>
    </row>
    <row r="1095" spans="4:47" x14ac:dyDescent="0.2">
      <c r="D1095" s="4"/>
      <c r="AA1095" s="28"/>
      <c r="AB1095" s="28"/>
      <c r="AC1095" s="28"/>
      <c r="AD1095" s="28"/>
      <c r="AE1095" s="28"/>
      <c r="AG1095" s="29"/>
      <c r="AN1095" s="28"/>
      <c r="AO1095" s="28"/>
      <c r="AP1095" s="28"/>
      <c r="AQ1095" s="28"/>
      <c r="AR1095" s="28"/>
      <c r="AS1095" s="28"/>
      <c r="AT1095" s="28"/>
      <c r="AU1095" s="28"/>
    </row>
    <row r="1096" spans="4:47" x14ac:dyDescent="0.2">
      <c r="D1096" s="4"/>
      <c r="AA1096" s="28"/>
      <c r="AB1096" s="28"/>
      <c r="AC1096" s="28"/>
      <c r="AD1096" s="28"/>
      <c r="AE1096" s="28"/>
      <c r="AG1096" s="29"/>
      <c r="AN1096" s="28"/>
      <c r="AO1096" s="28"/>
      <c r="AP1096" s="28"/>
      <c r="AQ1096" s="28"/>
      <c r="AR1096" s="28"/>
      <c r="AS1096" s="28"/>
      <c r="AT1096" s="28"/>
      <c r="AU1096" s="28"/>
    </row>
    <row r="1097" spans="4:47" x14ac:dyDescent="0.2">
      <c r="D1097" s="4"/>
      <c r="AA1097" s="28"/>
      <c r="AB1097" s="28"/>
      <c r="AC1097" s="28"/>
      <c r="AD1097" s="28"/>
      <c r="AE1097" s="28"/>
      <c r="AG1097" s="29"/>
      <c r="AN1097" s="28"/>
      <c r="AO1097" s="28"/>
      <c r="AP1097" s="28"/>
      <c r="AQ1097" s="28"/>
      <c r="AR1097" s="28"/>
      <c r="AS1097" s="28"/>
      <c r="AT1097" s="28"/>
      <c r="AU1097" s="28"/>
    </row>
    <row r="1098" spans="4:47" x14ac:dyDescent="0.2">
      <c r="D1098" s="4"/>
      <c r="AA1098" s="28"/>
      <c r="AB1098" s="28"/>
      <c r="AC1098" s="28"/>
      <c r="AD1098" s="28"/>
      <c r="AE1098" s="28"/>
      <c r="AG1098" s="29"/>
      <c r="AN1098" s="28"/>
      <c r="AO1098" s="28"/>
      <c r="AP1098" s="28"/>
      <c r="AQ1098" s="28"/>
      <c r="AR1098" s="28"/>
      <c r="AS1098" s="28"/>
      <c r="AT1098" s="28"/>
      <c r="AU1098" s="28"/>
    </row>
    <row r="1099" spans="4:47" x14ac:dyDescent="0.2">
      <c r="D1099" s="4"/>
      <c r="AA1099" s="28"/>
      <c r="AB1099" s="28"/>
      <c r="AC1099" s="28"/>
      <c r="AD1099" s="28"/>
      <c r="AE1099" s="28"/>
      <c r="AG1099" s="29"/>
      <c r="AN1099" s="28"/>
      <c r="AO1099" s="28"/>
      <c r="AP1099" s="28"/>
      <c r="AQ1099" s="28"/>
      <c r="AR1099" s="28"/>
      <c r="AS1099" s="28"/>
      <c r="AT1099" s="28"/>
      <c r="AU1099" s="28"/>
    </row>
    <row r="1100" spans="4:47" x14ac:dyDescent="0.2">
      <c r="D1100" s="4"/>
      <c r="AA1100" s="28"/>
      <c r="AB1100" s="28"/>
      <c r="AC1100" s="28"/>
      <c r="AD1100" s="28"/>
      <c r="AE1100" s="28"/>
      <c r="AG1100" s="29"/>
      <c r="AN1100" s="28"/>
      <c r="AO1100" s="28"/>
      <c r="AP1100" s="28"/>
      <c r="AQ1100" s="28"/>
      <c r="AR1100" s="28"/>
      <c r="AS1100" s="28"/>
      <c r="AT1100" s="28"/>
      <c r="AU1100" s="28"/>
    </row>
    <row r="1101" spans="4:47" x14ac:dyDescent="0.2">
      <c r="D1101" s="4"/>
      <c r="AA1101" s="28"/>
      <c r="AB1101" s="28"/>
      <c r="AC1101" s="28"/>
      <c r="AD1101" s="28"/>
      <c r="AE1101" s="28"/>
      <c r="AG1101" s="29"/>
      <c r="AN1101" s="28"/>
      <c r="AO1101" s="28"/>
      <c r="AP1101" s="28"/>
      <c r="AQ1101" s="28"/>
      <c r="AR1101" s="28"/>
      <c r="AS1101" s="28"/>
      <c r="AT1101" s="28"/>
      <c r="AU1101" s="28"/>
    </row>
    <row r="1102" spans="4:47" x14ac:dyDescent="0.2">
      <c r="D1102" s="4"/>
      <c r="AA1102" s="28"/>
      <c r="AB1102" s="28"/>
      <c r="AC1102" s="28"/>
      <c r="AD1102" s="28"/>
      <c r="AE1102" s="28"/>
      <c r="AG1102" s="29"/>
      <c r="AN1102" s="28"/>
      <c r="AO1102" s="28"/>
      <c r="AP1102" s="28"/>
      <c r="AQ1102" s="28"/>
      <c r="AR1102" s="28"/>
      <c r="AS1102" s="28"/>
      <c r="AT1102" s="28"/>
      <c r="AU1102" s="28"/>
    </row>
    <row r="1103" spans="4:47" x14ac:dyDescent="0.2">
      <c r="D1103" s="4"/>
      <c r="AA1103" s="28"/>
      <c r="AB1103" s="28"/>
      <c r="AC1103" s="28"/>
      <c r="AD1103" s="28"/>
      <c r="AE1103" s="28"/>
      <c r="AG1103" s="29"/>
      <c r="AN1103" s="28"/>
      <c r="AO1103" s="28"/>
      <c r="AP1103" s="28"/>
      <c r="AQ1103" s="28"/>
      <c r="AR1103" s="28"/>
      <c r="AS1103" s="28"/>
      <c r="AT1103" s="28"/>
      <c r="AU1103" s="28"/>
    </row>
    <row r="1104" spans="4:47" x14ac:dyDescent="0.2">
      <c r="D1104" s="4"/>
      <c r="AA1104" s="28"/>
      <c r="AB1104" s="28"/>
      <c r="AC1104" s="28"/>
      <c r="AD1104" s="28"/>
      <c r="AE1104" s="28"/>
      <c r="AG1104" s="29"/>
      <c r="AN1104" s="28"/>
      <c r="AO1104" s="28"/>
      <c r="AP1104" s="28"/>
      <c r="AQ1104" s="28"/>
      <c r="AR1104" s="28"/>
      <c r="AS1104" s="28"/>
      <c r="AT1104" s="28"/>
      <c r="AU1104" s="28"/>
    </row>
    <row r="1105" spans="4:47" x14ac:dyDescent="0.2">
      <c r="D1105" s="4"/>
      <c r="AA1105" s="28"/>
      <c r="AB1105" s="28"/>
      <c r="AC1105" s="28"/>
      <c r="AD1105" s="28"/>
      <c r="AE1105" s="28"/>
      <c r="AG1105" s="29"/>
      <c r="AN1105" s="28"/>
      <c r="AO1105" s="28"/>
      <c r="AP1105" s="28"/>
      <c r="AQ1105" s="28"/>
      <c r="AR1105" s="28"/>
      <c r="AS1105" s="28"/>
      <c r="AT1105" s="28"/>
      <c r="AU1105" s="28"/>
    </row>
    <row r="1106" spans="4:47" x14ac:dyDescent="0.2">
      <c r="D1106" s="4"/>
      <c r="AA1106" s="28"/>
      <c r="AB1106" s="28"/>
      <c r="AC1106" s="28"/>
      <c r="AD1106" s="28"/>
      <c r="AE1106" s="28"/>
      <c r="AG1106" s="29"/>
      <c r="AN1106" s="28"/>
      <c r="AO1106" s="28"/>
      <c r="AP1106" s="28"/>
      <c r="AQ1106" s="28"/>
      <c r="AR1106" s="28"/>
      <c r="AS1106" s="28"/>
      <c r="AT1106" s="28"/>
      <c r="AU1106" s="28"/>
    </row>
    <row r="1107" spans="4:47" x14ac:dyDescent="0.2">
      <c r="D1107" s="4"/>
      <c r="AA1107" s="28"/>
      <c r="AB1107" s="28"/>
      <c r="AC1107" s="28"/>
      <c r="AD1107" s="28"/>
      <c r="AE1107" s="28"/>
      <c r="AG1107" s="29"/>
      <c r="AN1107" s="28"/>
      <c r="AO1107" s="28"/>
      <c r="AP1107" s="28"/>
      <c r="AQ1107" s="28"/>
      <c r="AR1107" s="28"/>
      <c r="AS1107" s="28"/>
      <c r="AT1107" s="28"/>
      <c r="AU1107" s="28"/>
    </row>
    <row r="1108" spans="4:47" x14ac:dyDescent="0.2">
      <c r="D1108" s="4"/>
      <c r="AA1108" s="28"/>
      <c r="AB1108" s="28"/>
      <c r="AC1108" s="28"/>
      <c r="AD1108" s="28"/>
      <c r="AE1108" s="28"/>
      <c r="AG1108" s="29"/>
      <c r="AN1108" s="28"/>
      <c r="AO1108" s="28"/>
      <c r="AP1108" s="28"/>
      <c r="AQ1108" s="28"/>
      <c r="AR1108" s="28"/>
      <c r="AS1108" s="28"/>
      <c r="AT1108" s="28"/>
      <c r="AU1108" s="28"/>
    </row>
    <row r="1109" spans="4:47" x14ac:dyDescent="0.2">
      <c r="D1109" s="4"/>
      <c r="AA1109" s="28"/>
      <c r="AB1109" s="28"/>
      <c r="AC1109" s="28"/>
      <c r="AD1109" s="28"/>
      <c r="AE1109" s="28"/>
      <c r="AG1109" s="29"/>
      <c r="AN1109" s="28"/>
      <c r="AO1109" s="28"/>
      <c r="AP1109" s="28"/>
      <c r="AQ1109" s="28"/>
      <c r="AR1109" s="28"/>
      <c r="AS1109" s="28"/>
      <c r="AT1109" s="28"/>
      <c r="AU1109" s="28"/>
    </row>
    <row r="1110" spans="4:47" x14ac:dyDescent="0.2">
      <c r="D1110" s="4"/>
      <c r="AA1110" s="28"/>
      <c r="AB1110" s="28"/>
      <c r="AC1110" s="28"/>
      <c r="AD1110" s="28"/>
      <c r="AE1110" s="28"/>
      <c r="AG1110" s="29"/>
      <c r="AN1110" s="28"/>
      <c r="AO1110" s="28"/>
      <c r="AP1110" s="28"/>
      <c r="AQ1110" s="28"/>
      <c r="AR1110" s="28"/>
      <c r="AS1110" s="28"/>
      <c r="AT1110" s="28"/>
      <c r="AU1110" s="28"/>
    </row>
    <row r="1111" spans="4:47" x14ac:dyDescent="0.2">
      <c r="D1111" s="4"/>
      <c r="AA1111" s="28"/>
      <c r="AB1111" s="28"/>
      <c r="AC1111" s="28"/>
      <c r="AD1111" s="28"/>
      <c r="AE1111" s="28"/>
      <c r="AG1111" s="29"/>
      <c r="AN1111" s="28"/>
      <c r="AO1111" s="28"/>
      <c r="AP1111" s="28"/>
      <c r="AQ1111" s="28"/>
      <c r="AR1111" s="28"/>
      <c r="AS1111" s="28"/>
      <c r="AT1111" s="28"/>
      <c r="AU1111" s="28"/>
    </row>
    <row r="1112" spans="4:47" x14ac:dyDescent="0.2">
      <c r="D1112" s="4"/>
      <c r="AA1112" s="28"/>
      <c r="AB1112" s="28"/>
      <c r="AC1112" s="28"/>
      <c r="AD1112" s="28"/>
      <c r="AE1112" s="28"/>
      <c r="AG1112" s="29"/>
      <c r="AN1112" s="28"/>
      <c r="AO1112" s="28"/>
      <c r="AP1112" s="28"/>
      <c r="AQ1112" s="28"/>
      <c r="AR1112" s="28"/>
      <c r="AS1112" s="28"/>
      <c r="AT1112" s="28"/>
      <c r="AU1112" s="28"/>
    </row>
    <row r="1113" spans="4:47" x14ac:dyDescent="0.2">
      <c r="D1113" s="4"/>
      <c r="AA1113" s="28"/>
      <c r="AB1113" s="28"/>
      <c r="AC1113" s="28"/>
      <c r="AD1113" s="28"/>
      <c r="AE1113" s="28"/>
      <c r="AG1113" s="29"/>
      <c r="AN1113" s="28"/>
      <c r="AO1113" s="28"/>
      <c r="AP1113" s="28"/>
      <c r="AQ1113" s="28"/>
      <c r="AR1113" s="28"/>
      <c r="AS1113" s="28"/>
      <c r="AT1113" s="28"/>
      <c r="AU1113" s="28"/>
    </row>
    <row r="1114" spans="4:47" x14ac:dyDescent="0.2">
      <c r="D1114" s="4"/>
      <c r="AA1114" s="28"/>
      <c r="AB1114" s="28"/>
      <c r="AC1114" s="28"/>
      <c r="AD1114" s="28"/>
      <c r="AE1114" s="28"/>
      <c r="AG1114" s="29"/>
      <c r="AN1114" s="28"/>
      <c r="AO1114" s="28"/>
      <c r="AP1114" s="28"/>
      <c r="AQ1114" s="28"/>
      <c r="AR1114" s="28"/>
      <c r="AS1114" s="28"/>
      <c r="AT1114" s="28"/>
      <c r="AU1114" s="28"/>
    </row>
    <row r="1115" spans="4:47" x14ac:dyDescent="0.2">
      <c r="D1115" s="4"/>
      <c r="AA1115" s="28"/>
      <c r="AB1115" s="28"/>
      <c r="AC1115" s="28"/>
      <c r="AD1115" s="28"/>
      <c r="AE1115" s="28"/>
      <c r="AG1115" s="29"/>
      <c r="AN1115" s="28"/>
      <c r="AO1115" s="28"/>
      <c r="AP1115" s="28"/>
      <c r="AQ1115" s="28"/>
      <c r="AR1115" s="28"/>
      <c r="AS1115" s="28"/>
      <c r="AT1115" s="28"/>
      <c r="AU1115" s="28"/>
    </row>
    <row r="1116" spans="4:47" x14ac:dyDescent="0.2">
      <c r="D1116" s="4"/>
      <c r="AA1116" s="28"/>
      <c r="AB1116" s="28"/>
      <c r="AC1116" s="28"/>
      <c r="AD1116" s="28"/>
      <c r="AE1116" s="28"/>
      <c r="AG1116" s="29"/>
      <c r="AN1116" s="28"/>
      <c r="AO1116" s="28"/>
      <c r="AP1116" s="28"/>
      <c r="AQ1116" s="28"/>
      <c r="AR1116" s="28"/>
      <c r="AS1116" s="28"/>
      <c r="AT1116" s="28"/>
      <c r="AU1116" s="28"/>
    </row>
    <row r="1117" spans="4:47" x14ac:dyDescent="0.2">
      <c r="D1117" s="4"/>
      <c r="AA1117" s="28"/>
      <c r="AB1117" s="28"/>
      <c r="AC1117" s="28"/>
      <c r="AD1117" s="28"/>
      <c r="AE1117" s="28"/>
      <c r="AG1117" s="29"/>
      <c r="AN1117" s="28"/>
      <c r="AO1117" s="28"/>
      <c r="AP1117" s="28"/>
      <c r="AQ1117" s="28"/>
      <c r="AR1117" s="28"/>
      <c r="AS1117" s="28"/>
      <c r="AT1117" s="28"/>
      <c r="AU1117" s="28"/>
    </row>
    <row r="1118" spans="4:47" x14ac:dyDescent="0.2">
      <c r="D1118" s="4"/>
      <c r="AA1118" s="28"/>
      <c r="AB1118" s="28"/>
      <c r="AC1118" s="28"/>
      <c r="AD1118" s="28"/>
      <c r="AE1118" s="28"/>
      <c r="AG1118" s="29"/>
      <c r="AN1118" s="28"/>
      <c r="AO1118" s="28"/>
      <c r="AP1118" s="28"/>
      <c r="AQ1118" s="28"/>
      <c r="AR1118" s="28"/>
      <c r="AS1118" s="28"/>
      <c r="AT1118" s="28"/>
      <c r="AU1118" s="28"/>
    </row>
    <row r="1119" spans="4:47" x14ac:dyDescent="0.2">
      <c r="D1119" s="4"/>
      <c r="AA1119" s="28"/>
      <c r="AB1119" s="28"/>
      <c r="AC1119" s="28"/>
      <c r="AD1119" s="28"/>
      <c r="AE1119" s="28"/>
      <c r="AG1119" s="29"/>
      <c r="AN1119" s="28"/>
      <c r="AO1119" s="28"/>
      <c r="AP1119" s="28"/>
      <c r="AQ1119" s="28"/>
      <c r="AR1119" s="28"/>
      <c r="AS1119" s="28"/>
      <c r="AT1119" s="28"/>
      <c r="AU1119" s="28"/>
    </row>
    <row r="1120" spans="4:47" x14ac:dyDescent="0.2">
      <c r="D1120" s="4"/>
      <c r="AA1120" s="28"/>
      <c r="AB1120" s="28"/>
      <c r="AC1120" s="28"/>
      <c r="AD1120" s="28"/>
      <c r="AE1120" s="28"/>
      <c r="AG1120" s="29"/>
      <c r="AN1120" s="28"/>
      <c r="AO1120" s="28"/>
      <c r="AP1120" s="28"/>
      <c r="AQ1120" s="28"/>
      <c r="AR1120" s="28"/>
      <c r="AS1120" s="28"/>
      <c r="AT1120" s="28"/>
      <c r="AU1120" s="28"/>
    </row>
    <row r="1121" spans="4:47" x14ac:dyDescent="0.2">
      <c r="D1121" s="4"/>
      <c r="AA1121" s="28"/>
      <c r="AB1121" s="28"/>
      <c r="AC1121" s="28"/>
      <c r="AD1121" s="28"/>
      <c r="AE1121" s="28"/>
      <c r="AG1121" s="29"/>
      <c r="AN1121" s="28"/>
      <c r="AO1121" s="28"/>
      <c r="AP1121" s="28"/>
      <c r="AQ1121" s="28"/>
      <c r="AR1121" s="28"/>
      <c r="AS1121" s="28"/>
      <c r="AT1121" s="28"/>
      <c r="AU1121" s="28"/>
    </row>
    <row r="1122" spans="4:47" x14ac:dyDescent="0.2">
      <c r="D1122" s="4"/>
      <c r="AA1122" s="28"/>
      <c r="AB1122" s="28"/>
      <c r="AC1122" s="28"/>
      <c r="AD1122" s="28"/>
      <c r="AE1122" s="28"/>
      <c r="AG1122" s="29"/>
      <c r="AN1122" s="28"/>
      <c r="AO1122" s="28"/>
      <c r="AP1122" s="28"/>
      <c r="AQ1122" s="28"/>
      <c r="AR1122" s="28"/>
      <c r="AS1122" s="28"/>
      <c r="AT1122" s="28"/>
      <c r="AU1122" s="28"/>
    </row>
    <row r="1123" spans="4:47" x14ac:dyDescent="0.2">
      <c r="D1123" s="4"/>
      <c r="AA1123" s="28"/>
      <c r="AB1123" s="28"/>
      <c r="AC1123" s="28"/>
      <c r="AD1123" s="28"/>
      <c r="AE1123" s="28"/>
      <c r="AG1123" s="29"/>
      <c r="AN1123" s="28"/>
      <c r="AO1123" s="28"/>
      <c r="AP1123" s="28"/>
      <c r="AQ1123" s="28"/>
      <c r="AR1123" s="28"/>
      <c r="AS1123" s="28"/>
      <c r="AT1123" s="28"/>
      <c r="AU1123" s="28"/>
    </row>
    <row r="1124" spans="4:47" x14ac:dyDescent="0.2">
      <c r="D1124" s="4"/>
      <c r="AA1124" s="28"/>
      <c r="AB1124" s="28"/>
      <c r="AC1124" s="28"/>
      <c r="AD1124" s="28"/>
      <c r="AE1124" s="28"/>
      <c r="AG1124" s="29"/>
      <c r="AN1124" s="28"/>
      <c r="AO1124" s="28"/>
      <c r="AP1124" s="28"/>
      <c r="AQ1124" s="28"/>
      <c r="AR1124" s="28"/>
      <c r="AS1124" s="28"/>
      <c r="AT1124" s="28"/>
      <c r="AU1124" s="28"/>
    </row>
    <row r="1125" spans="4:47" x14ac:dyDescent="0.2">
      <c r="D1125" s="4"/>
      <c r="AA1125" s="28"/>
      <c r="AB1125" s="28"/>
      <c r="AC1125" s="28"/>
      <c r="AD1125" s="28"/>
      <c r="AE1125" s="28"/>
      <c r="AG1125" s="29"/>
      <c r="AN1125" s="28"/>
      <c r="AO1125" s="28"/>
      <c r="AP1125" s="28"/>
      <c r="AQ1125" s="28"/>
      <c r="AR1125" s="28"/>
      <c r="AS1125" s="28"/>
      <c r="AT1125" s="28"/>
      <c r="AU1125" s="28"/>
    </row>
    <row r="1126" spans="4:47" x14ac:dyDescent="0.2">
      <c r="D1126" s="4"/>
      <c r="AA1126" s="28"/>
      <c r="AB1126" s="28"/>
      <c r="AC1126" s="28"/>
      <c r="AD1126" s="28"/>
      <c r="AE1126" s="28"/>
      <c r="AG1126" s="29"/>
      <c r="AN1126" s="28"/>
      <c r="AO1126" s="28"/>
      <c r="AP1126" s="28"/>
      <c r="AQ1126" s="28"/>
      <c r="AR1126" s="28"/>
      <c r="AS1126" s="28"/>
      <c r="AT1126" s="28"/>
      <c r="AU1126" s="28"/>
    </row>
    <row r="1127" spans="4:47" x14ac:dyDescent="0.2">
      <c r="D1127" s="4"/>
      <c r="AA1127" s="28"/>
      <c r="AB1127" s="28"/>
      <c r="AC1127" s="28"/>
      <c r="AD1127" s="28"/>
      <c r="AE1127" s="28"/>
      <c r="AG1127" s="29"/>
      <c r="AN1127" s="28"/>
      <c r="AO1127" s="28"/>
      <c r="AP1127" s="28"/>
      <c r="AQ1127" s="28"/>
      <c r="AR1127" s="28"/>
      <c r="AS1127" s="28"/>
      <c r="AT1127" s="28"/>
      <c r="AU1127" s="28"/>
    </row>
    <row r="1128" spans="4:47" x14ac:dyDescent="0.2">
      <c r="D1128" s="4"/>
      <c r="AA1128" s="28"/>
      <c r="AB1128" s="28"/>
      <c r="AC1128" s="28"/>
      <c r="AD1128" s="28"/>
      <c r="AE1128" s="28"/>
      <c r="AG1128" s="29"/>
      <c r="AN1128" s="28"/>
      <c r="AO1128" s="28"/>
      <c r="AP1128" s="28"/>
      <c r="AQ1128" s="28"/>
      <c r="AR1128" s="28"/>
      <c r="AS1128" s="28"/>
      <c r="AT1128" s="28"/>
      <c r="AU1128" s="28"/>
    </row>
    <row r="1129" spans="4:47" x14ac:dyDescent="0.2">
      <c r="D1129" s="4"/>
      <c r="AA1129" s="28"/>
      <c r="AB1129" s="28"/>
      <c r="AC1129" s="28"/>
      <c r="AD1129" s="28"/>
      <c r="AE1129" s="28"/>
      <c r="AG1129" s="29"/>
      <c r="AN1129" s="28"/>
      <c r="AO1129" s="28"/>
      <c r="AP1129" s="28"/>
      <c r="AQ1129" s="28"/>
      <c r="AR1129" s="28"/>
      <c r="AS1129" s="28"/>
      <c r="AT1129" s="28"/>
      <c r="AU1129" s="28"/>
    </row>
    <row r="1130" spans="4:47" x14ac:dyDescent="0.2">
      <c r="D1130" s="4"/>
      <c r="AA1130" s="28"/>
      <c r="AB1130" s="28"/>
      <c r="AC1130" s="28"/>
      <c r="AD1130" s="28"/>
      <c r="AE1130" s="28"/>
      <c r="AG1130" s="29"/>
      <c r="AN1130" s="28"/>
      <c r="AO1130" s="28"/>
      <c r="AP1130" s="28"/>
      <c r="AQ1130" s="28"/>
      <c r="AR1130" s="28"/>
      <c r="AS1130" s="28"/>
      <c r="AT1130" s="28"/>
      <c r="AU1130" s="28"/>
    </row>
    <row r="1131" spans="4:47" x14ac:dyDescent="0.2">
      <c r="D1131" s="4"/>
      <c r="AA1131" s="28"/>
      <c r="AB1131" s="28"/>
      <c r="AC1131" s="28"/>
      <c r="AD1131" s="28"/>
      <c r="AE1131" s="28"/>
      <c r="AG1131" s="29"/>
      <c r="AN1131" s="28"/>
      <c r="AO1131" s="28"/>
      <c r="AP1131" s="28"/>
      <c r="AQ1131" s="28"/>
      <c r="AR1131" s="28"/>
      <c r="AS1131" s="28"/>
      <c r="AT1131" s="28"/>
      <c r="AU1131" s="28"/>
    </row>
    <row r="1132" spans="4:47" x14ac:dyDescent="0.2">
      <c r="D1132" s="4"/>
      <c r="AA1132" s="28"/>
      <c r="AB1132" s="28"/>
      <c r="AC1132" s="28"/>
      <c r="AD1132" s="28"/>
      <c r="AE1132" s="28"/>
      <c r="AG1132" s="29"/>
      <c r="AN1132" s="28"/>
      <c r="AO1132" s="28"/>
      <c r="AP1132" s="28"/>
      <c r="AQ1132" s="28"/>
      <c r="AR1132" s="28"/>
      <c r="AS1132" s="28"/>
      <c r="AT1132" s="28"/>
      <c r="AU1132" s="28"/>
    </row>
    <row r="1133" spans="4:47" x14ac:dyDescent="0.2">
      <c r="D1133" s="4"/>
      <c r="AA1133" s="28"/>
      <c r="AB1133" s="28"/>
      <c r="AC1133" s="28"/>
      <c r="AD1133" s="28"/>
      <c r="AE1133" s="28"/>
      <c r="AG1133" s="29"/>
      <c r="AN1133" s="28"/>
      <c r="AO1133" s="28"/>
      <c r="AP1133" s="28"/>
      <c r="AQ1133" s="28"/>
      <c r="AR1133" s="28"/>
      <c r="AS1133" s="28"/>
      <c r="AT1133" s="28"/>
      <c r="AU1133" s="28"/>
    </row>
    <row r="1134" spans="4:47" x14ac:dyDescent="0.2">
      <c r="D1134" s="4"/>
      <c r="AA1134" s="28"/>
      <c r="AB1134" s="28"/>
      <c r="AC1134" s="28"/>
      <c r="AD1134" s="28"/>
      <c r="AE1134" s="28"/>
      <c r="AG1134" s="29"/>
      <c r="AN1134" s="28"/>
      <c r="AO1134" s="28"/>
      <c r="AP1134" s="28"/>
      <c r="AQ1134" s="28"/>
      <c r="AR1134" s="28"/>
      <c r="AS1134" s="28"/>
      <c r="AT1134" s="28"/>
      <c r="AU1134" s="28"/>
    </row>
    <row r="1135" spans="4:47" x14ac:dyDescent="0.2">
      <c r="D1135" s="4"/>
      <c r="AA1135" s="28"/>
      <c r="AB1135" s="28"/>
      <c r="AC1135" s="28"/>
      <c r="AD1135" s="28"/>
      <c r="AE1135" s="28"/>
      <c r="AG1135" s="29"/>
      <c r="AN1135" s="28"/>
      <c r="AO1135" s="28"/>
      <c r="AP1135" s="28"/>
      <c r="AQ1135" s="28"/>
      <c r="AR1135" s="28"/>
      <c r="AS1135" s="28"/>
      <c r="AT1135" s="28"/>
      <c r="AU1135" s="28"/>
    </row>
    <row r="1136" spans="4:47" x14ac:dyDescent="0.2">
      <c r="D1136" s="4"/>
      <c r="AA1136" s="28"/>
      <c r="AB1136" s="28"/>
      <c r="AC1136" s="28"/>
      <c r="AD1136" s="28"/>
      <c r="AE1136" s="28"/>
      <c r="AG1136" s="29"/>
      <c r="AN1136" s="28"/>
      <c r="AO1136" s="28"/>
      <c r="AP1136" s="28"/>
      <c r="AQ1136" s="28"/>
      <c r="AR1136" s="28"/>
      <c r="AS1136" s="28"/>
      <c r="AT1136" s="28"/>
      <c r="AU1136" s="28"/>
    </row>
    <row r="1137" spans="4:47" x14ac:dyDescent="0.2">
      <c r="D1137" s="4"/>
      <c r="AA1137" s="28"/>
      <c r="AB1137" s="28"/>
      <c r="AC1137" s="28"/>
      <c r="AD1137" s="28"/>
      <c r="AE1137" s="28"/>
      <c r="AG1137" s="29"/>
      <c r="AN1137" s="28"/>
      <c r="AO1137" s="28"/>
      <c r="AP1137" s="28"/>
      <c r="AQ1137" s="28"/>
      <c r="AR1137" s="28"/>
      <c r="AS1137" s="28"/>
      <c r="AT1137" s="28"/>
      <c r="AU1137" s="28"/>
    </row>
    <row r="1138" spans="4:47" x14ac:dyDescent="0.2">
      <c r="D1138" s="4"/>
      <c r="AA1138" s="28"/>
      <c r="AB1138" s="28"/>
      <c r="AC1138" s="28"/>
      <c r="AD1138" s="28"/>
      <c r="AE1138" s="28"/>
      <c r="AG1138" s="29"/>
      <c r="AN1138" s="28"/>
      <c r="AO1138" s="28"/>
      <c r="AP1138" s="28"/>
      <c r="AQ1138" s="28"/>
      <c r="AR1138" s="28"/>
      <c r="AS1138" s="28"/>
      <c r="AT1138" s="28"/>
      <c r="AU1138" s="28"/>
    </row>
    <row r="1139" spans="4:47" x14ac:dyDescent="0.2">
      <c r="D1139" s="4"/>
      <c r="AA1139" s="28"/>
      <c r="AB1139" s="28"/>
      <c r="AC1139" s="28"/>
      <c r="AD1139" s="28"/>
      <c r="AE1139" s="28"/>
      <c r="AG1139" s="29"/>
      <c r="AN1139" s="28"/>
      <c r="AO1139" s="28"/>
      <c r="AP1139" s="28"/>
      <c r="AQ1139" s="28"/>
      <c r="AR1139" s="28"/>
      <c r="AS1139" s="28"/>
      <c r="AT1139" s="28"/>
      <c r="AU1139" s="28"/>
    </row>
    <row r="1140" spans="4:47" x14ac:dyDescent="0.2">
      <c r="D1140" s="4"/>
      <c r="AA1140" s="28"/>
      <c r="AB1140" s="28"/>
      <c r="AC1140" s="28"/>
      <c r="AD1140" s="28"/>
      <c r="AE1140" s="28"/>
      <c r="AG1140" s="29"/>
      <c r="AN1140" s="28"/>
      <c r="AO1140" s="28"/>
      <c r="AP1140" s="28"/>
      <c r="AQ1140" s="28"/>
      <c r="AR1140" s="28"/>
      <c r="AS1140" s="28"/>
      <c r="AT1140" s="28"/>
      <c r="AU1140" s="28"/>
    </row>
    <row r="1141" spans="4:47" x14ac:dyDescent="0.2">
      <c r="D1141" s="4"/>
      <c r="AA1141" s="28"/>
      <c r="AB1141" s="28"/>
      <c r="AC1141" s="28"/>
      <c r="AD1141" s="28"/>
      <c r="AE1141" s="28"/>
      <c r="AG1141" s="29"/>
      <c r="AN1141" s="28"/>
      <c r="AO1141" s="28"/>
      <c r="AP1141" s="28"/>
      <c r="AQ1141" s="28"/>
      <c r="AR1141" s="28"/>
      <c r="AS1141" s="28"/>
      <c r="AT1141" s="28"/>
      <c r="AU1141" s="28"/>
    </row>
    <row r="1142" spans="4:47" x14ac:dyDescent="0.2">
      <c r="D1142" s="4"/>
      <c r="AA1142" s="28"/>
      <c r="AB1142" s="28"/>
      <c r="AC1142" s="28"/>
      <c r="AD1142" s="28"/>
      <c r="AE1142" s="28"/>
      <c r="AG1142" s="29"/>
      <c r="AN1142" s="28"/>
      <c r="AO1142" s="28"/>
      <c r="AP1142" s="28"/>
      <c r="AQ1142" s="28"/>
      <c r="AR1142" s="28"/>
      <c r="AS1142" s="28"/>
      <c r="AT1142" s="28"/>
      <c r="AU1142" s="28"/>
    </row>
    <row r="1143" spans="4:47" x14ac:dyDescent="0.2">
      <c r="D1143" s="4"/>
      <c r="AA1143" s="28"/>
      <c r="AB1143" s="28"/>
      <c r="AC1143" s="28"/>
      <c r="AD1143" s="28"/>
      <c r="AE1143" s="28"/>
      <c r="AG1143" s="29"/>
      <c r="AN1143" s="28"/>
      <c r="AO1143" s="28"/>
      <c r="AP1143" s="28"/>
      <c r="AQ1143" s="28"/>
      <c r="AR1143" s="28"/>
      <c r="AS1143" s="28"/>
      <c r="AT1143" s="28"/>
      <c r="AU1143" s="28"/>
    </row>
    <row r="1144" spans="4:47" x14ac:dyDescent="0.2">
      <c r="D1144" s="4"/>
      <c r="AA1144" s="28"/>
      <c r="AB1144" s="28"/>
      <c r="AC1144" s="28"/>
      <c r="AD1144" s="28"/>
      <c r="AE1144" s="28"/>
      <c r="AG1144" s="29"/>
      <c r="AN1144" s="28"/>
      <c r="AO1144" s="28"/>
      <c r="AP1144" s="28"/>
      <c r="AQ1144" s="28"/>
      <c r="AR1144" s="28"/>
      <c r="AS1144" s="28"/>
      <c r="AT1144" s="28"/>
      <c r="AU1144" s="28"/>
    </row>
    <row r="1145" spans="4:47" x14ac:dyDescent="0.2">
      <c r="D1145" s="4"/>
      <c r="AA1145" s="28"/>
      <c r="AB1145" s="28"/>
      <c r="AC1145" s="28"/>
      <c r="AD1145" s="28"/>
      <c r="AE1145" s="28"/>
      <c r="AG1145" s="29"/>
      <c r="AN1145" s="28"/>
      <c r="AO1145" s="28"/>
      <c r="AP1145" s="28"/>
      <c r="AQ1145" s="28"/>
      <c r="AR1145" s="28"/>
      <c r="AS1145" s="28"/>
      <c r="AT1145" s="28"/>
      <c r="AU1145" s="28"/>
    </row>
    <row r="1146" spans="4:47" x14ac:dyDescent="0.2">
      <c r="D1146" s="4"/>
      <c r="AA1146" s="28"/>
      <c r="AB1146" s="28"/>
      <c r="AC1146" s="28"/>
      <c r="AD1146" s="28"/>
      <c r="AE1146" s="28"/>
      <c r="AG1146" s="29"/>
      <c r="AN1146" s="28"/>
      <c r="AO1146" s="28"/>
      <c r="AP1146" s="28"/>
      <c r="AQ1146" s="28"/>
      <c r="AR1146" s="28"/>
      <c r="AS1146" s="28"/>
      <c r="AT1146" s="28"/>
      <c r="AU1146" s="28"/>
    </row>
    <row r="1147" spans="4:47" x14ac:dyDescent="0.2">
      <c r="D1147" s="4"/>
      <c r="AA1147" s="28"/>
      <c r="AB1147" s="28"/>
      <c r="AC1147" s="28"/>
      <c r="AD1147" s="28"/>
      <c r="AE1147" s="28"/>
      <c r="AG1147" s="29"/>
      <c r="AN1147" s="28"/>
      <c r="AO1147" s="28"/>
      <c r="AP1147" s="28"/>
      <c r="AQ1147" s="28"/>
      <c r="AR1147" s="28"/>
      <c r="AS1147" s="28"/>
      <c r="AT1147" s="28"/>
      <c r="AU1147" s="28"/>
    </row>
    <row r="1148" spans="4:47" x14ac:dyDescent="0.2">
      <c r="D1148" s="4"/>
      <c r="AA1148" s="28"/>
      <c r="AB1148" s="28"/>
      <c r="AC1148" s="28"/>
      <c r="AD1148" s="28"/>
      <c r="AE1148" s="28"/>
      <c r="AG1148" s="29"/>
      <c r="AN1148" s="28"/>
      <c r="AO1148" s="28"/>
      <c r="AP1148" s="28"/>
      <c r="AQ1148" s="28"/>
      <c r="AR1148" s="28"/>
      <c r="AS1148" s="28"/>
      <c r="AT1148" s="28"/>
      <c r="AU1148" s="28"/>
    </row>
    <row r="1149" spans="4:47" x14ac:dyDescent="0.2">
      <c r="D1149" s="4"/>
      <c r="AA1149" s="28"/>
      <c r="AB1149" s="28"/>
      <c r="AC1149" s="28"/>
      <c r="AD1149" s="28"/>
      <c r="AE1149" s="28"/>
      <c r="AG1149" s="29"/>
      <c r="AN1149" s="28"/>
      <c r="AO1149" s="28"/>
      <c r="AP1149" s="28"/>
      <c r="AQ1149" s="28"/>
      <c r="AR1149" s="28"/>
      <c r="AS1149" s="28"/>
      <c r="AT1149" s="28"/>
      <c r="AU1149" s="28"/>
    </row>
    <row r="1150" spans="4:47" x14ac:dyDescent="0.2">
      <c r="D1150" s="4"/>
      <c r="AA1150" s="28"/>
      <c r="AB1150" s="28"/>
      <c r="AC1150" s="28"/>
      <c r="AD1150" s="28"/>
      <c r="AE1150" s="28"/>
      <c r="AG1150" s="29"/>
      <c r="AN1150" s="28"/>
      <c r="AO1150" s="28"/>
      <c r="AP1150" s="28"/>
      <c r="AQ1150" s="28"/>
      <c r="AR1150" s="28"/>
      <c r="AS1150" s="28"/>
      <c r="AT1150" s="28"/>
      <c r="AU1150" s="28"/>
    </row>
    <row r="1151" spans="4:47" x14ac:dyDescent="0.2">
      <c r="D1151" s="4"/>
      <c r="AA1151" s="28"/>
      <c r="AB1151" s="28"/>
      <c r="AC1151" s="28"/>
      <c r="AD1151" s="28"/>
      <c r="AE1151" s="28"/>
      <c r="AG1151" s="29"/>
      <c r="AN1151" s="28"/>
      <c r="AO1151" s="28"/>
      <c r="AP1151" s="28"/>
      <c r="AQ1151" s="28"/>
      <c r="AR1151" s="28"/>
      <c r="AS1151" s="28"/>
      <c r="AT1151" s="28"/>
      <c r="AU1151" s="28"/>
    </row>
    <row r="1152" spans="4:47" x14ac:dyDescent="0.2">
      <c r="D1152" s="4"/>
      <c r="AA1152" s="28"/>
      <c r="AB1152" s="28"/>
      <c r="AC1152" s="28"/>
      <c r="AD1152" s="28"/>
      <c r="AE1152" s="28"/>
      <c r="AG1152" s="29"/>
      <c r="AN1152" s="28"/>
      <c r="AO1152" s="28"/>
      <c r="AP1152" s="28"/>
      <c r="AQ1152" s="28"/>
      <c r="AR1152" s="28"/>
      <c r="AS1152" s="28"/>
      <c r="AT1152" s="28"/>
      <c r="AU1152" s="28"/>
    </row>
    <row r="1153" spans="4:50" x14ac:dyDescent="0.2">
      <c r="D1153" s="4"/>
      <c r="AA1153" s="28"/>
      <c r="AB1153" s="28"/>
      <c r="AC1153" s="28"/>
      <c r="AD1153" s="28"/>
      <c r="AE1153" s="28"/>
      <c r="AG1153" s="29"/>
      <c r="AN1153" s="28"/>
      <c r="AO1153" s="28"/>
      <c r="AP1153" s="28"/>
      <c r="AQ1153" s="28"/>
      <c r="AR1153" s="28"/>
      <c r="AS1153" s="28"/>
      <c r="AT1153" s="28"/>
      <c r="AU1153" s="28"/>
      <c r="AV1153" s="28"/>
      <c r="AW1153" s="26"/>
      <c r="AX1153" s="27"/>
    </row>
    <row r="1154" spans="4:50" x14ac:dyDescent="0.2">
      <c r="D1154" s="4"/>
      <c r="AA1154" s="28"/>
      <c r="AB1154" s="28"/>
      <c r="AC1154" s="28"/>
      <c r="AD1154" s="28"/>
      <c r="AE1154" s="28"/>
      <c r="AG1154" s="29"/>
      <c r="AN1154" s="28"/>
      <c r="AO1154" s="28"/>
      <c r="AP1154" s="28"/>
      <c r="AQ1154" s="28"/>
      <c r="AR1154" s="28"/>
      <c r="AS1154" s="28"/>
      <c r="AT1154" s="28"/>
      <c r="AU1154" s="28"/>
    </row>
    <row r="1155" spans="4:50" x14ac:dyDescent="0.2">
      <c r="D1155" s="4"/>
      <c r="AA1155" s="28"/>
      <c r="AB1155" s="28"/>
      <c r="AC1155" s="28"/>
      <c r="AD1155" s="28"/>
      <c r="AE1155" s="28"/>
      <c r="AG1155" s="29"/>
      <c r="AN1155" s="28"/>
      <c r="AO1155" s="28"/>
      <c r="AP1155" s="28"/>
      <c r="AQ1155" s="28"/>
      <c r="AR1155" s="28"/>
      <c r="AS1155" s="28"/>
      <c r="AT1155" s="28"/>
      <c r="AU1155" s="28"/>
    </row>
    <row r="1156" spans="4:50" x14ac:dyDescent="0.2">
      <c r="D1156" s="4"/>
      <c r="AA1156" s="28"/>
      <c r="AB1156" s="28"/>
      <c r="AC1156" s="28"/>
      <c r="AD1156" s="28"/>
      <c r="AE1156" s="28"/>
      <c r="AG1156" s="29"/>
      <c r="AN1156" s="28"/>
      <c r="AO1156" s="28"/>
      <c r="AP1156" s="28"/>
      <c r="AQ1156" s="28"/>
      <c r="AR1156" s="28"/>
      <c r="AS1156" s="28"/>
      <c r="AT1156" s="28"/>
      <c r="AU1156" s="28"/>
    </row>
    <row r="1157" spans="4:50" x14ac:dyDescent="0.2">
      <c r="D1157" s="4"/>
      <c r="AA1157" s="28"/>
      <c r="AB1157" s="28"/>
      <c r="AC1157" s="28"/>
      <c r="AD1157" s="28"/>
      <c r="AE1157" s="28"/>
      <c r="AG1157" s="29"/>
      <c r="AN1157" s="28"/>
      <c r="AO1157" s="28"/>
      <c r="AP1157" s="28"/>
      <c r="AQ1157" s="28"/>
      <c r="AR1157" s="28"/>
      <c r="AS1157" s="28"/>
      <c r="AT1157" s="28"/>
      <c r="AU1157" s="28"/>
    </row>
    <row r="1158" spans="4:50" x14ac:dyDescent="0.2">
      <c r="D1158" s="4"/>
      <c r="AA1158" s="28"/>
      <c r="AB1158" s="28"/>
      <c r="AC1158" s="28"/>
      <c r="AD1158" s="28"/>
      <c r="AE1158" s="28"/>
      <c r="AG1158" s="29"/>
      <c r="AN1158" s="28"/>
      <c r="AO1158" s="28"/>
      <c r="AP1158" s="28"/>
      <c r="AQ1158" s="28"/>
      <c r="AR1158" s="28"/>
      <c r="AS1158" s="28"/>
      <c r="AT1158" s="28"/>
      <c r="AU1158" s="28"/>
    </row>
    <row r="1159" spans="4:50" x14ac:dyDescent="0.2">
      <c r="D1159" s="4"/>
      <c r="AA1159" s="28"/>
      <c r="AB1159" s="28"/>
      <c r="AC1159" s="28"/>
      <c r="AD1159" s="28"/>
      <c r="AE1159" s="28"/>
      <c r="AG1159" s="29"/>
      <c r="AN1159" s="28"/>
      <c r="AO1159" s="28"/>
      <c r="AP1159" s="28"/>
      <c r="AQ1159" s="28"/>
      <c r="AR1159" s="28"/>
      <c r="AS1159" s="28"/>
      <c r="AT1159" s="28"/>
      <c r="AU1159" s="28"/>
    </row>
    <row r="1160" spans="4:50" x14ac:dyDescent="0.2">
      <c r="D1160" s="4"/>
      <c r="AA1160" s="28"/>
      <c r="AB1160" s="28"/>
      <c r="AC1160" s="28"/>
      <c r="AD1160" s="28"/>
      <c r="AE1160" s="28"/>
      <c r="AG1160" s="29"/>
      <c r="AN1160" s="28"/>
      <c r="AO1160" s="28"/>
      <c r="AP1160" s="28"/>
      <c r="AQ1160" s="28"/>
      <c r="AR1160" s="28"/>
      <c r="AS1160" s="28"/>
      <c r="AT1160" s="28"/>
      <c r="AU1160" s="28"/>
    </row>
    <row r="1161" spans="4:50" x14ac:dyDescent="0.2">
      <c r="D1161" s="4"/>
      <c r="AA1161" s="28"/>
      <c r="AB1161" s="28"/>
      <c r="AC1161" s="28"/>
      <c r="AD1161" s="28"/>
      <c r="AE1161" s="28"/>
      <c r="AG1161" s="29"/>
      <c r="AN1161" s="28"/>
      <c r="AO1161" s="28"/>
      <c r="AP1161" s="28"/>
      <c r="AQ1161" s="28"/>
      <c r="AR1161" s="28"/>
      <c r="AS1161" s="28"/>
      <c r="AT1161" s="28"/>
      <c r="AU1161" s="28"/>
    </row>
    <row r="1162" spans="4:50" x14ac:dyDescent="0.2">
      <c r="D1162" s="4"/>
      <c r="AA1162" s="28"/>
      <c r="AB1162" s="28"/>
      <c r="AC1162" s="28"/>
      <c r="AD1162" s="28"/>
      <c r="AE1162" s="28"/>
      <c r="AG1162" s="29"/>
      <c r="AN1162" s="28"/>
      <c r="AO1162" s="28"/>
      <c r="AP1162" s="28"/>
      <c r="AQ1162" s="28"/>
      <c r="AR1162" s="28"/>
      <c r="AS1162" s="28"/>
      <c r="AT1162" s="28"/>
      <c r="AU1162" s="28"/>
    </row>
    <row r="1163" spans="4:50" x14ac:dyDescent="0.2">
      <c r="D1163" s="4"/>
      <c r="AA1163" s="28"/>
      <c r="AB1163" s="28"/>
      <c r="AC1163" s="28"/>
      <c r="AD1163" s="28"/>
      <c r="AE1163" s="28"/>
      <c r="AG1163" s="29"/>
      <c r="AN1163" s="28"/>
      <c r="AO1163" s="28"/>
      <c r="AP1163" s="28"/>
      <c r="AQ1163" s="28"/>
      <c r="AR1163" s="28"/>
      <c r="AS1163" s="28"/>
      <c r="AT1163" s="28"/>
      <c r="AU1163" s="28"/>
    </row>
    <row r="1164" spans="4:50" x14ac:dyDescent="0.2">
      <c r="D1164" s="4"/>
      <c r="AA1164" s="28"/>
      <c r="AB1164" s="28"/>
      <c r="AC1164" s="28"/>
      <c r="AD1164" s="28"/>
      <c r="AE1164" s="28"/>
      <c r="AG1164" s="29"/>
      <c r="AN1164" s="28"/>
      <c r="AO1164" s="28"/>
      <c r="AP1164" s="28"/>
      <c r="AQ1164" s="28"/>
      <c r="AR1164" s="28"/>
      <c r="AS1164" s="28"/>
      <c r="AT1164" s="28"/>
      <c r="AU1164" s="28"/>
    </row>
    <row r="1165" spans="4:50" x14ac:dyDescent="0.2">
      <c r="D1165" s="4"/>
      <c r="AA1165" s="28"/>
      <c r="AB1165" s="28"/>
      <c r="AC1165" s="28"/>
      <c r="AD1165" s="28"/>
      <c r="AE1165" s="28"/>
      <c r="AG1165" s="29"/>
      <c r="AN1165" s="28"/>
      <c r="AO1165" s="28"/>
      <c r="AP1165" s="28"/>
      <c r="AQ1165" s="28"/>
      <c r="AR1165" s="28"/>
      <c r="AS1165" s="28"/>
      <c r="AT1165" s="28"/>
      <c r="AU1165" s="28"/>
    </row>
    <row r="1166" spans="4:50" x14ac:dyDescent="0.2">
      <c r="D1166" s="4"/>
      <c r="AA1166" s="28"/>
      <c r="AB1166" s="28"/>
      <c r="AC1166" s="28"/>
      <c r="AD1166" s="28"/>
      <c r="AE1166" s="28"/>
      <c r="AG1166" s="29"/>
      <c r="AN1166" s="28"/>
      <c r="AO1166" s="28"/>
      <c r="AP1166" s="28"/>
      <c r="AQ1166" s="28"/>
      <c r="AR1166" s="28"/>
      <c r="AS1166" s="28"/>
      <c r="AT1166" s="28"/>
      <c r="AU1166" s="28"/>
    </row>
    <row r="1167" spans="4:50" x14ac:dyDescent="0.2">
      <c r="D1167" s="4"/>
      <c r="AA1167" s="28"/>
      <c r="AB1167" s="28"/>
      <c r="AC1167" s="28"/>
      <c r="AD1167" s="28"/>
      <c r="AE1167" s="28"/>
      <c r="AG1167" s="29"/>
      <c r="AN1167" s="28"/>
      <c r="AO1167" s="28"/>
      <c r="AP1167" s="28"/>
      <c r="AQ1167" s="28"/>
      <c r="AR1167" s="28"/>
      <c r="AS1167" s="28"/>
      <c r="AT1167" s="28"/>
      <c r="AU1167" s="28"/>
    </row>
    <row r="1168" spans="4:50" x14ac:dyDescent="0.2">
      <c r="D1168" s="4"/>
      <c r="AA1168" s="28"/>
      <c r="AB1168" s="28"/>
      <c r="AC1168" s="28"/>
      <c r="AD1168" s="28"/>
      <c r="AE1168" s="28"/>
      <c r="AG1168" s="29"/>
      <c r="AN1168" s="28"/>
      <c r="AO1168" s="28"/>
      <c r="AP1168" s="28"/>
      <c r="AQ1168" s="28"/>
      <c r="AR1168" s="28"/>
      <c r="AS1168" s="28"/>
      <c r="AT1168" s="28"/>
      <c r="AU1168" s="28"/>
    </row>
    <row r="1169" spans="4:64" x14ac:dyDescent="0.2">
      <c r="D1169" s="4"/>
      <c r="AA1169" s="28"/>
      <c r="AB1169" s="28"/>
      <c r="AC1169" s="28"/>
      <c r="AD1169" s="28"/>
      <c r="AE1169" s="28"/>
      <c r="AG1169" s="29"/>
      <c r="AN1169" s="28"/>
      <c r="AO1169" s="28"/>
      <c r="AP1169" s="28"/>
      <c r="AQ1169" s="28"/>
      <c r="AR1169" s="28"/>
      <c r="AS1169" s="28"/>
      <c r="AT1169" s="28"/>
      <c r="AU1169" s="28"/>
    </row>
    <row r="1170" spans="4:64" x14ac:dyDescent="0.2">
      <c r="D1170" s="4"/>
      <c r="AA1170" s="28"/>
      <c r="AB1170" s="28"/>
      <c r="AC1170" s="28"/>
      <c r="AD1170" s="28"/>
      <c r="AE1170" s="28"/>
      <c r="AG1170" s="29"/>
      <c r="AN1170" s="28"/>
      <c r="AO1170" s="28"/>
      <c r="AP1170" s="28"/>
      <c r="AQ1170" s="28"/>
      <c r="AR1170" s="28"/>
      <c r="AS1170" s="28"/>
      <c r="AT1170" s="28"/>
      <c r="AU1170" s="28"/>
    </row>
    <row r="1171" spans="4:64" x14ac:dyDescent="0.2">
      <c r="D1171" s="4"/>
      <c r="AA1171" s="28"/>
      <c r="AB1171" s="28"/>
      <c r="AC1171" s="28"/>
      <c r="AD1171" s="28"/>
      <c r="AE1171" s="28"/>
      <c r="AG1171" s="29"/>
      <c r="AN1171" s="28"/>
      <c r="AO1171" s="28"/>
      <c r="AP1171" s="28"/>
      <c r="AQ1171" s="28"/>
      <c r="AR1171" s="28"/>
      <c r="AS1171" s="28"/>
      <c r="AT1171" s="28"/>
      <c r="AU1171" s="28"/>
    </row>
    <row r="1172" spans="4:64" x14ac:dyDescent="0.2">
      <c r="D1172" s="4"/>
      <c r="AA1172" s="28"/>
      <c r="AB1172" s="28"/>
      <c r="AC1172" s="28"/>
      <c r="AD1172" s="28"/>
      <c r="AE1172" s="28"/>
      <c r="AG1172" s="29"/>
      <c r="AN1172" s="28"/>
      <c r="AO1172" s="28"/>
      <c r="AP1172" s="28"/>
      <c r="AQ1172" s="28"/>
      <c r="AR1172" s="28"/>
      <c r="AS1172" s="28"/>
      <c r="AT1172" s="28"/>
      <c r="AU1172" s="28"/>
    </row>
    <row r="1173" spans="4:64" x14ac:dyDescent="0.2">
      <c r="D1173" s="4"/>
      <c r="AA1173" s="28"/>
      <c r="AB1173" s="28"/>
      <c r="AC1173" s="28"/>
      <c r="AD1173" s="28"/>
      <c r="AE1173" s="28"/>
      <c r="AG1173" s="29"/>
      <c r="AN1173" s="28"/>
      <c r="AO1173" s="28"/>
      <c r="AP1173" s="28"/>
      <c r="AQ1173" s="28"/>
      <c r="AR1173" s="28"/>
      <c r="AS1173" s="28"/>
      <c r="AT1173" s="28"/>
      <c r="AU1173" s="28"/>
      <c r="AV1173" s="28"/>
      <c r="AW1173" s="28"/>
      <c r="AX1173" s="28"/>
      <c r="AY1173" s="28"/>
      <c r="AZ1173" s="28"/>
      <c r="BA1173" s="28"/>
      <c r="BB1173" s="28"/>
      <c r="BC1173" s="28"/>
      <c r="BD1173" s="28"/>
      <c r="BE1173" s="28"/>
      <c r="BF1173" s="28"/>
      <c r="BG1173" s="28"/>
      <c r="BH1173" s="28"/>
      <c r="BI1173" s="28"/>
      <c r="BJ1173" s="28"/>
      <c r="BK1173" s="28"/>
      <c r="BL1173" s="28"/>
    </row>
    <row r="1174" spans="4:64" x14ac:dyDescent="0.2">
      <c r="D1174" s="4"/>
      <c r="AA1174" s="28"/>
      <c r="AB1174" s="28"/>
      <c r="AC1174" s="28"/>
      <c r="AD1174" s="28"/>
      <c r="AE1174" s="28"/>
      <c r="AG1174" s="29"/>
      <c r="AN1174" s="28"/>
      <c r="AO1174" s="28"/>
      <c r="AP1174" s="28"/>
      <c r="AQ1174" s="28"/>
      <c r="AR1174" s="28"/>
      <c r="AS1174" s="28"/>
      <c r="AT1174" s="28"/>
      <c r="AU1174" s="28"/>
    </row>
    <row r="1175" spans="4:64" x14ac:dyDescent="0.2">
      <c r="D1175" s="4"/>
      <c r="AA1175" s="28"/>
      <c r="AB1175" s="28"/>
      <c r="AC1175" s="28"/>
      <c r="AD1175" s="28"/>
      <c r="AE1175" s="28"/>
      <c r="AG1175" s="29"/>
      <c r="AN1175" s="28"/>
      <c r="AO1175" s="28"/>
      <c r="AP1175" s="28"/>
      <c r="AQ1175" s="28"/>
      <c r="AR1175" s="28"/>
      <c r="AS1175" s="28"/>
      <c r="AT1175" s="28"/>
      <c r="AU1175" s="28"/>
    </row>
    <row r="1176" spans="4:64" x14ac:dyDescent="0.2">
      <c r="D1176" s="4"/>
      <c r="AA1176" s="28"/>
      <c r="AB1176" s="28"/>
      <c r="AC1176" s="28"/>
      <c r="AD1176" s="28"/>
      <c r="AE1176" s="28"/>
      <c r="AG1176" s="29"/>
      <c r="AN1176" s="28"/>
      <c r="AO1176" s="28"/>
      <c r="AP1176" s="28"/>
      <c r="AQ1176" s="28"/>
      <c r="AR1176" s="28"/>
      <c r="AS1176" s="28"/>
      <c r="AT1176" s="28"/>
      <c r="AU1176" s="28"/>
    </row>
    <row r="1177" spans="4:64" x14ac:dyDescent="0.2">
      <c r="D1177" s="4"/>
      <c r="AA1177" s="28"/>
      <c r="AB1177" s="28"/>
      <c r="AC1177" s="28"/>
      <c r="AD1177" s="28"/>
      <c r="AE1177" s="28"/>
      <c r="AG1177" s="29"/>
      <c r="AN1177" s="28"/>
      <c r="AO1177" s="28"/>
      <c r="AP1177" s="28"/>
      <c r="AQ1177" s="28"/>
      <c r="AR1177" s="28"/>
      <c r="AS1177" s="28"/>
      <c r="AT1177" s="28"/>
      <c r="AU1177" s="28"/>
    </row>
    <row r="1178" spans="4:64" x14ac:dyDescent="0.2">
      <c r="D1178" s="4"/>
      <c r="AA1178" s="28"/>
      <c r="AB1178" s="28"/>
      <c r="AC1178" s="28"/>
      <c r="AD1178" s="28"/>
      <c r="AE1178" s="28"/>
      <c r="AG1178" s="29"/>
      <c r="AN1178" s="28"/>
      <c r="AO1178" s="28"/>
      <c r="AP1178" s="28"/>
      <c r="AQ1178" s="28"/>
      <c r="AR1178" s="28"/>
      <c r="AS1178" s="28"/>
      <c r="AT1178" s="28"/>
      <c r="AU1178" s="28"/>
    </row>
    <row r="1179" spans="4:64" x14ac:dyDescent="0.2">
      <c r="D1179" s="4"/>
      <c r="AA1179" s="28"/>
      <c r="AB1179" s="28"/>
      <c r="AC1179" s="28"/>
      <c r="AD1179" s="28"/>
      <c r="AE1179" s="28"/>
      <c r="AG1179" s="29"/>
      <c r="AN1179" s="28"/>
      <c r="AO1179" s="28"/>
      <c r="AP1179" s="28"/>
      <c r="AQ1179" s="28"/>
      <c r="AR1179" s="28"/>
      <c r="AS1179" s="28"/>
      <c r="AT1179" s="28"/>
      <c r="AU1179" s="28"/>
    </row>
    <row r="1180" spans="4:64" x14ac:dyDescent="0.2">
      <c r="D1180" s="4"/>
      <c r="AA1180" s="28"/>
      <c r="AB1180" s="28"/>
      <c r="AC1180" s="28"/>
      <c r="AD1180" s="28"/>
      <c r="AE1180" s="28"/>
      <c r="AG1180" s="29"/>
      <c r="AN1180" s="28"/>
      <c r="AO1180" s="28"/>
      <c r="AP1180" s="28"/>
      <c r="AQ1180" s="28"/>
      <c r="AR1180" s="28"/>
      <c r="AS1180" s="28"/>
      <c r="AT1180" s="28"/>
      <c r="AU1180" s="28"/>
    </row>
    <row r="1181" spans="4:64" x14ac:dyDescent="0.2">
      <c r="D1181" s="4"/>
      <c r="AA1181" s="28"/>
      <c r="AB1181" s="28"/>
      <c r="AC1181" s="28"/>
      <c r="AD1181" s="28"/>
      <c r="AE1181" s="28"/>
      <c r="AG1181" s="29"/>
      <c r="AN1181" s="28"/>
      <c r="AO1181" s="28"/>
      <c r="AP1181" s="28"/>
      <c r="AQ1181" s="28"/>
      <c r="AR1181" s="28"/>
      <c r="AS1181" s="28"/>
      <c r="AT1181" s="28"/>
      <c r="AU1181" s="28"/>
    </row>
    <row r="1182" spans="4:64" x14ac:dyDescent="0.2">
      <c r="D1182" s="4"/>
      <c r="AA1182" s="28"/>
      <c r="AB1182" s="28"/>
      <c r="AC1182" s="28"/>
      <c r="AD1182" s="28"/>
      <c r="AE1182" s="28"/>
      <c r="AG1182" s="29"/>
      <c r="AN1182" s="28"/>
      <c r="AO1182" s="28"/>
      <c r="AP1182" s="28"/>
      <c r="AQ1182" s="28"/>
      <c r="AR1182" s="28"/>
      <c r="AS1182" s="28"/>
      <c r="AT1182" s="28"/>
      <c r="AU1182" s="28"/>
    </row>
    <row r="1183" spans="4:64" x14ac:dyDescent="0.2">
      <c r="D1183" s="4"/>
      <c r="AA1183" s="28"/>
      <c r="AB1183" s="28"/>
      <c r="AC1183" s="28"/>
      <c r="AD1183" s="28"/>
      <c r="AE1183" s="28"/>
      <c r="AG1183" s="29"/>
      <c r="AN1183" s="28"/>
      <c r="AO1183" s="28"/>
      <c r="AP1183" s="28"/>
      <c r="AQ1183" s="28"/>
      <c r="AR1183" s="28"/>
      <c r="AS1183" s="28"/>
      <c r="AT1183" s="28"/>
      <c r="AU1183" s="28"/>
    </row>
    <row r="1184" spans="4:64" x14ac:dyDescent="0.2">
      <c r="D1184" s="4"/>
      <c r="AA1184" s="28"/>
      <c r="AB1184" s="28"/>
      <c r="AC1184" s="28"/>
      <c r="AD1184" s="28"/>
      <c r="AE1184" s="28"/>
      <c r="AG1184" s="29"/>
      <c r="AN1184" s="28"/>
      <c r="AO1184" s="28"/>
      <c r="AP1184" s="28"/>
      <c r="AQ1184" s="28"/>
      <c r="AR1184" s="28"/>
      <c r="AS1184" s="28"/>
      <c r="AT1184" s="28"/>
      <c r="AU1184" s="28"/>
    </row>
    <row r="1185" spans="4:50" x14ac:dyDescent="0.2">
      <c r="D1185" s="4"/>
      <c r="AA1185" s="28"/>
      <c r="AB1185" s="28"/>
      <c r="AC1185" s="28"/>
      <c r="AD1185" s="28"/>
      <c r="AE1185" s="28"/>
      <c r="AG1185" s="29"/>
      <c r="AN1185" s="28"/>
      <c r="AO1185" s="28"/>
      <c r="AP1185" s="28"/>
      <c r="AQ1185" s="28"/>
      <c r="AR1185" s="28"/>
      <c r="AS1185" s="28"/>
      <c r="AT1185" s="28"/>
      <c r="AU1185" s="28"/>
    </row>
    <row r="1186" spans="4:50" x14ac:dyDescent="0.2">
      <c r="D1186" s="4"/>
      <c r="AA1186" s="28"/>
      <c r="AB1186" s="28"/>
      <c r="AC1186" s="28"/>
      <c r="AD1186" s="28"/>
      <c r="AE1186" s="28"/>
      <c r="AG1186" s="29"/>
      <c r="AN1186" s="28"/>
      <c r="AO1186" s="28"/>
      <c r="AP1186" s="28"/>
      <c r="AQ1186" s="28"/>
      <c r="AR1186" s="28"/>
      <c r="AS1186" s="28"/>
      <c r="AT1186" s="28"/>
      <c r="AU1186" s="28"/>
      <c r="AV1186" s="28"/>
      <c r="AW1186" s="26"/>
      <c r="AX1186" s="27"/>
    </row>
    <row r="1187" spans="4:50" x14ac:dyDescent="0.2">
      <c r="D1187" s="4"/>
      <c r="AA1187" s="28"/>
      <c r="AB1187" s="28"/>
      <c r="AC1187" s="28"/>
      <c r="AD1187" s="28"/>
      <c r="AE1187" s="28"/>
      <c r="AG1187" s="29"/>
      <c r="AN1187" s="28"/>
      <c r="AO1187" s="28"/>
      <c r="AP1187" s="28"/>
      <c r="AQ1187" s="28"/>
      <c r="AR1187" s="28"/>
      <c r="AS1187" s="28"/>
      <c r="AT1187" s="28"/>
      <c r="AU1187" s="28"/>
    </row>
    <row r="1188" spans="4:50" x14ac:dyDescent="0.2">
      <c r="D1188" s="4"/>
      <c r="AA1188" s="28"/>
      <c r="AB1188" s="28"/>
      <c r="AC1188" s="28"/>
      <c r="AD1188" s="28"/>
      <c r="AE1188" s="28"/>
      <c r="AG1188" s="29"/>
      <c r="AN1188" s="28"/>
      <c r="AO1188" s="28"/>
      <c r="AP1188" s="28"/>
      <c r="AQ1188" s="28"/>
      <c r="AR1188" s="28"/>
      <c r="AS1188" s="28"/>
      <c r="AT1188" s="28"/>
      <c r="AU1188" s="28"/>
    </row>
    <row r="1189" spans="4:50" x14ac:dyDescent="0.2">
      <c r="D1189" s="4"/>
      <c r="AA1189" s="28"/>
      <c r="AB1189" s="28"/>
      <c r="AC1189" s="28"/>
      <c r="AD1189" s="28"/>
      <c r="AE1189" s="28"/>
      <c r="AG1189" s="29"/>
      <c r="AN1189" s="28"/>
      <c r="AO1189" s="28"/>
      <c r="AP1189" s="28"/>
      <c r="AQ1189" s="28"/>
      <c r="AR1189" s="28"/>
      <c r="AS1189" s="28"/>
      <c r="AT1189" s="28"/>
      <c r="AU1189" s="28"/>
      <c r="AV1189" s="28"/>
      <c r="AW1189" s="26"/>
      <c r="AX1189" s="27"/>
    </row>
    <row r="1190" spans="4:50" x14ac:dyDescent="0.2">
      <c r="D1190" s="4"/>
      <c r="AA1190" s="28"/>
      <c r="AB1190" s="28"/>
      <c r="AC1190" s="28"/>
      <c r="AD1190" s="28"/>
      <c r="AE1190" s="28"/>
      <c r="AG1190" s="29"/>
      <c r="AN1190" s="28"/>
      <c r="AO1190" s="28"/>
      <c r="AP1190" s="28"/>
      <c r="AQ1190" s="28"/>
      <c r="AR1190" s="28"/>
      <c r="AS1190" s="28"/>
      <c r="AT1190" s="28"/>
      <c r="AU1190" s="28"/>
    </row>
    <row r="1191" spans="4:50" x14ac:dyDescent="0.2">
      <c r="D1191" s="4"/>
      <c r="AA1191" s="28"/>
      <c r="AB1191" s="28"/>
      <c r="AC1191" s="28"/>
      <c r="AD1191" s="28"/>
      <c r="AE1191" s="28"/>
      <c r="AG1191" s="29"/>
      <c r="AN1191" s="28"/>
      <c r="AO1191" s="28"/>
      <c r="AP1191" s="28"/>
      <c r="AQ1191" s="28"/>
      <c r="AR1191" s="28"/>
      <c r="AS1191" s="28"/>
      <c r="AT1191" s="28"/>
      <c r="AU1191" s="28"/>
    </row>
    <row r="1192" spans="4:50" x14ac:dyDescent="0.2">
      <c r="D1192" s="4"/>
      <c r="AA1192" s="28"/>
      <c r="AB1192" s="28"/>
      <c r="AC1192" s="28"/>
      <c r="AD1192" s="28"/>
      <c r="AE1192" s="28"/>
      <c r="AG1192" s="29"/>
      <c r="AN1192" s="28"/>
      <c r="AO1192" s="28"/>
      <c r="AP1192" s="28"/>
      <c r="AQ1192" s="28"/>
      <c r="AR1192" s="28"/>
      <c r="AS1192" s="28"/>
      <c r="AT1192" s="28"/>
      <c r="AU1192" s="28"/>
    </row>
    <row r="1193" spans="4:50" x14ac:dyDescent="0.2">
      <c r="D1193" s="4"/>
      <c r="AA1193" s="28"/>
      <c r="AB1193" s="28"/>
      <c r="AC1193" s="28"/>
      <c r="AD1193" s="28"/>
      <c r="AE1193" s="28"/>
      <c r="AG1193" s="29"/>
      <c r="AN1193" s="28"/>
      <c r="AO1193" s="28"/>
      <c r="AP1193" s="28"/>
      <c r="AQ1193" s="28"/>
      <c r="AR1193" s="28"/>
      <c r="AS1193" s="28"/>
      <c r="AT1193" s="28"/>
      <c r="AU1193" s="28"/>
    </row>
    <row r="1194" spans="4:50" x14ac:dyDescent="0.2">
      <c r="D1194" s="4"/>
      <c r="AA1194" s="28"/>
      <c r="AB1194" s="28"/>
      <c r="AC1194" s="28"/>
      <c r="AD1194" s="28"/>
      <c r="AE1194" s="28"/>
      <c r="AG1194" s="29"/>
      <c r="AN1194" s="28"/>
      <c r="AO1194" s="28"/>
      <c r="AP1194" s="28"/>
      <c r="AQ1194" s="28"/>
      <c r="AR1194" s="28"/>
      <c r="AS1194" s="28"/>
      <c r="AT1194" s="28"/>
      <c r="AU1194" s="28"/>
    </row>
    <row r="1195" spans="4:50" x14ac:dyDescent="0.2">
      <c r="D1195" s="4"/>
      <c r="AA1195" s="28"/>
      <c r="AB1195" s="28"/>
      <c r="AC1195" s="28"/>
      <c r="AD1195" s="28"/>
      <c r="AE1195" s="28"/>
      <c r="AG1195" s="29"/>
      <c r="AN1195" s="28"/>
      <c r="AO1195" s="28"/>
      <c r="AP1195" s="28"/>
      <c r="AQ1195" s="28"/>
      <c r="AR1195" s="28"/>
      <c r="AS1195" s="28"/>
      <c r="AT1195" s="28"/>
      <c r="AU1195" s="28"/>
    </row>
    <row r="1196" spans="4:50" x14ac:dyDescent="0.2">
      <c r="D1196" s="4"/>
      <c r="AA1196" s="28"/>
      <c r="AB1196" s="28"/>
      <c r="AC1196" s="28"/>
      <c r="AD1196" s="28"/>
      <c r="AE1196" s="28"/>
      <c r="AG1196" s="29"/>
      <c r="AN1196" s="28"/>
      <c r="AO1196" s="28"/>
      <c r="AP1196" s="28"/>
      <c r="AQ1196" s="28"/>
      <c r="AR1196" s="28"/>
      <c r="AS1196" s="28"/>
      <c r="AT1196" s="28"/>
      <c r="AU1196" s="28"/>
    </row>
    <row r="1197" spans="4:50" x14ac:dyDescent="0.2">
      <c r="D1197" s="4"/>
      <c r="AA1197" s="28"/>
      <c r="AB1197" s="28"/>
      <c r="AC1197" s="28"/>
      <c r="AD1197" s="28"/>
      <c r="AE1197" s="28"/>
      <c r="AG1197" s="29"/>
      <c r="AN1197" s="28"/>
      <c r="AO1197" s="28"/>
      <c r="AP1197" s="28"/>
      <c r="AQ1197" s="28"/>
      <c r="AR1197" s="28"/>
      <c r="AS1197" s="28"/>
      <c r="AT1197" s="28"/>
      <c r="AU1197" s="28"/>
    </row>
    <row r="1198" spans="4:50" x14ac:dyDescent="0.2">
      <c r="D1198" s="4"/>
      <c r="AA1198" s="28"/>
      <c r="AB1198" s="28"/>
      <c r="AC1198" s="28"/>
      <c r="AD1198" s="28"/>
      <c r="AE1198" s="28"/>
      <c r="AG1198" s="29"/>
      <c r="AN1198" s="28"/>
      <c r="AO1198" s="28"/>
      <c r="AP1198" s="28"/>
      <c r="AQ1198" s="28"/>
      <c r="AR1198" s="28"/>
      <c r="AS1198" s="28"/>
      <c r="AT1198" s="28"/>
      <c r="AU1198" s="28"/>
    </row>
    <row r="1199" spans="4:50" x14ac:dyDescent="0.2">
      <c r="D1199" s="4"/>
      <c r="AA1199" s="28"/>
      <c r="AB1199" s="28"/>
      <c r="AC1199" s="28"/>
      <c r="AD1199" s="28"/>
      <c r="AE1199" s="28"/>
      <c r="AG1199" s="29"/>
      <c r="AN1199" s="28"/>
      <c r="AO1199" s="28"/>
      <c r="AP1199" s="28"/>
      <c r="AQ1199" s="28"/>
      <c r="AR1199" s="28"/>
      <c r="AS1199" s="28"/>
      <c r="AT1199" s="28"/>
      <c r="AU1199" s="28"/>
    </row>
    <row r="1200" spans="4:50" x14ac:dyDescent="0.2">
      <c r="D1200" s="4"/>
      <c r="AA1200" s="28"/>
      <c r="AB1200" s="28"/>
      <c r="AC1200" s="28"/>
      <c r="AD1200" s="28"/>
      <c r="AE1200" s="28"/>
      <c r="AG1200" s="29"/>
      <c r="AN1200" s="28"/>
      <c r="AO1200" s="28"/>
      <c r="AP1200" s="28"/>
      <c r="AQ1200" s="28"/>
      <c r="AR1200" s="28"/>
      <c r="AS1200" s="28"/>
      <c r="AT1200" s="28"/>
      <c r="AU1200" s="28"/>
    </row>
    <row r="1201" spans="4:50" x14ac:dyDescent="0.2">
      <c r="D1201" s="4"/>
      <c r="AA1201" s="28"/>
      <c r="AB1201" s="28"/>
      <c r="AC1201" s="28"/>
      <c r="AD1201" s="28"/>
      <c r="AE1201" s="28"/>
      <c r="AG1201" s="29"/>
      <c r="AN1201" s="28"/>
      <c r="AO1201" s="28"/>
      <c r="AP1201" s="28"/>
      <c r="AQ1201" s="28"/>
      <c r="AR1201" s="28"/>
      <c r="AS1201" s="28"/>
      <c r="AT1201" s="28"/>
      <c r="AU1201" s="28"/>
      <c r="AV1201" s="28"/>
      <c r="AW1201" s="26"/>
      <c r="AX1201" s="27"/>
    </row>
    <row r="1202" spans="4:50" x14ac:dyDescent="0.2">
      <c r="D1202" s="4"/>
      <c r="AA1202" s="28"/>
      <c r="AB1202" s="28"/>
      <c r="AC1202" s="28"/>
      <c r="AD1202" s="28"/>
      <c r="AE1202" s="28"/>
      <c r="AG1202" s="29"/>
      <c r="AN1202" s="28"/>
      <c r="AO1202" s="28"/>
      <c r="AP1202" s="28"/>
      <c r="AQ1202" s="28"/>
      <c r="AR1202" s="28"/>
      <c r="AS1202" s="28"/>
      <c r="AT1202" s="28"/>
      <c r="AU1202" s="28"/>
    </row>
    <row r="1203" spans="4:50" x14ac:dyDescent="0.2">
      <c r="D1203" s="4"/>
      <c r="AA1203" s="28"/>
      <c r="AB1203" s="28"/>
      <c r="AC1203" s="28"/>
      <c r="AD1203" s="28"/>
      <c r="AE1203" s="28"/>
      <c r="AG1203" s="29"/>
      <c r="AN1203" s="28"/>
      <c r="AO1203" s="28"/>
      <c r="AP1203" s="28"/>
      <c r="AQ1203" s="28"/>
      <c r="AR1203" s="28"/>
      <c r="AS1203" s="28"/>
      <c r="AT1203" s="28"/>
      <c r="AU1203" s="28"/>
    </row>
    <row r="1204" spans="4:50" x14ac:dyDescent="0.2">
      <c r="D1204" s="4"/>
      <c r="AA1204" s="28"/>
      <c r="AB1204" s="28"/>
      <c r="AC1204" s="28"/>
      <c r="AD1204" s="28"/>
      <c r="AE1204" s="28"/>
      <c r="AG1204" s="29"/>
      <c r="AN1204" s="28"/>
      <c r="AO1204" s="28"/>
      <c r="AP1204" s="28"/>
      <c r="AQ1204" s="28"/>
      <c r="AR1204" s="28"/>
      <c r="AS1204" s="28"/>
      <c r="AT1204" s="28"/>
      <c r="AU1204" s="28"/>
    </row>
    <row r="1205" spans="4:50" x14ac:dyDescent="0.2">
      <c r="D1205" s="4"/>
      <c r="AA1205" s="28"/>
      <c r="AB1205" s="28"/>
      <c r="AC1205" s="28"/>
      <c r="AD1205" s="28"/>
      <c r="AE1205" s="28"/>
      <c r="AG1205" s="29"/>
      <c r="AN1205" s="28"/>
      <c r="AO1205" s="28"/>
      <c r="AP1205" s="28"/>
      <c r="AQ1205" s="28"/>
      <c r="AR1205" s="28"/>
      <c r="AS1205" s="28"/>
      <c r="AT1205" s="28"/>
      <c r="AU1205" s="28"/>
    </row>
    <row r="1206" spans="4:50" x14ac:dyDescent="0.2">
      <c r="D1206" s="4"/>
      <c r="AA1206" s="28"/>
      <c r="AB1206" s="28"/>
      <c r="AC1206" s="28"/>
      <c r="AD1206" s="28"/>
      <c r="AE1206" s="28"/>
      <c r="AG1206" s="29"/>
      <c r="AN1206" s="28"/>
      <c r="AO1206" s="28"/>
      <c r="AP1206" s="28"/>
      <c r="AQ1206" s="28"/>
      <c r="AR1206" s="28"/>
      <c r="AS1206" s="28"/>
      <c r="AT1206" s="28"/>
      <c r="AU1206" s="28"/>
    </row>
    <row r="1207" spans="4:50" x14ac:dyDescent="0.2">
      <c r="D1207" s="4"/>
      <c r="AA1207" s="28"/>
      <c r="AB1207" s="28"/>
      <c r="AC1207" s="28"/>
      <c r="AD1207" s="28"/>
      <c r="AE1207" s="28"/>
      <c r="AG1207" s="29"/>
      <c r="AN1207" s="28"/>
      <c r="AO1207" s="28"/>
      <c r="AP1207" s="28"/>
      <c r="AQ1207" s="28"/>
      <c r="AR1207" s="28"/>
      <c r="AS1207" s="28"/>
      <c r="AT1207" s="28"/>
      <c r="AU1207" s="28"/>
    </row>
    <row r="1208" spans="4:50" x14ac:dyDescent="0.2">
      <c r="D1208" s="4"/>
      <c r="AA1208" s="28"/>
      <c r="AB1208" s="28"/>
      <c r="AC1208" s="28"/>
      <c r="AD1208" s="28"/>
      <c r="AE1208" s="28"/>
      <c r="AG1208" s="29"/>
      <c r="AN1208" s="28"/>
      <c r="AO1208" s="28"/>
      <c r="AP1208" s="28"/>
      <c r="AQ1208" s="28"/>
      <c r="AR1208" s="28"/>
      <c r="AS1208" s="28"/>
      <c r="AT1208" s="28"/>
      <c r="AU1208" s="28"/>
    </row>
    <row r="1209" spans="4:50" x14ac:dyDescent="0.2">
      <c r="D1209" s="4"/>
      <c r="AA1209" s="28"/>
      <c r="AB1209" s="28"/>
      <c r="AC1209" s="28"/>
      <c r="AD1209" s="28"/>
      <c r="AE1209" s="28"/>
      <c r="AG1209" s="29"/>
      <c r="AN1209" s="28"/>
      <c r="AO1209" s="28"/>
      <c r="AP1209" s="28"/>
      <c r="AQ1209" s="28"/>
      <c r="AR1209" s="28"/>
      <c r="AS1209" s="28"/>
      <c r="AT1209" s="28"/>
      <c r="AU1209" s="28"/>
    </row>
    <row r="1210" spans="4:50" x14ac:dyDescent="0.2">
      <c r="D1210" s="4"/>
      <c r="AA1210" s="28"/>
      <c r="AB1210" s="28"/>
      <c r="AC1210" s="28"/>
      <c r="AD1210" s="28"/>
      <c r="AE1210" s="28"/>
      <c r="AG1210" s="29"/>
      <c r="AN1210" s="28"/>
      <c r="AO1210" s="28"/>
      <c r="AP1210" s="28"/>
      <c r="AQ1210" s="28"/>
      <c r="AR1210" s="28"/>
      <c r="AS1210" s="28"/>
      <c r="AT1210" s="28"/>
      <c r="AU1210" s="28"/>
    </row>
    <row r="1211" spans="4:50" x14ac:dyDescent="0.2">
      <c r="D1211" s="4"/>
      <c r="AA1211" s="28"/>
      <c r="AB1211" s="28"/>
      <c r="AC1211" s="28"/>
      <c r="AD1211" s="28"/>
      <c r="AE1211" s="28"/>
      <c r="AG1211" s="29"/>
      <c r="AN1211" s="28"/>
      <c r="AO1211" s="28"/>
      <c r="AP1211" s="28"/>
      <c r="AQ1211" s="28"/>
      <c r="AR1211" s="28"/>
      <c r="AS1211" s="28"/>
      <c r="AT1211" s="28"/>
      <c r="AU1211" s="28"/>
    </row>
    <row r="1212" spans="4:50" x14ac:dyDescent="0.2">
      <c r="D1212" s="4"/>
      <c r="AA1212" s="28"/>
      <c r="AB1212" s="28"/>
      <c r="AC1212" s="28"/>
      <c r="AD1212" s="28"/>
      <c r="AE1212" s="28"/>
      <c r="AG1212" s="29"/>
      <c r="AN1212" s="28"/>
      <c r="AO1212" s="28"/>
      <c r="AP1212" s="28"/>
      <c r="AQ1212" s="28"/>
      <c r="AR1212" s="28"/>
      <c r="AS1212" s="28"/>
      <c r="AT1212" s="28"/>
      <c r="AU1212" s="28"/>
    </row>
    <row r="1213" spans="4:50" x14ac:dyDescent="0.2">
      <c r="D1213" s="4"/>
      <c r="AA1213" s="28"/>
      <c r="AB1213" s="28"/>
      <c r="AC1213" s="28"/>
      <c r="AD1213" s="28"/>
      <c r="AE1213" s="28"/>
      <c r="AG1213" s="29"/>
      <c r="AN1213" s="28"/>
      <c r="AO1213" s="28"/>
      <c r="AP1213" s="28"/>
      <c r="AQ1213" s="28"/>
      <c r="AR1213" s="28"/>
      <c r="AS1213" s="28"/>
      <c r="AT1213" s="28"/>
      <c r="AU1213" s="28"/>
    </row>
    <row r="1214" spans="4:50" x14ac:dyDescent="0.2">
      <c r="D1214" s="4"/>
      <c r="AA1214" s="28"/>
      <c r="AB1214" s="28"/>
      <c r="AC1214" s="28"/>
      <c r="AD1214" s="28"/>
      <c r="AE1214" s="28"/>
      <c r="AG1214" s="29"/>
      <c r="AN1214" s="28"/>
      <c r="AO1214" s="28"/>
      <c r="AP1214" s="28"/>
      <c r="AQ1214" s="28"/>
      <c r="AR1214" s="28"/>
      <c r="AS1214" s="28"/>
      <c r="AT1214" s="28"/>
      <c r="AU1214" s="28"/>
    </row>
    <row r="1215" spans="4:50" x14ac:dyDescent="0.2">
      <c r="D1215" s="4"/>
      <c r="AA1215" s="28"/>
      <c r="AB1215" s="28"/>
      <c r="AC1215" s="28"/>
      <c r="AD1215" s="28"/>
      <c r="AE1215" s="28"/>
      <c r="AG1215" s="29"/>
      <c r="AN1215" s="28"/>
      <c r="AO1215" s="28"/>
      <c r="AP1215" s="28"/>
      <c r="AQ1215" s="28"/>
      <c r="AR1215" s="28"/>
      <c r="AS1215" s="28"/>
      <c r="AT1215" s="28"/>
      <c r="AU1215" s="28"/>
    </row>
    <row r="1216" spans="4:50" x14ac:dyDescent="0.2">
      <c r="D1216" s="4"/>
      <c r="AA1216" s="28"/>
      <c r="AB1216" s="28"/>
      <c r="AC1216" s="28"/>
      <c r="AD1216" s="28"/>
      <c r="AE1216" s="28"/>
      <c r="AG1216" s="29"/>
      <c r="AN1216" s="28"/>
      <c r="AO1216" s="28"/>
      <c r="AP1216" s="28"/>
      <c r="AQ1216" s="28"/>
      <c r="AR1216" s="28"/>
      <c r="AS1216" s="28"/>
      <c r="AT1216" s="28"/>
      <c r="AU1216" s="28"/>
    </row>
    <row r="1217" spans="4:64" x14ac:dyDescent="0.2">
      <c r="D1217" s="4"/>
      <c r="AA1217" s="28"/>
      <c r="AB1217" s="28"/>
      <c r="AC1217" s="28"/>
      <c r="AD1217" s="28"/>
      <c r="AE1217" s="28"/>
      <c r="AG1217" s="29"/>
      <c r="AN1217" s="28"/>
      <c r="AO1217" s="28"/>
      <c r="AP1217" s="28"/>
      <c r="AQ1217" s="28"/>
      <c r="AR1217" s="28"/>
      <c r="AS1217" s="28"/>
      <c r="AT1217" s="28"/>
      <c r="AU1217" s="28"/>
    </row>
    <row r="1218" spans="4:64" x14ac:dyDescent="0.2">
      <c r="D1218" s="4"/>
      <c r="AA1218" s="28"/>
      <c r="AB1218" s="28"/>
      <c r="AC1218" s="28"/>
      <c r="AD1218" s="28"/>
      <c r="AE1218" s="28"/>
      <c r="AG1218" s="29"/>
      <c r="AN1218" s="28"/>
      <c r="AO1218" s="28"/>
      <c r="AP1218" s="28"/>
      <c r="AQ1218" s="28"/>
      <c r="AR1218" s="28"/>
      <c r="AS1218" s="28"/>
      <c r="AT1218" s="28"/>
      <c r="AU1218" s="28"/>
    </row>
    <row r="1219" spans="4:64" x14ac:dyDescent="0.2">
      <c r="D1219" s="4"/>
      <c r="AA1219" s="28"/>
      <c r="AB1219" s="28"/>
      <c r="AC1219" s="28"/>
      <c r="AD1219" s="28"/>
      <c r="AE1219" s="28"/>
      <c r="AG1219" s="29"/>
      <c r="AN1219" s="28"/>
      <c r="AO1219" s="28"/>
      <c r="AP1219" s="28"/>
      <c r="AQ1219" s="28"/>
      <c r="AR1219" s="28"/>
      <c r="AS1219" s="28"/>
      <c r="AT1219" s="28"/>
      <c r="AU1219" s="28"/>
    </row>
    <row r="1220" spans="4:64" x14ac:dyDescent="0.2">
      <c r="D1220" s="4"/>
      <c r="AA1220" s="28"/>
      <c r="AB1220" s="28"/>
      <c r="AC1220" s="28"/>
      <c r="AD1220" s="28"/>
      <c r="AE1220" s="28"/>
      <c r="AG1220" s="29"/>
      <c r="AN1220" s="28"/>
      <c r="AO1220" s="28"/>
      <c r="AP1220" s="28"/>
      <c r="AQ1220" s="28"/>
      <c r="AR1220" s="28"/>
      <c r="AS1220" s="28"/>
      <c r="AT1220" s="28"/>
      <c r="AU1220" s="28"/>
    </row>
    <row r="1221" spans="4:64" x14ac:dyDescent="0.2">
      <c r="D1221" s="4"/>
      <c r="AA1221" s="28"/>
      <c r="AB1221" s="28"/>
      <c r="AC1221" s="28"/>
      <c r="AD1221" s="28"/>
      <c r="AE1221" s="28"/>
      <c r="AG1221" s="29"/>
      <c r="AN1221" s="28"/>
      <c r="AO1221" s="28"/>
      <c r="AP1221" s="28"/>
      <c r="AQ1221" s="28"/>
      <c r="AR1221" s="28"/>
      <c r="AS1221" s="28"/>
      <c r="AT1221" s="28"/>
      <c r="AU1221" s="28"/>
    </row>
    <row r="1222" spans="4:64" x14ac:dyDescent="0.2">
      <c r="D1222" s="4"/>
      <c r="AA1222" s="28"/>
      <c r="AB1222" s="28"/>
      <c r="AC1222" s="28"/>
      <c r="AD1222" s="28"/>
      <c r="AE1222" s="28"/>
      <c r="AG1222" s="29"/>
      <c r="AN1222" s="28"/>
      <c r="AO1222" s="28"/>
      <c r="AP1222" s="28"/>
      <c r="AQ1222" s="28"/>
      <c r="AR1222" s="28"/>
      <c r="AS1222" s="28"/>
      <c r="AT1222" s="28"/>
      <c r="AU1222" s="28"/>
    </row>
    <row r="1223" spans="4:64" x14ac:dyDescent="0.2">
      <c r="D1223" s="4"/>
      <c r="AA1223" s="28"/>
      <c r="AB1223" s="28"/>
      <c r="AC1223" s="28"/>
      <c r="AD1223" s="28"/>
      <c r="AE1223" s="28"/>
      <c r="AG1223" s="29"/>
      <c r="AN1223" s="28"/>
      <c r="AO1223" s="28"/>
      <c r="AP1223" s="28"/>
      <c r="AQ1223" s="28"/>
      <c r="AR1223" s="28"/>
      <c r="AS1223" s="28"/>
      <c r="AT1223" s="28"/>
      <c r="AU1223" s="28"/>
    </row>
    <row r="1224" spans="4:64" x14ac:dyDescent="0.2">
      <c r="D1224" s="4"/>
      <c r="AA1224" s="28"/>
      <c r="AB1224" s="28"/>
      <c r="AC1224" s="28"/>
      <c r="AD1224" s="28"/>
      <c r="AE1224" s="28"/>
      <c r="AG1224" s="29"/>
      <c r="AN1224" s="28"/>
      <c r="AO1224" s="28"/>
      <c r="AP1224" s="28"/>
      <c r="AQ1224" s="28"/>
      <c r="AR1224" s="28"/>
      <c r="AS1224" s="28"/>
      <c r="AT1224" s="28"/>
      <c r="AU1224" s="28"/>
    </row>
    <row r="1225" spans="4:64" x14ac:dyDescent="0.2">
      <c r="D1225" s="4"/>
      <c r="AA1225" s="28"/>
      <c r="AB1225" s="28"/>
      <c r="AC1225" s="28"/>
      <c r="AD1225" s="28"/>
      <c r="AE1225" s="28"/>
      <c r="AG1225" s="29"/>
      <c r="AN1225" s="28"/>
      <c r="AO1225" s="28"/>
      <c r="AP1225" s="28"/>
      <c r="AQ1225" s="28"/>
      <c r="AR1225" s="28"/>
      <c r="AS1225" s="28"/>
      <c r="AT1225" s="28"/>
      <c r="AU1225" s="28"/>
    </row>
    <row r="1226" spans="4:64" x14ac:dyDescent="0.2">
      <c r="D1226" s="4"/>
      <c r="AA1226" s="28"/>
      <c r="AB1226" s="28"/>
      <c r="AC1226" s="28"/>
      <c r="AD1226" s="28"/>
      <c r="AE1226" s="28"/>
      <c r="AG1226" s="29"/>
      <c r="AN1226" s="28"/>
      <c r="AO1226" s="28"/>
      <c r="AP1226" s="28"/>
      <c r="AQ1226" s="28"/>
      <c r="AR1226" s="28"/>
      <c r="AS1226" s="28"/>
      <c r="AT1226" s="28"/>
      <c r="AU1226" s="28"/>
    </row>
    <row r="1227" spans="4:64" x14ac:dyDescent="0.2">
      <c r="D1227" s="4"/>
      <c r="AA1227" s="28"/>
      <c r="AB1227" s="28"/>
      <c r="AC1227" s="28"/>
      <c r="AD1227" s="28"/>
      <c r="AE1227" s="28"/>
      <c r="AG1227" s="29"/>
      <c r="AN1227" s="28"/>
      <c r="AO1227" s="28"/>
      <c r="AP1227" s="28"/>
      <c r="AQ1227" s="28"/>
      <c r="AR1227" s="28"/>
      <c r="AS1227" s="28"/>
      <c r="AT1227" s="28"/>
      <c r="AU1227" s="28"/>
    </row>
    <row r="1228" spans="4:64" x14ac:dyDescent="0.2">
      <c r="D1228" s="4"/>
      <c r="AA1228" s="28"/>
      <c r="AB1228" s="28"/>
      <c r="AC1228" s="28"/>
      <c r="AD1228" s="28"/>
      <c r="AE1228" s="28"/>
      <c r="AG1228" s="29"/>
      <c r="AN1228" s="28"/>
      <c r="AO1228" s="28"/>
      <c r="AP1228" s="28"/>
      <c r="AQ1228" s="28"/>
      <c r="AR1228" s="28"/>
      <c r="AS1228" s="28"/>
      <c r="AT1228" s="28"/>
      <c r="AU1228" s="28"/>
      <c r="AV1228" s="28"/>
      <c r="AW1228" s="28"/>
      <c r="AX1228" s="28"/>
      <c r="AY1228" s="28"/>
      <c r="AZ1228" s="28"/>
      <c r="BA1228" s="28"/>
      <c r="BB1228" s="28"/>
      <c r="BC1228" s="28"/>
      <c r="BD1228" s="28"/>
      <c r="BE1228" s="28"/>
      <c r="BF1228" s="28"/>
      <c r="BG1228" s="28"/>
      <c r="BH1228" s="28"/>
      <c r="BI1228" s="28"/>
      <c r="BJ1228" s="28"/>
      <c r="BK1228" s="28"/>
      <c r="BL1228" s="28"/>
    </row>
    <row r="1229" spans="4:64" x14ac:dyDescent="0.2">
      <c r="D1229" s="4"/>
      <c r="AA1229" s="28"/>
      <c r="AB1229" s="28"/>
      <c r="AC1229" s="28"/>
      <c r="AD1229" s="28"/>
      <c r="AE1229" s="28"/>
      <c r="AG1229" s="29"/>
      <c r="AN1229" s="28"/>
      <c r="AO1229" s="28"/>
      <c r="AP1229" s="28"/>
      <c r="AQ1229" s="28"/>
      <c r="AR1229" s="28"/>
      <c r="AS1229" s="28"/>
      <c r="AT1229" s="28"/>
      <c r="AU1229" s="28"/>
    </row>
    <row r="1230" spans="4:64" x14ac:dyDescent="0.2">
      <c r="D1230" s="4"/>
      <c r="AA1230" s="28"/>
      <c r="AB1230" s="28"/>
      <c r="AC1230" s="28"/>
      <c r="AD1230" s="28"/>
      <c r="AE1230" s="28"/>
      <c r="AG1230" s="29"/>
      <c r="AN1230" s="28"/>
      <c r="AO1230" s="28"/>
      <c r="AP1230" s="28"/>
      <c r="AQ1230" s="28"/>
      <c r="AR1230" s="28"/>
      <c r="AS1230" s="28"/>
      <c r="AT1230" s="28"/>
      <c r="AU1230" s="28"/>
    </row>
    <row r="1231" spans="4:64" x14ac:dyDescent="0.2">
      <c r="D1231" s="4"/>
      <c r="AA1231" s="28"/>
      <c r="AB1231" s="28"/>
      <c r="AC1231" s="28"/>
      <c r="AD1231" s="28"/>
      <c r="AE1231" s="28"/>
      <c r="AG1231" s="29"/>
      <c r="AN1231" s="28"/>
      <c r="AO1231" s="28"/>
      <c r="AP1231" s="28"/>
      <c r="AQ1231" s="28"/>
      <c r="AR1231" s="28"/>
      <c r="AS1231" s="28"/>
      <c r="AT1231" s="28"/>
      <c r="AU1231" s="28"/>
    </row>
    <row r="1232" spans="4:64" x14ac:dyDescent="0.2">
      <c r="D1232" s="4"/>
      <c r="AA1232" s="28"/>
      <c r="AB1232" s="28"/>
      <c r="AC1232" s="28"/>
      <c r="AD1232" s="28"/>
      <c r="AE1232" s="28"/>
      <c r="AG1232" s="29"/>
      <c r="AN1232" s="28"/>
      <c r="AO1232" s="28"/>
      <c r="AP1232" s="28"/>
      <c r="AQ1232" s="28"/>
      <c r="AR1232" s="28"/>
      <c r="AS1232" s="28"/>
      <c r="AT1232" s="28"/>
      <c r="AU1232" s="28"/>
    </row>
    <row r="1233" spans="4:64" x14ac:dyDescent="0.2">
      <c r="D1233" s="4"/>
      <c r="AA1233" s="28"/>
      <c r="AB1233" s="28"/>
      <c r="AC1233" s="28"/>
      <c r="AD1233" s="28"/>
      <c r="AE1233" s="28"/>
      <c r="AG1233" s="29"/>
      <c r="AN1233" s="28"/>
      <c r="AO1233" s="28"/>
      <c r="AP1233" s="28"/>
      <c r="AQ1233" s="28"/>
      <c r="AR1233" s="28"/>
      <c r="AS1233" s="28"/>
      <c r="AT1233" s="28"/>
      <c r="AU1233" s="28"/>
    </row>
    <row r="1234" spans="4:64" x14ac:dyDescent="0.2">
      <c r="D1234" s="4"/>
      <c r="AA1234" s="28"/>
      <c r="AB1234" s="28"/>
      <c r="AC1234" s="28"/>
      <c r="AD1234" s="28"/>
      <c r="AE1234" s="28"/>
      <c r="AG1234" s="29"/>
      <c r="AN1234" s="28"/>
      <c r="AO1234" s="28"/>
      <c r="AP1234" s="28"/>
      <c r="AQ1234" s="28"/>
      <c r="AR1234" s="28"/>
      <c r="AS1234" s="28"/>
      <c r="AT1234" s="28"/>
      <c r="AU1234" s="28"/>
    </row>
    <row r="1235" spans="4:64" x14ac:dyDescent="0.2">
      <c r="D1235" s="4"/>
      <c r="AA1235" s="28"/>
      <c r="AB1235" s="28"/>
      <c r="AC1235" s="28"/>
      <c r="AD1235" s="28"/>
      <c r="AE1235" s="28"/>
      <c r="AG1235" s="29"/>
      <c r="AN1235" s="28"/>
      <c r="AO1235" s="28"/>
      <c r="AP1235" s="28"/>
      <c r="AQ1235" s="28"/>
      <c r="AR1235" s="28"/>
      <c r="AS1235" s="28"/>
      <c r="AT1235" s="28"/>
      <c r="AU1235" s="28"/>
    </row>
    <row r="1236" spans="4:64" x14ac:dyDescent="0.2">
      <c r="D1236" s="4"/>
      <c r="AA1236" s="28"/>
      <c r="AB1236" s="28"/>
      <c r="AC1236" s="28"/>
      <c r="AD1236" s="28"/>
      <c r="AE1236" s="28"/>
      <c r="AG1236" s="29"/>
      <c r="AN1236" s="28"/>
      <c r="AO1236" s="28"/>
      <c r="AP1236" s="28"/>
      <c r="AQ1236" s="28"/>
      <c r="AR1236" s="28"/>
      <c r="AS1236" s="28"/>
      <c r="AT1236" s="28"/>
      <c r="AU1236" s="28"/>
    </row>
    <row r="1237" spans="4:64" x14ac:dyDescent="0.2">
      <c r="D1237" s="4"/>
      <c r="AA1237" s="28"/>
      <c r="AB1237" s="28"/>
      <c r="AC1237" s="28"/>
      <c r="AD1237" s="28"/>
      <c r="AE1237" s="28"/>
      <c r="AG1237" s="29"/>
      <c r="AN1237" s="28"/>
      <c r="AO1237" s="28"/>
      <c r="AP1237" s="28"/>
      <c r="AQ1237" s="28"/>
      <c r="AR1237" s="28"/>
      <c r="AS1237" s="28"/>
      <c r="AT1237" s="28"/>
      <c r="AU1237" s="28"/>
    </row>
    <row r="1238" spans="4:64" x14ac:dyDescent="0.2">
      <c r="D1238" s="4"/>
      <c r="AA1238" s="28"/>
      <c r="AB1238" s="28"/>
      <c r="AC1238" s="28"/>
      <c r="AD1238" s="28"/>
      <c r="AE1238" s="28"/>
      <c r="AG1238" s="29"/>
      <c r="AN1238" s="28"/>
      <c r="AO1238" s="28"/>
      <c r="AP1238" s="28"/>
      <c r="AQ1238" s="28"/>
      <c r="AR1238" s="28"/>
      <c r="AS1238" s="28"/>
      <c r="AT1238" s="28"/>
      <c r="AU1238" s="28"/>
    </row>
    <row r="1239" spans="4:64" x14ac:dyDescent="0.2">
      <c r="D1239" s="4"/>
      <c r="AA1239" s="28"/>
      <c r="AB1239" s="28"/>
      <c r="AC1239" s="28"/>
      <c r="AD1239" s="28"/>
      <c r="AE1239" s="28"/>
      <c r="AG1239" s="29"/>
      <c r="AN1239" s="28"/>
      <c r="AO1239" s="28"/>
      <c r="AP1239" s="28"/>
      <c r="AQ1239" s="28"/>
      <c r="AR1239" s="28"/>
      <c r="AS1239" s="28"/>
      <c r="AT1239" s="28"/>
      <c r="AU1239" s="28"/>
    </row>
    <row r="1240" spans="4:64" x14ac:dyDescent="0.2">
      <c r="D1240" s="4"/>
      <c r="AA1240" s="28"/>
      <c r="AB1240" s="28"/>
      <c r="AC1240" s="28"/>
      <c r="AD1240" s="28"/>
      <c r="AE1240" s="28"/>
      <c r="AG1240" s="29"/>
      <c r="AN1240" s="28"/>
      <c r="AO1240" s="28"/>
      <c r="AP1240" s="28"/>
      <c r="AQ1240" s="28"/>
      <c r="AR1240" s="28"/>
      <c r="AS1240" s="28"/>
      <c r="AT1240" s="28"/>
      <c r="AU1240" s="28"/>
    </row>
    <row r="1241" spans="4:64" x14ac:dyDescent="0.2">
      <c r="D1241" s="4"/>
      <c r="AA1241" s="28"/>
      <c r="AB1241" s="28"/>
      <c r="AC1241" s="28"/>
      <c r="AD1241" s="28"/>
      <c r="AE1241" s="28"/>
      <c r="AG1241" s="29"/>
      <c r="AN1241" s="28"/>
      <c r="AO1241" s="28"/>
      <c r="AP1241" s="28"/>
      <c r="AQ1241" s="28"/>
      <c r="AR1241" s="28"/>
      <c r="AS1241" s="28"/>
      <c r="AT1241" s="28"/>
      <c r="AU1241" s="28"/>
    </row>
    <row r="1242" spans="4:64" x14ac:dyDescent="0.2">
      <c r="D1242" s="4"/>
      <c r="AA1242" s="28"/>
      <c r="AB1242" s="28"/>
      <c r="AC1242" s="28"/>
      <c r="AD1242" s="28"/>
      <c r="AE1242" s="28"/>
      <c r="AG1242" s="29"/>
      <c r="AN1242" s="28"/>
      <c r="AO1242" s="28"/>
      <c r="AP1242" s="28"/>
      <c r="AQ1242" s="28"/>
      <c r="AR1242" s="28"/>
      <c r="AS1242" s="28"/>
      <c r="AT1242" s="28"/>
      <c r="AU1242" s="28"/>
    </row>
    <row r="1243" spans="4:64" x14ac:dyDescent="0.2">
      <c r="D1243" s="4"/>
      <c r="AA1243" s="28"/>
      <c r="AB1243" s="28"/>
      <c r="AC1243" s="28"/>
      <c r="AD1243" s="28"/>
      <c r="AE1243" s="28"/>
      <c r="AG1243" s="29"/>
      <c r="AN1243" s="28"/>
      <c r="AO1243" s="28"/>
      <c r="AP1243" s="28"/>
      <c r="AQ1243" s="28"/>
      <c r="AR1243" s="28"/>
      <c r="AS1243" s="28"/>
      <c r="AT1243" s="28"/>
      <c r="AU1243" s="28"/>
    </row>
    <row r="1244" spans="4:64" x14ac:dyDescent="0.2">
      <c r="D1244" s="4"/>
      <c r="AA1244" s="28"/>
      <c r="AB1244" s="28"/>
      <c r="AC1244" s="28"/>
      <c r="AD1244" s="28"/>
      <c r="AE1244" s="28"/>
      <c r="AG1244" s="29"/>
      <c r="AN1244" s="28"/>
      <c r="AO1244" s="28"/>
      <c r="AP1244" s="28"/>
      <c r="AQ1244" s="28"/>
      <c r="AR1244" s="28"/>
      <c r="AS1244" s="28"/>
      <c r="AT1244" s="28"/>
      <c r="AU1244" s="28"/>
    </row>
    <row r="1245" spans="4:64" x14ac:dyDescent="0.2">
      <c r="D1245" s="4"/>
      <c r="AA1245" s="28"/>
      <c r="AB1245" s="28"/>
      <c r="AC1245" s="28"/>
      <c r="AD1245" s="28"/>
      <c r="AE1245" s="28"/>
      <c r="AG1245" s="29"/>
      <c r="AN1245" s="28"/>
      <c r="AO1245" s="28"/>
      <c r="AP1245" s="28"/>
      <c r="AQ1245" s="28"/>
      <c r="AR1245" s="28"/>
      <c r="AS1245" s="28"/>
      <c r="AT1245" s="28"/>
      <c r="AU1245" s="28"/>
      <c r="AV1245" s="28"/>
      <c r="AW1245" s="28"/>
      <c r="AX1245" s="28"/>
      <c r="AY1245" s="28"/>
      <c r="AZ1245" s="28"/>
      <c r="BA1245" s="28"/>
      <c r="BB1245" s="28"/>
      <c r="BC1245" s="28"/>
      <c r="BD1245" s="28"/>
      <c r="BE1245" s="28"/>
      <c r="BF1245" s="28"/>
      <c r="BG1245" s="28"/>
      <c r="BH1245" s="28"/>
      <c r="BI1245" s="28"/>
      <c r="BJ1245" s="28"/>
      <c r="BK1245" s="28"/>
      <c r="BL1245" s="28"/>
    </row>
    <row r="1246" spans="4:64" x14ac:dyDescent="0.2">
      <c r="D1246" s="4"/>
      <c r="AA1246" s="28"/>
      <c r="AB1246" s="28"/>
      <c r="AC1246" s="28"/>
      <c r="AD1246" s="28"/>
      <c r="AE1246" s="28"/>
      <c r="AG1246" s="29"/>
      <c r="AN1246" s="28"/>
      <c r="AO1246" s="28"/>
      <c r="AP1246" s="28"/>
      <c r="AQ1246" s="28"/>
      <c r="AR1246" s="28"/>
      <c r="AS1246" s="28"/>
      <c r="AT1246" s="28"/>
      <c r="AU1246" s="28"/>
    </row>
    <row r="1247" spans="4:64" x14ac:dyDescent="0.2">
      <c r="D1247" s="4"/>
      <c r="AA1247" s="28"/>
      <c r="AB1247" s="28"/>
      <c r="AC1247" s="28"/>
      <c r="AD1247" s="28"/>
      <c r="AE1247" s="28"/>
      <c r="AG1247" s="29"/>
      <c r="AN1247" s="28"/>
      <c r="AO1247" s="28"/>
      <c r="AP1247" s="28"/>
      <c r="AQ1247" s="28"/>
      <c r="AR1247" s="28"/>
      <c r="AS1247" s="28"/>
      <c r="AT1247" s="28"/>
      <c r="AU1247" s="28"/>
    </row>
    <row r="1248" spans="4:64" x14ac:dyDescent="0.2">
      <c r="D1248" s="4"/>
      <c r="AA1248" s="28"/>
      <c r="AB1248" s="28"/>
      <c r="AC1248" s="28"/>
      <c r="AD1248" s="28"/>
      <c r="AE1248" s="28"/>
      <c r="AG1248" s="29"/>
      <c r="AN1248" s="28"/>
      <c r="AO1248" s="28"/>
      <c r="AP1248" s="28"/>
      <c r="AQ1248" s="28"/>
      <c r="AR1248" s="28"/>
      <c r="AS1248" s="28"/>
      <c r="AT1248" s="28"/>
      <c r="AU1248" s="28"/>
    </row>
    <row r="1249" spans="4:64" x14ac:dyDescent="0.2">
      <c r="D1249" s="4"/>
      <c r="AA1249" s="28"/>
      <c r="AB1249" s="28"/>
      <c r="AC1249" s="28"/>
      <c r="AD1249" s="28"/>
      <c r="AE1249" s="28"/>
      <c r="AG1249" s="29"/>
      <c r="AN1249" s="28"/>
      <c r="AO1249" s="28"/>
      <c r="AP1249" s="28"/>
      <c r="AQ1249" s="28"/>
      <c r="AR1249" s="28"/>
      <c r="AS1249" s="28"/>
      <c r="AT1249" s="28"/>
      <c r="AU1249" s="28"/>
    </row>
    <row r="1250" spans="4:64" x14ac:dyDescent="0.2">
      <c r="D1250" s="4"/>
      <c r="AA1250" s="28"/>
      <c r="AB1250" s="28"/>
      <c r="AC1250" s="28"/>
      <c r="AD1250" s="28"/>
      <c r="AE1250" s="28"/>
      <c r="AG1250" s="29"/>
      <c r="AN1250" s="28"/>
      <c r="AO1250" s="28"/>
      <c r="AP1250" s="28"/>
      <c r="AQ1250" s="28"/>
      <c r="AR1250" s="28"/>
      <c r="AS1250" s="28"/>
      <c r="AT1250" s="28"/>
      <c r="AU1250" s="28"/>
    </row>
    <row r="1251" spans="4:64" x14ac:dyDescent="0.2">
      <c r="D1251" s="4"/>
      <c r="AA1251" s="28"/>
      <c r="AB1251" s="28"/>
      <c r="AC1251" s="28"/>
      <c r="AD1251" s="28"/>
      <c r="AE1251" s="28"/>
      <c r="AG1251" s="29"/>
      <c r="AN1251" s="28"/>
      <c r="AO1251" s="28"/>
      <c r="AP1251" s="28"/>
      <c r="AQ1251" s="28"/>
      <c r="AR1251" s="28"/>
      <c r="AS1251" s="28"/>
      <c r="AT1251" s="28"/>
      <c r="AU1251" s="28"/>
    </row>
    <row r="1252" spans="4:64" x14ac:dyDescent="0.2">
      <c r="D1252" s="4"/>
      <c r="AA1252" s="28"/>
      <c r="AB1252" s="28"/>
      <c r="AC1252" s="28"/>
      <c r="AD1252" s="28"/>
      <c r="AE1252" s="28"/>
      <c r="AG1252" s="29"/>
      <c r="AN1252" s="28"/>
      <c r="AO1252" s="28"/>
      <c r="AP1252" s="28"/>
      <c r="AQ1252" s="28"/>
      <c r="AR1252" s="28"/>
      <c r="AS1252" s="28"/>
      <c r="AT1252" s="28"/>
      <c r="AU1252" s="28"/>
    </row>
    <row r="1253" spans="4:64" x14ac:dyDescent="0.2">
      <c r="D1253" s="4"/>
      <c r="AA1253" s="28"/>
      <c r="AB1253" s="28"/>
      <c r="AC1253" s="28"/>
      <c r="AD1253" s="28"/>
      <c r="AE1253" s="28"/>
      <c r="AG1253" s="29"/>
      <c r="AN1253" s="28"/>
      <c r="AO1253" s="28"/>
      <c r="AP1253" s="28"/>
      <c r="AQ1253" s="28"/>
      <c r="AR1253" s="28"/>
      <c r="AS1253" s="28"/>
      <c r="AT1253" s="28"/>
      <c r="AU1253" s="28"/>
    </row>
    <row r="1254" spans="4:64" x14ac:dyDescent="0.2">
      <c r="D1254" s="4"/>
      <c r="AA1254" s="28"/>
      <c r="AB1254" s="28"/>
      <c r="AC1254" s="28"/>
      <c r="AD1254" s="28"/>
      <c r="AE1254" s="28"/>
      <c r="AG1254" s="29"/>
      <c r="AN1254" s="28"/>
      <c r="AO1254" s="28"/>
      <c r="AP1254" s="28"/>
      <c r="AQ1254" s="28"/>
      <c r="AR1254" s="28"/>
      <c r="AS1254" s="28"/>
      <c r="AT1254" s="28"/>
      <c r="AU1254" s="28"/>
      <c r="AV1254" s="28"/>
      <c r="AW1254" s="28"/>
      <c r="AX1254" s="28"/>
      <c r="AY1254" s="28"/>
      <c r="AZ1254" s="28"/>
      <c r="BA1254" s="28"/>
      <c r="BB1254" s="28"/>
      <c r="BC1254" s="28"/>
      <c r="BD1254" s="28"/>
      <c r="BE1254" s="28"/>
      <c r="BF1254" s="28"/>
      <c r="BG1254" s="28"/>
      <c r="BH1254" s="28"/>
      <c r="BI1254" s="28"/>
      <c r="BJ1254" s="28"/>
      <c r="BK1254" s="28"/>
      <c r="BL1254" s="28"/>
    </row>
    <row r="1255" spans="4:64" x14ac:dyDescent="0.2">
      <c r="D1255" s="4"/>
      <c r="AA1255" s="28"/>
      <c r="AB1255" s="28"/>
      <c r="AC1255" s="28"/>
      <c r="AD1255" s="28"/>
      <c r="AE1255" s="28"/>
      <c r="AG1255" s="29"/>
      <c r="AN1255" s="28"/>
      <c r="AO1255" s="28"/>
      <c r="AP1255" s="28"/>
      <c r="AQ1255" s="28"/>
      <c r="AR1255" s="28"/>
      <c r="AS1255" s="28"/>
      <c r="AT1255" s="28"/>
      <c r="AU1255" s="28"/>
    </row>
    <row r="1256" spans="4:64" x14ac:dyDescent="0.2">
      <c r="D1256" s="4"/>
      <c r="AA1256" s="28"/>
      <c r="AB1256" s="28"/>
      <c r="AC1256" s="28"/>
      <c r="AD1256" s="28"/>
      <c r="AE1256" s="28"/>
      <c r="AG1256" s="29"/>
      <c r="AN1256" s="28"/>
      <c r="AO1256" s="28"/>
      <c r="AP1256" s="28"/>
      <c r="AQ1256" s="28"/>
      <c r="AR1256" s="28"/>
      <c r="AS1256" s="28"/>
      <c r="AT1256" s="28"/>
      <c r="AU1256" s="28"/>
    </row>
    <row r="1257" spans="4:64" x14ac:dyDescent="0.2">
      <c r="D1257" s="4"/>
      <c r="AA1257" s="28"/>
      <c r="AB1257" s="28"/>
      <c r="AC1257" s="28"/>
      <c r="AD1257" s="28"/>
      <c r="AE1257" s="28"/>
      <c r="AG1257" s="29"/>
      <c r="AN1257" s="28"/>
      <c r="AO1257" s="28"/>
      <c r="AP1257" s="28"/>
      <c r="AQ1257" s="28"/>
      <c r="AR1257" s="28"/>
      <c r="AS1257" s="28"/>
      <c r="AT1257" s="28"/>
      <c r="AU1257" s="28"/>
    </row>
    <row r="1258" spans="4:64" x14ac:dyDescent="0.2">
      <c r="D1258" s="4"/>
      <c r="AA1258" s="28"/>
      <c r="AB1258" s="28"/>
      <c r="AC1258" s="28"/>
      <c r="AD1258" s="28"/>
      <c r="AE1258" s="28"/>
      <c r="AG1258" s="29"/>
      <c r="AN1258" s="28"/>
      <c r="AO1258" s="28"/>
      <c r="AP1258" s="28"/>
      <c r="AQ1258" s="28"/>
      <c r="AR1258" s="28"/>
      <c r="AS1258" s="28"/>
      <c r="AT1258" s="28"/>
      <c r="AU1258" s="28"/>
    </row>
    <row r="1259" spans="4:64" x14ac:dyDescent="0.2">
      <c r="D1259" s="4"/>
      <c r="AA1259" s="28"/>
      <c r="AB1259" s="28"/>
      <c r="AC1259" s="28"/>
      <c r="AD1259" s="28"/>
      <c r="AE1259" s="28"/>
      <c r="AG1259" s="29"/>
      <c r="AN1259" s="28"/>
      <c r="AO1259" s="28"/>
      <c r="AP1259" s="28"/>
      <c r="AQ1259" s="28"/>
      <c r="AR1259" s="28"/>
      <c r="AS1259" s="28"/>
      <c r="AT1259" s="28"/>
      <c r="AU1259" s="28"/>
    </row>
    <row r="1260" spans="4:64" x14ac:dyDescent="0.2">
      <c r="D1260" s="4"/>
      <c r="AA1260" s="28"/>
      <c r="AB1260" s="28"/>
      <c r="AC1260" s="28"/>
      <c r="AD1260" s="28"/>
      <c r="AE1260" s="28"/>
      <c r="AG1260" s="29"/>
      <c r="AN1260" s="28"/>
      <c r="AO1260" s="28"/>
      <c r="AP1260" s="28"/>
      <c r="AQ1260" s="28"/>
      <c r="AR1260" s="28"/>
      <c r="AS1260" s="28"/>
      <c r="AT1260" s="28"/>
      <c r="AU1260" s="28"/>
    </row>
    <row r="1261" spans="4:64" x14ac:dyDescent="0.2">
      <c r="D1261" s="4"/>
      <c r="AA1261" s="28"/>
      <c r="AB1261" s="28"/>
      <c r="AC1261" s="28"/>
      <c r="AD1261" s="28"/>
      <c r="AE1261" s="28"/>
      <c r="AG1261" s="29"/>
      <c r="AN1261" s="28"/>
      <c r="AO1261" s="28"/>
      <c r="AP1261" s="28"/>
      <c r="AQ1261" s="28"/>
      <c r="AR1261" s="28"/>
      <c r="AS1261" s="28"/>
      <c r="AT1261" s="28"/>
      <c r="AU1261" s="28"/>
    </row>
    <row r="1262" spans="4:64" x14ac:dyDescent="0.2">
      <c r="D1262" s="4"/>
      <c r="AA1262" s="28"/>
      <c r="AB1262" s="28"/>
      <c r="AC1262" s="28"/>
      <c r="AD1262" s="28"/>
      <c r="AE1262" s="28"/>
      <c r="AG1262" s="29"/>
      <c r="AN1262" s="28"/>
      <c r="AO1262" s="28"/>
      <c r="AP1262" s="28"/>
      <c r="AQ1262" s="28"/>
      <c r="AR1262" s="28"/>
      <c r="AS1262" s="28"/>
      <c r="AT1262" s="28"/>
      <c r="AU1262" s="28"/>
    </row>
    <row r="1263" spans="4:64" x14ac:dyDescent="0.2">
      <c r="D1263" s="4"/>
      <c r="AA1263" s="28"/>
      <c r="AB1263" s="28"/>
      <c r="AC1263" s="28"/>
      <c r="AD1263" s="28"/>
      <c r="AE1263" s="28"/>
      <c r="AG1263" s="29"/>
      <c r="AN1263" s="28"/>
      <c r="AO1263" s="28"/>
      <c r="AP1263" s="28"/>
      <c r="AQ1263" s="28"/>
      <c r="AR1263" s="28"/>
      <c r="AS1263" s="28"/>
      <c r="AT1263" s="28"/>
      <c r="AU1263" s="28"/>
    </row>
    <row r="1264" spans="4:64" x14ac:dyDescent="0.2">
      <c r="D1264" s="4"/>
      <c r="AA1264" s="28"/>
      <c r="AB1264" s="28"/>
      <c r="AC1264" s="28"/>
      <c r="AD1264" s="28"/>
      <c r="AE1264" s="28"/>
      <c r="AG1264" s="29"/>
      <c r="AN1264" s="28"/>
      <c r="AO1264" s="28"/>
      <c r="AP1264" s="28"/>
      <c r="AQ1264" s="28"/>
      <c r="AR1264" s="28"/>
      <c r="AS1264" s="28"/>
      <c r="AT1264" s="28"/>
      <c r="AU1264" s="28"/>
    </row>
    <row r="1265" spans="4:47" x14ac:dyDescent="0.2">
      <c r="D1265" s="4"/>
      <c r="AA1265" s="28"/>
      <c r="AB1265" s="28"/>
      <c r="AC1265" s="28"/>
      <c r="AD1265" s="28"/>
      <c r="AE1265" s="28"/>
      <c r="AG1265" s="29"/>
      <c r="AN1265" s="28"/>
      <c r="AO1265" s="28"/>
      <c r="AP1265" s="28"/>
      <c r="AQ1265" s="28"/>
      <c r="AR1265" s="28"/>
      <c r="AS1265" s="28"/>
      <c r="AT1265" s="28"/>
      <c r="AU1265" s="28"/>
    </row>
    <row r="1266" spans="4:47" x14ac:dyDescent="0.2">
      <c r="D1266" s="4"/>
      <c r="AA1266" s="28"/>
      <c r="AB1266" s="28"/>
      <c r="AC1266" s="28"/>
      <c r="AD1266" s="28"/>
      <c r="AE1266" s="28"/>
      <c r="AG1266" s="29"/>
      <c r="AN1266" s="28"/>
      <c r="AO1266" s="28"/>
      <c r="AP1266" s="28"/>
      <c r="AQ1266" s="28"/>
      <c r="AR1266" s="28"/>
      <c r="AS1266" s="28"/>
      <c r="AT1266" s="28"/>
      <c r="AU1266" s="28"/>
    </row>
    <row r="1267" spans="4:47" x14ac:dyDescent="0.2">
      <c r="D1267" s="4"/>
      <c r="AA1267" s="28"/>
      <c r="AB1267" s="28"/>
      <c r="AC1267" s="28"/>
      <c r="AD1267" s="28"/>
      <c r="AE1267" s="28"/>
      <c r="AG1267" s="29"/>
      <c r="AN1267" s="28"/>
      <c r="AO1267" s="28"/>
      <c r="AP1267" s="28"/>
      <c r="AQ1267" s="28"/>
      <c r="AR1267" s="28"/>
      <c r="AS1267" s="28"/>
      <c r="AT1267" s="28"/>
      <c r="AU1267" s="28"/>
    </row>
    <row r="1268" spans="4:47" x14ac:dyDescent="0.2">
      <c r="D1268" s="4"/>
      <c r="AA1268" s="28"/>
      <c r="AB1268" s="28"/>
      <c r="AC1268" s="28"/>
      <c r="AD1268" s="28"/>
      <c r="AE1268" s="28"/>
      <c r="AG1268" s="29"/>
      <c r="AN1268" s="28"/>
      <c r="AO1268" s="28"/>
      <c r="AP1268" s="28"/>
      <c r="AQ1268" s="28"/>
      <c r="AR1268" s="28"/>
      <c r="AS1268" s="28"/>
      <c r="AT1268" s="28"/>
      <c r="AU1268" s="28"/>
    </row>
    <row r="1269" spans="4:47" x14ac:dyDescent="0.2">
      <c r="D1269" s="4"/>
      <c r="AA1269" s="28"/>
      <c r="AB1269" s="28"/>
      <c r="AC1269" s="28"/>
      <c r="AD1269" s="28"/>
      <c r="AE1269" s="28"/>
      <c r="AG1269" s="29"/>
      <c r="AN1269" s="28"/>
      <c r="AO1269" s="28"/>
      <c r="AP1269" s="28"/>
      <c r="AQ1269" s="28"/>
      <c r="AR1269" s="28"/>
      <c r="AS1269" s="28"/>
      <c r="AT1269" s="28"/>
      <c r="AU1269" s="28"/>
    </row>
    <row r="1270" spans="4:47" x14ac:dyDescent="0.2">
      <c r="D1270" s="4"/>
      <c r="AA1270" s="28"/>
      <c r="AB1270" s="28"/>
      <c r="AC1270" s="28"/>
      <c r="AD1270" s="28"/>
      <c r="AE1270" s="28"/>
      <c r="AG1270" s="29"/>
      <c r="AN1270" s="28"/>
      <c r="AO1270" s="28"/>
      <c r="AP1270" s="28"/>
      <c r="AQ1270" s="28"/>
      <c r="AR1270" s="28"/>
      <c r="AS1270" s="28"/>
      <c r="AT1270" s="28"/>
      <c r="AU1270" s="28"/>
    </row>
    <row r="1271" spans="4:47" x14ac:dyDescent="0.2">
      <c r="D1271" s="4"/>
      <c r="AA1271" s="28"/>
      <c r="AB1271" s="28"/>
      <c r="AC1271" s="28"/>
      <c r="AD1271" s="28"/>
      <c r="AE1271" s="28"/>
      <c r="AG1271" s="29"/>
      <c r="AN1271" s="28"/>
      <c r="AO1271" s="28"/>
      <c r="AP1271" s="28"/>
      <c r="AQ1271" s="28"/>
      <c r="AR1271" s="28"/>
      <c r="AS1271" s="28"/>
      <c r="AT1271" s="28"/>
      <c r="AU1271" s="28"/>
    </row>
    <row r="1272" spans="4:47" x14ac:dyDescent="0.2">
      <c r="D1272" s="4"/>
      <c r="AA1272" s="28"/>
      <c r="AB1272" s="28"/>
      <c r="AC1272" s="28"/>
      <c r="AD1272" s="28"/>
      <c r="AE1272" s="28"/>
      <c r="AG1272" s="29"/>
      <c r="AN1272" s="28"/>
      <c r="AO1272" s="28"/>
      <c r="AP1272" s="28"/>
      <c r="AQ1272" s="28"/>
      <c r="AR1272" s="28"/>
      <c r="AS1272" s="28"/>
      <c r="AT1272" s="28"/>
      <c r="AU1272" s="28"/>
    </row>
    <row r="1273" spans="4:47" x14ac:dyDescent="0.2">
      <c r="D1273" s="4"/>
      <c r="AA1273" s="28"/>
      <c r="AB1273" s="28"/>
      <c r="AC1273" s="28"/>
      <c r="AD1273" s="28"/>
      <c r="AE1273" s="28"/>
      <c r="AG1273" s="29"/>
      <c r="AN1273" s="28"/>
      <c r="AO1273" s="28"/>
      <c r="AP1273" s="28"/>
      <c r="AQ1273" s="28"/>
      <c r="AR1273" s="28"/>
      <c r="AS1273" s="28"/>
      <c r="AT1273" s="28"/>
      <c r="AU1273" s="28"/>
    </row>
    <row r="1274" spans="4:47" x14ac:dyDescent="0.2">
      <c r="D1274" s="4"/>
      <c r="AA1274" s="28"/>
      <c r="AB1274" s="28"/>
      <c r="AC1274" s="28"/>
      <c r="AD1274" s="28"/>
      <c r="AE1274" s="28"/>
      <c r="AG1274" s="29"/>
      <c r="AN1274" s="28"/>
      <c r="AO1274" s="28"/>
      <c r="AP1274" s="28"/>
      <c r="AQ1274" s="28"/>
      <c r="AR1274" s="28"/>
      <c r="AS1274" s="28"/>
      <c r="AT1274" s="28"/>
      <c r="AU1274" s="28"/>
    </row>
    <row r="1275" spans="4:47" x14ac:dyDescent="0.2">
      <c r="D1275" s="4"/>
      <c r="AA1275" s="28"/>
      <c r="AB1275" s="28"/>
      <c r="AC1275" s="28"/>
      <c r="AD1275" s="28"/>
      <c r="AE1275" s="28"/>
      <c r="AG1275" s="29"/>
      <c r="AN1275" s="28"/>
      <c r="AO1275" s="28"/>
      <c r="AP1275" s="28"/>
      <c r="AQ1275" s="28"/>
      <c r="AR1275" s="28"/>
      <c r="AS1275" s="28"/>
      <c r="AT1275" s="28"/>
      <c r="AU1275" s="28"/>
    </row>
    <row r="1276" spans="4:47" x14ac:dyDescent="0.2">
      <c r="D1276" s="4"/>
      <c r="AA1276" s="28"/>
      <c r="AB1276" s="28"/>
      <c r="AC1276" s="28"/>
      <c r="AD1276" s="28"/>
      <c r="AE1276" s="28"/>
      <c r="AG1276" s="29"/>
      <c r="AN1276" s="28"/>
      <c r="AO1276" s="28"/>
      <c r="AP1276" s="28"/>
      <c r="AQ1276" s="28"/>
      <c r="AR1276" s="28"/>
      <c r="AS1276" s="28"/>
      <c r="AT1276" s="28"/>
      <c r="AU1276" s="28"/>
    </row>
    <row r="1277" spans="4:47" x14ac:dyDescent="0.2">
      <c r="D1277" s="4"/>
      <c r="AA1277" s="28"/>
      <c r="AB1277" s="28"/>
      <c r="AC1277" s="28"/>
      <c r="AD1277" s="28"/>
      <c r="AE1277" s="28"/>
      <c r="AG1277" s="29"/>
      <c r="AN1277" s="28"/>
      <c r="AO1277" s="28"/>
      <c r="AP1277" s="28"/>
      <c r="AQ1277" s="28"/>
      <c r="AR1277" s="28"/>
      <c r="AS1277" s="28"/>
      <c r="AT1277" s="28"/>
      <c r="AU1277" s="28"/>
    </row>
    <row r="1278" spans="4:47" x14ac:dyDescent="0.2">
      <c r="D1278" s="4"/>
      <c r="AA1278" s="28"/>
      <c r="AB1278" s="28"/>
      <c r="AC1278" s="28"/>
      <c r="AD1278" s="28"/>
      <c r="AE1278" s="28"/>
      <c r="AG1278" s="29"/>
      <c r="AN1278" s="28"/>
      <c r="AO1278" s="28"/>
      <c r="AP1278" s="28"/>
      <c r="AQ1278" s="28"/>
      <c r="AR1278" s="28"/>
      <c r="AS1278" s="28"/>
      <c r="AT1278" s="28"/>
      <c r="AU1278" s="28"/>
    </row>
    <row r="1279" spans="4:47" x14ac:dyDescent="0.2">
      <c r="D1279" s="4"/>
      <c r="AA1279" s="28"/>
      <c r="AB1279" s="28"/>
      <c r="AC1279" s="28"/>
      <c r="AD1279" s="28"/>
      <c r="AE1279" s="28"/>
      <c r="AG1279" s="29"/>
      <c r="AN1279" s="28"/>
      <c r="AO1279" s="28"/>
      <c r="AP1279" s="28"/>
      <c r="AQ1279" s="28"/>
      <c r="AR1279" s="28"/>
      <c r="AS1279" s="28"/>
      <c r="AT1279" s="28"/>
      <c r="AU1279" s="28"/>
    </row>
    <row r="1280" spans="4:47" x14ac:dyDescent="0.2">
      <c r="D1280" s="4"/>
      <c r="AA1280" s="28"/>
      <c r="AB1280" s="28"/>
      <c r="AC1280" s="28"/>
      <c r="AD1280" s="28"/>
      <c r="AE1280" s="28"/>
      <c r="AG1280" s="29"/>
      <c r="AN1280" s="28"/>
      <c r="AO1280" s="28"/>
      <c r="AP1280" s="28"/>
      <c r="AQ1280" s="28"/>
      <c r="AR1280" s="28"/>
      <c r="AS1280" s="28"/>
      <c r="AT1280" s="28"/>
      <c r="AU1280" s="28"/>
    </row>
    <row r="1281" spans="4:64" x14ac:dyDescent="0.2">
      <c r="D1281" s="4"/>
      <c r="AA1281" s="28"/>
      <c r="AB1281" s="28"/>
      <c r="AC1281" s="28"/>
      <c r="AD1281" s="28"/>
      <c r="AE1281" s="28"/>
      <c r="AG1281" s="29"/>
      <c r="AN1281" s="28"/>
      <c r="AO1281" s="28"/>
      <c r="AP1281" s="28"/>
      <c r="AQ1281" s="28"/>
      <c r="AR1281" s="28"/>
      <c r="AS1281" s="28"/>
      <c r="AT1281" s="28"/>
      <c r="AU1281" s="28"/>
    </row>
    <row r="1282" spans="4:64" x14ac:dyDescent="0.2">
      <c r="D1282" s="4"/>
      <c r="AA1282" s="28"/>
      <c r="AB1282" s="28"/>
      <c r="AC1282" s="28"/>
      <c r="AD1282" s="28"/>
      <c r="AE1282" s="28"/>
      <c r="AG1282" s="29"/>
      <c r="AN1282" s="28"/>
      <c r="AO1282" s="28"/>
      <c r="AP1282" s="28"/>
      <c r="AQ1282" s="28"/>
      <c r="AR1282" s="28"/>
      <c r="AS1282" s="28"/>
      <c r="AT1282" s="28"/>
      <c r="AU1282" s="28"/>
    </row>
    <row r="1283" spans="4:64" x14ac:dyDescent="0.2">
      <c r="D1283" s="4"/>
      <c r="AA1283" s="28"/>
      <c r="AB1283" s="28"/>
      <c r="AC1283" s="28"/>
      <c r="AD1283" s="28"/>
      <c r="AE1283" s="28"/>
      <c r="AG1283" s="29"/>
      <c r="AN1283" s="28"/>
      <c r="AO1283" s="28"/>
      <c r="AP1283" s="28"/>
      <c r="AQ1283" s="28"/>
      <c r="AR1283" s="28"/>
      <c r="AS1283" s="28"/>
      <c r="AT1283" s="28"/>
      <c r="AU1283" s="28"/>
    </row>
    <row r="1284" spans="4:64" x14ac:dyDescent="0.2">
      <c r="D1284" s="4"/>
      <c r="AA1284" s="28"/>
      <c r="AB1284" s="28"/>
      <c r="AC1284" s="28"/>
      <c r="AD1284" s="28"/>
      <c r="AE1284" s="28"/>
      <c r="AG1284" s="29"/>
      <c r="AN1284" s="28"/>
      <c r="AO1284" s="28"/>
      <c r="AP1284" s="28"/>
      <c r="AQ1284" s="28"/>
      <c r="AR1284" s="28"/>
      <c r="AS1284" s="28"/>
      <c r="AT1284" s="28"/>
      <c r="AU1284" s="28"/>
    </row>
    <row r="1285" spans="4:64" x14ac:dyDescent="0.2">
      <c r="D1285" s="4"/>
      <c r="AA1285" s="28"/>
      <c r="AB1285" s="28"/>
      <c r="AC1285" s="28"/>
      <c r="AD1285" s="28"/>
      <c r="AE1285" s="28"/>
      <c r="AG1285" s="29"/>
      <c r="AN1285" s="28"/>
      <c r="AO1285" s="28"/>
      <c r="AP1285" s="28"/>
      <c r="AQ1285" s="28"/>
      <c r="AR1285" s="28"/>
      <c r="AS1285" s="28"/>
      <c r="AT1285" s="28"/>
      <c r="AU1285" s="28"/>
    </row>
    <row r="1286" spans="4:64" x14ac:dyDescent="0.2">
      <c r="D1286" s="4"/>
      <c r="AA1286" s="28"/>
      <c r="AB1286" s="28"/>
      <c r="AC1286" s="28"/>
      <c r="AD1286" s="28"/>
      <c r="AE1286" s="28"/>
      <c r="AG1286" s="29"/>
      <c r="AN1286" s="28"/>
      <c r="AO1286" s="28"/>
      <c r="AP1286" s="28"/>
      <c r="AQ1286" s="28"/>
      <c r="AR1286" s="28"/>
      <c r="AS1286" s="28"/>
      <c r="AT1286" s="28"/>
      <c r="AU1286" s="28"/>
    </row>
    <row r="1287" spans="4:64" x14ac:dyDescent="0.2">
      <c r="D1287" s="4"/>
      <c r="AA1287" s="28"/>
      <c r="AB1287" s="28"/>
      <c r="AC1287" s="28"/>
      <c r="AD1287" s="28"/>
      <c r="AE1287" s="28"/>
      <c r="AG1287" s="29"/>
      <c r="AN1287" s="28"/>
      <c r="AO1287" s="28"/>
      <c r="AP1287" s="28"/>
      <c r="AQ1287" s="28"/>
      <c r="AR1287" s="28"/>
      <c r="AS1287" s="28"/>
      <c r="AT1287" s="28"/>
      <c r="AU1287" s="28"/>
      <c r="AV1287" s="28"/>
      <c r="AW1287" s="28"/>
      <c r="AX1287" s="28"/>
      <c r="AY1287" s="28"/>
      <c r="AZ1287" s="28"/>
      <c r="BA1287" s="28"/>
      <c r="BB1287" s="28"/>
      <c r="BC1287" s="28"/>
      <c r="BD1287" s="28"/>
      <c r="BE1287" s="28"/>
      <c r="BF1287" s="28"/>
      <c r="BG1287" s="28"/>
      <c r="BH1287" s="28"/>
      <c r="BI1287" s="28"/>
      <c r="BJ1287" s="28"/>
      <c r="BK1287" s="28"/>
      <c r="BL1287" s="28"/>
    </row>
    <row r="1288" spans="4:64" x14ac:dyDescent="0.2">
      <c r="D1288" s="4"/>
      <c r="AA1288" s="28"/>
      <c r="AB1288" s="28"/>
      <c r="AC1288" s="28"/>
      <c r="AD1288" s="28"/>
      <c r="AE1288" s="28"/>
      <c r="AG1288" s="29"/>
      <c r="AN1288" s="28"/>
      <c r="AO1288" s="28"/>
      <c r="AP1288" s="28"/>
      <c r="AQ1288" s="28"/>
      <c r="AR1288" s="28"/>
      <c r="AS1288" s="28"/>
      <c r="AT1288" s="28"/>
      <c r="AU1288" s="28"/>
    </row>
    <row r="1289" spans="4:64" x14ac:dyDescent="0.2">
      <c r="D1289" s="4"/>
      <c r="AA1289" s="28"/>
      <c r="AB1289" s="28"/>
      <c r="AC1289" s="28"/>
      <c r="AD1289" s="28"/>
      <c r="AE1289" s="28"/>
      <c r="AG1289" s="29"/>
      <c r="AN1289" s="28"/>
      <c r="AO1289" s="28"/>
      <c r="AP1289" s="28"/>
      <c r="AQ1289" s="28"/>
      <c r="AR1289" s="28"/>
      <c r="AS1289" s="28"/>
      <c r="AT1289" s="28"/>
      <c r="AU1289" s="28"/>
      <c r="AV1289" s="28"/>
      <c r="AW1289" s="28"/>
      <c r="AX1289" s="28"/>
      <c r="AY1289" s="28"/>
      <c r="AZ1289" s="28"/>
      <c r="BA1289" s="28"/>
      <c r="BB1289" s="28"/>
      <c r="BC1289" s="28"/>
      <c r="BD1289" s="28"/>
      <c r="BE1289" s="28"/>
      <c r="BF1289" s="28"/>
      <c r="BG1289" s="28"/>
      <c r="BH1289" s="28"/>
      <c r="BI1289" s="28"/>
      <c r="BJ1289" s="28"/>
      <c r="BK1289" s="28"/>
      <c r="BL1289" s="28"/>
    </row>
    <row r="1290" spans="4:64" x14ac:dyDescent="0.2">
      <c r="D1290" s="4"/>
      <c r="AA1290" s="28"/>
      <c r="AB1290" s="28"/>
      <c r="AC1290" s="28"/>
      <c r="AD1290" s="28"/>
      <c r="AE1290" s="28"/>
      <c r="AG1290" s="29"/>
      <c r="AN1290" s="28"/>
      <c r="AO1290" s="28"/>
      <c r="AP1290" s="28"/>
      <c r="AQ1290" s="28"/>
      <c r="AR1290" s="28"/>
      <c r="AS1290" s="28"/>
      <c r="AT1290" s="28"/>
      <c r="AU1290" s="28"/>
    </row>
    <row r="1291" spans="4:64" x14ac:dyDescent="0.2">
      <c r="D1291" s="4"/>
      <c r="AA1291" s="28"/>
      <c r="AB1291" s="28"/>
      <c r="AC1291" s="28"/>
      <c r="AD1291" s="28"/>
      <c r="AE1291" s="28"/>
      <c r="AG1291" s="29"/>
      <c r="AN1291" s="28"/>
      <c r="AO1291" s="28"/>
      <c r="AP1291" s="28"/>
      <c r="AQ1291" s="28"/>
      <c r="AR1291" s="28"/>
      <c r="AS1291" s="28"/>
      <c r="AT1291" s="28"/>
      <c r="AU1291" s="28"/>
      <c r="AV1291" s="28"/>
      <c r="AW1291" s="26"/>
      <c r="AX1291" s="27"/>
    </row>
    <row r="1292" spans="4:64" x14ac:dyDescent="0.2">
      <c r="D1292" s="4"/>
      <c r="AA1292" s="28"/>
      <c r="AB1292" s="28"/>
      <c r="AC1292" s="28"/>
      <c r="AD1292" s="28"/>
      <c r="AE1292" s="28"/>
      <c r="AG1292" s="29"/>
      <c r="AN1292" s="28"/>
      <c r="AO1292" s="28"/>
      <c r="AP1292" s="28"/>
      <c r="AQ1292" s="28"/>
      <c r="AR1292" s="28"/>
      <c r="AS1292" s="28"/>
      <c r="AT1292" s="28"/>
      <c r="AU1292" s="28"/>
    </row>
    <row r="1293" spans="4:64" x14ac:dyDescent="0.2">
      <c r="D1293" s="4"/>
      <c r="AA1293" s="28"/>
      <c r="AB1293" s="28"/>
      <c r="AC1293" s="28"/>
      <c r="AD1293" s="28"/>
      <c r="AE1293" s="28"/>
      <c r="AG1293" s="29"/>
      <c r="AN1293" s="28"/>
      <c r="AO1293" s="28"/>
      <c r="AP1293" s="28"/>
      <c r="AQ1293" s="28"/>
      <c r="AR1293" s="28"/>
      <c r="AS1293" s="28"/>
      <c r="AT1293" s="28"/>
      <c r="AU1293" s="28"/>
      <c r="AV1293" s="28"/>
      <c r="AW1293" s="28"/>
      <c r="AX1293" s="28"/>
      <c r="AY1293" s="28"/>
      <c r="AZ1293" s="28"/>
      <c r="BA1293" s="28"/>
      <c r="BB1293" s="28"/>
      <c r="BC1293" s="28"/>
      <c r="BD1293" s="28"/>
      <c r="BE1293" s="28"/>
      <c r="BF1293" s="28"/>
      <c r="BG1293" s="28"/>
      <c r="BH1293" s="28"/>
      <c r="BI1293" s="28"/>
      <c r="BJ1293" s="28"/>
      <c r="BK1293" s="28"/>
      <c r="BL1293" s="28"/>
    </row>
    <row r="1294" spans="4:64" x14ac:dyDescent="0.2">
      <c r="D1294" s="4"/>
      <c r="AA1294" s="28"/>
      <c r="AB1294" s="28"/>
      <c r="AC1294" s="28"/>
      <c r="AD1294" s="28"/>
      <c r="AE1294" s="28"/>
      <c r="AG1294" s="29"/>
      <c r="AN1294" s="28"/>
      <c r="AO1294" s="28"/>
      <c r="AP1294" s="28"/>
      <c r="AQ1294" s="28"/>
      <c r="AR1294" s="28"/>
      <c r="AS1294" s="28"/>
      <c r="AT1294" s="28"/>
      <c r="AU1294" s="28"/>
    </row>
    <row r="1295" spans="4:64" x14ac:dyDescent="0.2">
      <c r="D1295" s="4"/>
      <c r="AA1295" s="28"/>
      <c r="AB1295" s="28"/>
      <c r="AC1295" s="28"/>
      <c r="AD1295" s="28"/>
      <c r="AE1295" s="28"/>
      <c r="AG1295" s="29"/>
      <c r="AN1295" s="28"/>
      <c r="AO1295" s="28"/>
      <c r="AP1295" s="28"/>
      <c r="AQ1295" s="28"/>
      <c r="AR1295" s="28"/>
      <c r="AS1295" s="28"/>
      <c r="AT1295" s="28"/>
      <c r="AU1295" s="28"/>
    </row>
    <row r="1296" spans="4:64" x14ac:dyDescent="0.2">
      <c r="D1296" s="4"/>
      <c r="AA1296" s="28"/>
      <c r="AB1296" s="28"/>
      <c r="AC1296" s="28"/>
      <c r="AD1296" s="28"/>
      <c r="AE1296" s="28"/>
      <c r="AG1296" s="29"/>
      <c r="AN1296" s="28"/>
      <c r="AO1296" s="28"/>
      <c r="AP1296" s="28"/>
      <c r="AQ1296" s="28"/>
      <c r="AR1296" s="28"/>
      <c r="AS1296" s="28"/>
      <c r="AT1296" s="28"/>
      <c r="AU1296" s="28"/>
    </row>
    <row r="1297" spans="4:48" x14ac:dyDescent="0.2">
      <c r="D1297" s="4"/>
      <c r="AA1297" s="28"/>
      <c r="AB1297" s="28"/>
      <c r="AC1297" s="28"/>
      <c r="AD1297" s="28"/>
      <c r="AE1297" s="28"/>
      <c r="AG1297" s="29"/>
      <c r="AN1297" s="28"/>
      <c r="AO1297" s="28"/>
      <c r="AP1297" s="28"/>
      <c r="AQ1297" s="28"/>
      <c r="AR1297" s="28"/>
      <c r="AS1297" s="28"/>
      <c r="AT1297" s="28"/>
      <c r="AU1297" s="28"/>
      <c r="AV1297" s="28"/>
    </row>
    <row r="1298" spans="4:48" x14ac:dyDescent="0.2">
      <c r="D1298" s="4"/>
      <c r="AA1298" s="28"/>
      <c r="AB1298" s="28"/>
      <c r="AC1298" s="28"/>
      <c r="AD1298" s="28"/>
      <c r="AE1298" s="28"/>
      <c r="AG1298" s="29"/>
      <c r="AN1298" s="28"/>
      <c r="AO1298" s="28"/>
      <c r="AP1298" s="28"/>
      <c r="AQ1298" s="28"/>
      <c r="AR1298" s="28"/>
      <c r="AS1298" s="28"/>
      <c r="AT1298" s="28"/>
      <c r="AU1298" s="28"/>
    </row>
    <row r="1299" spans="4:48" x14ac:dyDescent="0.2">
      <c r="D1299" s="4"/>
      <c r="AA1299" s="28"/>
      <c r="AB1299" s="28"/>
      <c r="AC1299" s="28"/>
      <c r="AD1299" s="28"/>
      <c r="AE1299" s="28"/>
      <c r="AG1299" s="29"/>
      <c r="AN1299" s="28"/>
      <c r="AO1299" s="28"/>
      <c r="AP1299" s="28"/>
      <c r="AQ1299" s="28"/>
      <c r="AR1299" s="28"/>
      <c r="AS1299" s="28"/>
      <c r="AT1299" s="28"/>
      <c r="AU1299" s="28"/>
    </row>
    <row r="1300" spans="4:48" x14ac:dyDescent="0.2">
      <c r="D1300" s="4"/>
      <c r="AA1300" s="28"/>
      <c r="AB1300" s="28"/>
      <c r="AC1300" s="28"/>
      <c r="AD1300" s="28"/>
      <c r="AE1300" s="28"/>
      <c r="AG1300" s="29"/>
      <c r="AN1300" s="28"/>
      <c r="AO1300" s="28"/>
      <c r="AP1300" s="28"/>
      <c r="AQ1300" s="28"/>
      <c r="AR1300" s="28"/>
      <c r="AS1300" s="28"/>
      <c r="AT1300" s="28"/>
      <c r="AU1300" s="28"/>
    </row>
    <row r="1301" spans="4:48" x14ac:dyDescent="0.2">
      <c r="D1301" s="4"/>
      <c r="AA1301" s="28"/>
      <c r="AB1301" s="28"/>
      <c r="AC1301" s="28"/>
      <c r="AD1301" s="28"/>
      <c r="AE1301" s="28"/>
      <c r="AG1301" s="29"/>
      <c r="AN1301" s="28"/>
      <c r="AO1301" s="28"/>
      <c r="AP1301" s="28"/>
      <c r="AQ1301" s="28"/>
      <c r="AR1301" s="28"/>
      <c r="AS1301" s="28"/>
      <c r="AT1301" s="28"/>
      <c r="AU1301" s="28"/>
    </row>
    <row r="1302" spans="4:48" x14ac:dyDescent="0.2">
      <c r="D1302" s="4"/>
      <c r="AA1302" s="28"/>
      <c r="AB1302" s="28"/>
      <c r="AC1302" s="28"/>
      <c r="AD1302" s="28"/>
      <c r="AE1302" s="28"/>
      <c r="AG1302" s="29"/>
      <c r="AN1302" s="28"/>
      <c r="AO1302" s="28"/>
      <c r="AP1302" s="28"/>
      <c r="AQ1302" s="28"/>
      <c r="AR1302" s="28"/>
      <c r="AS1302" s="28"/>
      <c r="AT1302" s="28"/>
      <c r="AU1302" s="28"/>
    </row>
    <row r="1303" spans="4:48" x14ac:dyDescent="0.2">
      <c r="D1303" s="4"/>
      <c r="AA1303" s="28"/>
      <c r="AB1303" s="28"/>
      <c r="AC1303" s="28"/>
      <c r="AD1303" s="28"/>
      <c r="AE1303" s="28"/>
      <c r="AG1303" s="29"/>
      <c r="AN1303" s="28"/>
      <c r="AO1303" s="28"/>
      <c r="AP1303" s="28"/>
      <c r="AQ1303" s="28"/>
      <c r="AR1303" s="28"/>
      <c r="AS1303" s="28"/>
      <c r="AT1303" s="28"/>
      <c r="AU1303" s="28"/>
    </row>
    <row r="1304" spans="4:48" x14ac:dyDescent="0.2">
      <c r="D1304" s="4"/>
      <c r="AA1304" s="28"/>
      <c r="AB1304" s="28"/>
      <c r="AC1304" s="28"/>
      <c r="AD1304" s="28"/>
      <c r="AE1304" s="28"/>
      <c r="AG1304" s="29"/>
      <c r="AN1304" s="28"/>
      <c r="AO1304" s="28"/>
      <c r="AP1304" s="28"/>
      <c r="AQ1304" s="28"/>
      <c r="AR1304" s="28"/>
      <c r="AS1304" s="28"/>
      <c r="AT1304" s="28"/>
      <c r="AU1304" s="28"/>
    </row>
    <row r="1305" spans="4:48" x14ac:dyDescent="0.2">
      <c r="D1305" s="4"/>
      <c r="AA1305" s="28"/>
      <c r="AB1305" s="28"/>
      <c r="AC1305" s="28"/>
      <c r="AD1305" s="28"/>
      <c r="AE1305" s="28"/>
      <c r="AG1305" s="29"/>
      <c r="AN1305" s="28"/>
      <c r="AO1305" s="28"/>
      <c r="AP1305" s="28"/>
      <c r="AQ1305" s="28"/>
      <c r="AR1305" s="28"/>
      <c r="AS1305" s="28"/>
      <c r="AT1305" s="28"/>
      <c r="AU1305" s="28"/>
    </row>
    <row r="1306" spans="4:48" x14ac:dyDescent="0.2">
      <c r="D1306" s="4"/>
      <c r="AA1306" s="28"/>
      <c r="AB1306" s="28"/>
      <c r="AC1306" s="28"/>
      <c r="AD1306" s="28"/>
      <c r="AE1306" s="28"/>
      <c r="AG1306" s="29"/>
      <c r="AN1306" s="28"/>
      <c r="AO1306" s="28"/>
      <c r="AP1306" s="28"/>
      <c r="AQ1306" s="28"/>
      <c r="AR1306" s="28"/>
      <c r="AS1306" s="28"/>
      <c r="AT1306" s="28"/>
      <c r="AU1306" s="28"/>
    </row>
    <row r="1307" spans="4:48" x14ac:dyDescent="0.2">
      <c r="D1307" s="4"/>
      <c r="AA1307" s="28"/>
      <c r="AB1307" s="28"/>
      <c r="AC1307" s="28"/>
      <c r="AD1307" s="28"/>
      <c r="AE1307" s="28"/>
      <c r="AG1307" s="29"/>
      <c r="AN1307" s="28"/>
      <c r="AO1307" s="28"/>
      <c r="AP1307" s="28"/>
      <c r="AQ1307" s="28"/>
      <c r="AR1307" s="28"/>
      <c r="AS1307" s="28"/>
      <c r="AT1307" s="28"/>
      <c r="AU1307" s="28"/>
    </row>
    <row r="1308" spans="4:48" x14ac:dyDescent="0.2">
      <c r="D1308" s="4"/>
      <c r="AA1308" s="28"/>
      <c r="AB1308" s="28"/>
      <c r="AC1308" s="28"/>
      <c r="AD1308" s="28"/>
      <c r="AE1308" s="28"/>
      <c r="AG1308" s="29"/>
      <c r="AN1308" s="28"/>
      <c r="AO1308" s="28"/>
      <c r="AP1308" s="28"/>
      <c r="AQ1308" s="28"/>
      <c r="AR1308" s="28"/>
      <c r="AS1308" s="28"/>
      <c r="AT1308" s="28"/>
      <c r="AU1308" s="28"/>
    </row>
    <row r="1309" spans="4:48" x14ac:dyDescent="0.2">
      <c r="D1309" s="4"/>
      <c r="AA1309" s="28"/>
      <c r="AB1309" s="28"/>
      <c r="AC1309" s="28"/>
      <c r="AD1309" s="28"/>
      <c r="AE1309" s="28"/>
      <c r="AG1309" s="29"/>
      <c r="AN1309" s="28"/>
      <c r="AO1309" s="28"/>
      <c r="AP1309" s="28"/>
      <c r="AQ1309" s="28"/>
      <c r="AR1309" s="28"/>
      <c r="AS1309" s="28"/>
      <c r="AT1309" s="28"/>
      <c r="AU1309" s="28"/>
    </row>
    <row r="1310" spans="4:48" x14ac:dyDescent="0.2">
      <c r="D1310" s="4"/>
      <c r="AA1310" s="28"/>
      <c r="AB1310" s="28"/>
      <c r="AC1310" s="28"/>
      <c r="AD1310" s="28"/>
      <c r="AE1310" s="28"/>
      <c r="AG1310" s="29"/>
      <c r="AN1310" s="28"/>
      <c r="AO1310" s="28"/>
      <c r="AP1310" s="28"/>
      <c r="AQ1310" s="28"/>
      <c r="AR1310" s="28"/>
      <c r="AS1310" s="28"/>
      <c r="AT1310" s="28"/>
      <c r="AU1310" s="28"/>
    </row>
    <row r="1311" spans="4:48" x14ac:dyDescent="0.2">
      <c r="D1311" s="4"/>
      <c r="AA1311" s="28"/>
      <c r="AB1311" s="28"/>
      <c r="AC1311" s="28"/>
      <c r="AD1311" s="28"/>
      <c r="AE1311" s="28"/>
      <c r="AG1311" s="29"/>
      <c r="AN1311" s="28"/>
      <c r="AO1311" s="28"/>
      <c r="AP1311" s="28"/>
      <c r="AQ1311" s="28"/>
      <c r="AR1311" s="28"/>
      <c r="AS1311" s="28"/>
      <c r="AT1311" s="28"/>
      <c r="AU1311" s="28"/>
    </row>
    <row r="1312" spans="4:48" x14ac:dyDescent="0.2">
      <c r="D1312" s="4"/>
      <c r="AA1312" s="28"/>
      <c r="AB1312" s="28"/>
      <c r="AC1312" s="28"/>
      <c r="AD1312" s="28"/>
      <c r="AE1312" s="28"/>
      <c r="AG1312" s="29"/>
      <c r="AN1312" s="28"/>
      <c r="AO1312" s="28"/>
      <c r="AP1312" s="28"/>
      <c r="AQ1312" s="28"/>
      <c r="AR1312" s="28"/>
      <c r="AS1312" s="28"/>
      <c r="AT1312" s="28"/>
      <c r="AU1312" s="28"/>
    </row>
    <row r="1313" spans="4:64" x14ac:dyDescent="0.2">
      <c r="D1313" s="4"/>
      <c r="AA1313" s="28"/>
      <c r="AB1313" s="28"/>
      <c r="AC1313" s="28"/>
      <c r="AD1313" s="28"/>
      <c r="AE1313" s="28"/>
      <c r="AG1313" s="29"/>
      <c r="AN1313" s="28"/>
      <c r="AO1313" s="28"/>
      <c r="AP1313" s="28"/>
      <c r="AQ1313" s="28"/>
      <c r="AR1313" s="28"/>
      <c r="AS1313" s="28"/>
      <c r="AT1313" s="28"/>
      <c r="AU1313" s="28"/>
    </row>
    <row r="1314" spans="4:64" x14ac:dyDescent="0.2">
      <c r="D1314" s="4"/>
      <c r="AA1314" s="28"/>
      <c r="AB1314" s="28"/>
      <c r="AC1314" s="28"/>
      <c r="AD1314" s="28"/>
      <c r="AE1314" s="28"/>
      <c r="AG1314" s="29"/>
      <c r="AN1314" s="28"/>
      <c r="AO1314" s="28"/>
      <c r="AP1314" s="28"/>
      <c r="AQ1314" s="28"/>
      <c r="AR1314" s="28"/>
      <c r="AS1314" s="28"/>
      <c r="AT1314" s="28"/>
      <c r="AU1314" s="28"/>
    </row>
    <row r="1315" spans="4:64" x14ac:dyDescent="0.2">
      <c r="D1315" s="4"/>
      <c r="AA1315" s="28"/>
      <c r="AB1315" s="28"/>
      <c r="AC1315" s="28"/>
      <c r="AD1315" s="28"/>
      <c r="AE1315" s="28"/>
      <c r="AG1315" s="29"/>
      <c r="AN1315" s="28"/>
      <c r="AO1315" s="28"/>
      <c r="AP1315" s="28"/>
      <c r="AQ1315" s="28"/>
      <c r="AR1315" s="28"/>
      <c r="AS1315" s="28"/>
      <c r="AT1315" s="28"/>
      <c r="AU1315" s="28"/>
    </row>
    <row r="1316" spans="4:64" x14ac:dyDescent="0.2">
      <c r="D1316" s="4"/>
      <c r="AA1316" s="28"/>
      <c r="AB1316" s="28"/>
      <c r="AC1316" s="28"/>
      <c r="AD1316" s="28"/>
      <c r="AE1316" s="28"/>
      <c r="AG1316" s="29"/>
      <c r="AN1316" s="28"/>
      <c r="AO1316" s="28"/>
      <c r="AP1316" s="28"/>
      <c r="AQ1316" s="28"/>
      <c r="AR1316" s="28"/>
      <c r="AS1316" s="28"/>
      <c r="AT1316" s="28"/>
      <c r="AU1316" s="28"/>
    </row>
    <row r="1317" spans="4:64" x14ac:dyDescent="0.2">
      <c r="D1317" s="4"/>
      <c r="AA1317" s="28"/>
      <c r="AB1317" s="28"/>
      <c r="AC1317" s="28"/>
      <c r="AD1317" s="28"/>
      <c r="AE1317" s="28"/>
      <c r="AG1317" s="29"/>
      <c r="AN1317" s="28"/>
      <c r="AO1317" s="28"/>
      <c r="AP1317" s="28"/>
      <c r="AQ1317" s="28"/>
      <c r="AR1317" s="28"/>
      <c r="AS1317" s="28"/>
      <c r="AT1317" s="28"/>
      <c r="AU1317" s="28"/>
    </row>
    <row r="1318" spans="4:64" x14ac:dyDescent="0.2">
      <c r="D1318" s="4"/>
      <c r="AA1318" s="28"/>
      <c r="AB1318" s="28"/>
      <c r="AC1318" s="28"/>
      <c r="AD1318" s="28"/>
      <c r="AE1318" s="28"/>
      <c r="AG1318" s="29"/>
      <c r="AN1318" s="28"/>
      <c r="AO1318" s="28"/>
      <c r="AP1318" s="28"/>
      <c r="AQ1318" s="28"/>
      <c r="AR1318" s="28"/>
      <c r="AS1318" s="28"/>
      <c r="AT1318" s="28"/>
      <c r="AU1318" s="28"/>
    </row>
    <row r="1319" spans="4:64" x14ac:dyDescent="0.2">
      <c r="D1319" s="4"/>
      <c r="AA1319" s="28"/>
      <c r="AB1319" s="28"/>
      <c r="AC1319" s="28"/>
      <c r="AD1319" s="28"/>
      <c r="AE1319" s="28"/>
      <c r="AG1319" s="29"/>
      <c r="AN1319" s="28"/>
      <c r="AO1319" s="28"/>
      <c r="AP1319" s="28"/>
      <c r="AQ1319" s="28"/>
      <c r="AR1319" s="28"/>
      <c r="AS1319" s="28"/>
      <c r="AT1319" s="28"/>
      <c r="AU1319" s="28"/>
    </row>
    <row r="1320" spans="4:64" x14ac:dyDescent="0.2">
      <c r="D1320" s="4"/>
      <c r="AA1320" s="28"/>
      <c r="AB1320" s="28"/>
      <c r="AC1320" s="28"/>
      <c r="AD1320" s="28"/>
      <c r="AE1320" s="28"/>
      <c r="AG1320" s="29"/>
      <c r="AN1320" s="28"/>
      <c r="AO1320" s="28"/>
      <c r="AP1320" s="28"/>
      <c r="AQ1320" s="28"/>
      <c r="AR1320" s="28"/>
      <c r="AS1320" s="28"/>
      <c r="AT1320" s="28"/>
      <c r="AU1320" s="28"/>
    </row>
    <row r="1321" spans="4:64" x14ac:dyDescent="0.2">
      <c r="D1321" s="4"/>
      <c r="AA1321" s="28"/>
      <c r="AB1321" s="28"/>
      <c r="AC1321" s="28"/>
      <c r="AD1321" s="28"/>
      <c r="AE1321" s="28"/>
      <c r="AG1321" s="29"/>
      <c r="AN1321" s="28"/>
      <c r="AO1321" s="28"/>
      <c r="AP1321" s="28"/>
      <c r="AQ1321" s="28"/>
      <c r="AR1321" s="28"/>
      <c r="AS1321" s="28"/>
      <c r="AT1321" s="28"/>
      <c r="AU1321" s="28"/>
      <c r="AV1321" s="28"/>
      <c r="AW1321" s="28"/>
      <c r="AX1321" s="28"/>
      <c r="AY1321" s="28"/>
      <c r="AZ1321" s="28"/>
      <c r="BA1321" s="28"/>
      <c r="BB1321" s="28"/>
      <c r="BC1321" s="28"/>
      <c r="BD1321" s="28"/>
      <c r="BE1321" s="28"/>
      <c r="BF1321" s="28"/>
      <c r="BG1321" s="28"/>
      <c r="BH1321" s="28"/>
      <c r="BI1321" s="28"/>
      <c r="BJ1321" s="28"/>
      <c r="BK1321" s="28"/>
      <c r="BL1321" s="28"/>
    </row>
    <row r="1322" spans="4:64" x14ac:dyDescent="0.2">
      <c r="D1322" s="4"/>
      <c r="AA1322" s="28"/>
      <c r="AB1322" s="28"/>
      <c r="AC1322" s="28"/>
      <c r="AD1322" s="28"/>
      <c r="AE1322" s="28"/>
      <c r="AG1322" s="29"/>
      <c r="AN1322" s="28"/>
      <c r="AO1322" s="28"/>
      <c r="AP1322" s="28"/>
      <c r="AQ1322" s="28"/>
      <c r="AR1322" s="28"/>
      <c r="AS1322" s="28"/>
      <c r="AT1322" s="28"/>
      <c r="AU1322" s="28"/>
    </row>
    <row r="1323" spans="4:64" x14ac:dyDescent="0.2">
      <c r="D1323" s="4"/>
      <c r="AA1323" s="28"/>
      <c r="AB1323" s="28"/>
      <c r="AC1323" s="28"/>
      <c r="AD1323" s="28"/>
      <c r="AE1323" s="28"/>
      <c r="AG1323" s="29"/>
      <c r="AN1323" s="28"/>
      <c r="AO1323" s="28"/>
      <c r="AP1323" s="28"/>
      <c r="AQ1323" s="28"/>
      <c r="AR1323" s="28"/>
      <c r="AS1323" s="28"/>
      <c r="AT1323" s="28"/>
      <c r="AU1323" s="28"/>
      <c r="AV1323" s="28"/>
      <c r="AW1323" s="28"/>
      <c r="AX1323" s="28"/>
      <c r="AY1323" s="28"/>
      <c r="AZ1323" s="28"/>
      <c r="BA1323" s="28"/>
      <c r="BB1323" s="28"/>
      <c r="BC1323" s="28"/>
      <c r="BD1323" s="28"/>
      <c r="BE1323" s="28"/>
      <c r="BF1323" s="28"/>
      <c r="BG1323" s="28"/>
      <c r="BH1323" s="28"/>
      <c r="BI1323" s="28"/>
      <c r="BJ1323" s="28"/>
      <c r="BK1323" s="28"/>
      <c r="BL1323" s="28"/>
    </row>
    <row r="1324" spans="4:64" x14ac:dyDescent="0.2">
      <c r="D1324" s="4"/>
      <c r="AA1324" s="28"/>
      <c r="AB1324" s="28"/>
      <c r="AC1324" s="28"/>
      <c r="AD1324" s="28"/>
      <c r="AE1324" s="28"/>
      <c r="AG1324" s="29"/>
      <c r="AN1324" s="28"/>
      <c r="AO1324" s="28"/>
      <c r="AP1324" s="28"/>
      <c r="AQ1324" s="28"/>
      <c r="AR1324" s="28"/>
      <c r="AS1324" s="28"/>
      <c r="AT1324" s="28"/>
      <c r="AU1324" s="28"/>
    </row>
    <row r="1325" spans="4:64" x14ac:dyDescent="0.2">
      <c r="D1325" s="4"/>
      <c r="AA1325" s="28"/>
      <c r="AB1325" s="28"/>
      <c r="AC1325" s="28"/>
      <c r="AD1325" s="28"/>
      <c r="AE1325" s="28"/>
      <c r="AG1325" s="29"/>
      <c r="AN1325" s="28"/>
      <c r="AO1325" s="28"/>
      <c r="AP1325" s="28"/>
      <c r="AQ1325" s="28"/>
      <c r="AR1325" s="28"/>
      <c r="AS1325" s="28"/>
      <c r="AT1325" s="28"/>
      <c r="AU1325" s="28"/>
      <c r="AV1325" s="28"/>
      <c r="AW1325" s="28"/>
      <c r="AX1325" s="28"/>
      <c r="AY1325" s="28"/>
      <c r="AZ1325" s="28"/>
      <c r="BA1325" s="28"/>
      <c r="BB1325" s="28"/>
      <c r="BC1325" s="28"/>
      <c r="BD1325" s="28"/>
      <c r="BE1325" s="28"/>
      <c r="BF1325" s="28"/>
      <c r="BG1325" s="28"/>
      <c r="BH1325" s="28"/>
      <c r="BI1325" s="28"/>
      <c r="BJ1325" s="28"/>
      <c r="BK1325" s="28"/>
      <c r="BL1325" s="28"/>
    </row>
    <row r="1326" spans="4:64" x14ac:dyDescent="0.2">
      <c r="D1326" s="4"/>
      <c r="AA1326" s="28"/>
      <c r="AB1326" s="28"/>
      <c r="AC1326" s="28"/>
      <c r="AD1326" s="28"/>
      <c r="AE1326" s="28"/>
      <c r="AG1326" s="29"/>
      <c r="AN1326" s="28"/>
      <c r="AO1326" s="28"/>
      <c r="AP1326" s="28"/>
      <c r="AQ1326" s="28"/>
      <c r="AR1326" s="28"/>
      <c r="AS1326" s="28"/>
      <c r="AT1326" s="28"/>
      <c r="AU1326" s="28"/>
    </row>
    <row r="1327" spans="4:64" x14ac:dyDescent="0.2">
      <c r="D1327" s="4"/>
      <c r="AA1327" s="28"/>
      <c r="AB1327" s="28"/>
      <c r="AC1327" s="28"/>
      <c r="AD1327" s="28"/>
      <c r="AE1327" s="28"/>
      <c r="AG1327" s="29"/>
      <c r="AN1327" s="28"/>
      <c r="AO1327" s="28"/>
      <c r="AP1327" s="28"/>
      <c r="AQ1327" s="28"/>
      <c r="AR1327" s="28"/>
      <c r="AS1327" s="28"/>
      <c r="AT1327" s="28"/>
      <c r="AU1327" s="28"/>
    </row>
    <row r="1328" spans="4:64" x14ac:dyDescent="0.2">
      <c r="D1328" s="4"/>
      <c r="AA1328" s="28"/>
      <c r="AB1328" s="28"/>
      <c r="AC1328" s="28"/>
      <c r="AD1328" s="28"/>
      <c r="AE1328" s="28"/>
      <c r="AG1328" s="29"/>
      <c r="AN1328" s="28"/>
      <c r="AO1328" s="28"/>
      <c r="AP1328" s="28"/>
      <c r="AQ1328" s="28"/>
      <c r="AR1328" s="28"/>
      <c r="AS1328" s="28"/>
      <c r="AT1328" s="28"/>
      <c r="AU1328" s="28"/>
    </row>
    <row r="1329" spans="4:64" x14ac:dyDescent="0.2">
      <c r="D1329" s="4"/>
      <c r="AA1329" s="28"/>
      <c r="AB1329" s="28"/>
      <c r="AC1329" s="28"/>
      <c r="AD1329" s="28"/>
      <c r="AE1329" s="28"/>
      <c r="AG1329" s="29"/>
      <c r="AN1329" s="28"/>
      <c r="AO1329" s="28"/>
      <c r="AP1329" s="28"/>
      <c r="AQ1329" s="28"/>
      <c r="AR1329" s="28"/>
      <c r="AS1329" s="28"/>
      <c r="AT1329" s="28"/>
      <c r="AU1329" s="28"/>
    </row>
    <row r="1330" spans="4:64" x14ac:dyDescent="0.2">
      <c r="D1330" s="4"/>
      <c r="AA1330" s="28"/>
      <c r="AB1330" s="28"/>
      <c r="AC1330" s="28"/>
      <c r="AD1330" s="28"/>
      <c r="AE1330" s="28"/>
      <c r="AG1330" s="29"/>
      <c r="AN1330" s="28"/>
      <c r="AO1330" s="28"/>
      <c r="AP1330" s="28"/>
      <c r="AQ1330" s="28"/>
      <c r="AR1330" s="28"/>
      <c r="AS1330" s="28"/>
      <c r="AT1330" s="28"/>
      <c r="AU1330" s="28"/>
    </row>
    <row r="1331" spans="4:64" x14ac:dyDescent="0.2">
      <c r="D1331" s="4"/>
      <c r="AA1331" s="28"/>
      <c r="AB1331" s="28"/>
      <c r="AC1331" s="28"/>
      <c r="AD1331" s="28"/>
      <c r="AE1331" s="28"/>
      <c r="AG1331" s="29"/>
      <c r="AN1331" s="28"/>
      <c r="AO1331" s="28"/>
      <c r="AP1331" s="28"/>
      <c r="AQ1331" s="28"/>
      <c r="AR1331" s="28"/>
      <c r="AS1331" s="28"/>
      <c r="AT1331" s="28"/>
      <c r="AU1331" s="28"/>
    </row>
    <row r="1332" spans="4:64" x14ac:dyDescent="0.2">
      <c r="D1332" s="4"/>
      <c r="AA1332" s="28"/>
      <c r="AB1332" s="28"/>
      <c r="AC1332" s="28"/>
      <c r="AD1332" s="28"/>
      <c r="AE1332" s="28"/>
      <c r="AG1332" s="29"/>
      <c r="AN1332" s="28"/>
      <c r="AO1332" s="28"/>
      <c r="AP1332" s="28"/>
      <c r="AQ1332" s="28"/>
      <c r="AR1332" s="28"/>
      <c r="AS1332" s="28"/>
      <c r="AT1332" s="28"/>
      <c r="AU1332" s="28"/>
    </row>
    <row r="1333" spans="4:64" x14ac:dyDescent="0.2">
      <c r="D1333" s="4"/>
      <c r="AA1333" s="28"/>
      <c r="AB1333" s="28"/>
      <c r="AC1333" s="28"/>
      <c r="AD1333" s="28"/>
      <c r="AE1333" s="28"/>
      <c r="AG1333" s="29"/>
      <c r="AN1333" s="28"/>
      <c r="AO1333" s="28"/>
      <c r="AP1333" s="28"/>
      <c r="AQ1333" s="28"/>
      <c r="AR1333" s="28"/>
      <c r="AS1333" s="28"/>
      <c r="AT1333" s="28"/>
      <c r="AU1333" s="28"/>
    </row>
    <row r="1334" spans="4:64" x14ac:dyDescent="0.2">
      <c r="D1334" s="4"/>
      <c r="AA1334" s="28"/>
      <c r="AB1334" s="28"/>
      <c r="AC1334" s="28"/>
      <c r="AD1334" s="28"/>
      <c r="AE1334" s="28"/>
      <c r="AG1334" s="29"/>
      <c r="AN1334" s="28"/>
      <c r="AO1334" s="28"/>
      <c r="AP1334" s="28"/>
      <c r="AQ1334" s="28"/>
      <c r="AR1334" s="28"/>
      <c r="AS1334" s="28"/>
      <c r="AT1334" s="28"/>
      <c r="AU1334" s="28"/>
      <c r="AV1334" s="28"/>
      <c r="AW1334" s="26"/>
      <c r="AX1334" s="27"/>
    </row>
    <row r="1335" spans="4:64" x14ac:dyDescent="0.2">
      <c r="D1335" s="4"/>
      <c r="AA1335" s="28"/>
      <c r="AB1335" s="28"/>
      <c r="AC1335" s="28"/>
      <c r="AD1335" s="28"/>
      <c r="AE1335" s="28"/>
      <c r="AG1335" s="29"/>
      <c r="AN1335" s="28"/>
      <c r="AO1335" s="28"/>
      <c r="AP1335" s="28"/>
      <c r="AQ1335" s="28"/>
      <c r="AR1335" s="28"/>
      <c r="AS1335" s="28"/>
      <c r="AT1335" s="28"/>
      <c r="AU1335" s="28"/>
    </row>
    <row r="1336" spans="4:64" x14ac:dyDescent="0.2">
      <c r="D1336" s="4"/>
      <c r="AA1336" s="28"/>
      <c r="AB1336" s="28"/>
      <c r="AC1336" s="28"/>
      <c r="AD1336" s="28"/>
      <c r="AE1336" s="28"/>
      <c r="AG1336" s="29"/>
      <c r="AN1336" s="28"/>
      <c r="AO1336" s="28"/>
      <c r="AP1336" s="28"/>
      <c r="AQ1336" s="28"/>
      <c r="AR1336" s="28"/>
      <c r="AS1336" s="28"/>
      <c r="AT1336" s="28"/>
      <c r="AU1336" s="28"/>
      <c r="AV1336" s="28"/>
    </row>
    <row r="1337" spans="4:64" x14ac:dyDescent="0.2">
      <c r="D1337" s="4"/>
      <c r="AA1337" s="28"/>
      <c r="AB1337" s="28"/>
      <c r="AC1337" s="28"/>
      <c r="AD1337" s="28"/>
      <c r="AE1337" s="28"/>
      <c r="AG1337" s="29"/>
      <c r="AN1337" s="28"/>
      <c r="AO1337" s="28"/>
      <c r="AP1337" s="28"/>
      <c r="AQ1337" s="28"/>
      <c r="AR1337" s="28"/>
      <c r="AS1337" s="28"/>
      <c r="AT1337" s="28"/>
      <c r="AU1337" s="28"/>
      <c r="AV1337" s="28"/>
      <c r="AW1337" s="28"/>
      <c r="AX1337" s="28"/>
      <c r="AY1337" s="28"/>
      <c r="AZ1337" s="28"/>
      <c r="BA1337" s="28"/>
      <c r="BB1337" s="28"/>
      <c r="BC1337" s="28"/>
      <c r="BD1337" s="28"/>
      <c r="BE1337" s="28"/>
      <c r="BF1337" s="28"/>
      <c r="BG1337" s="28"/>
      <c r="BH1337" s="28"/>
      <c r="BI1337" s="28"/>
      <c r="BJ1337" s="28"/>
      <c r="BK1337" s="28"/>
      <c r="BL1337" s="28"/>
    </row>
    <row r="1338" spans="4:64" x14ac:dyDescent="0.2">
      <c r="D1338" s="4"/>
      <c r="AA1338" s="28"/>
      <c r="AB1338" s="28"/>
      <c r="AC1338" s="28"/>
      <c r="AD1338" s="28"/>
      <c r="AE1338" s="28"/>
      <c r="AG1338" s="29"/>
      <c r="AN1338" s="28"/>
      <c r="AO1338" s="28"/>
      <c r="AP1338" s="28"/>
      <c r="AQ1338" s="28"/>
      <c r="AR1338" s="28"/>
      <c r="AS1338" s="28"/>
      <c r="AT1338" s="28"/>
      <c r="AU1338" s="28"/>
    </row>
    <row r="1339" spans="4:64" x14ac:dyDescent="0.2">
      <c r="D1339" s="4"/>
      <c r="AA1339" s="28"/>
      <c r="AB1339" s="28"/>
      <c r="AC1339" s="28"/>
      <c r="AD1339" s="28"/>
      <c r="AE1339" s="28"/>
      <c r="AG1339" s="29"/>
      <c r="AN1339" s="28"/>
      <c r="AO1339" s="28"/>
      <c r="AP1339" s="28"/>
      <c r="AQ1339" s="28"/>
      <c r="AR1339" s="28"/>
      <c r="AS1339" s="28"/>
      <c r="AT1339" s="28"/>
      <c r="AU1339" s="28"/>
    </row>
    <row r="1340" spans="4:64" x14ac:dyDescent="0.2">
      <c r="D1340" s="4"/>
      <c r="AA1340" s="28"/>
      <c r="AB1340" s="28"/>
      <c r="AC1340" s="28"/>
      <c r="AD1340" s="28"/>
      <c r="AE1340" s="28"/>
      <c r="AG1340" s="29"/>
      <c r="AN1340" s="28"/>
      <c r="AO1340" s="28"/>
      <c r="AP1340" s="28"/>
      <c r="AQ1340" s="28"/>
      <c r="AR1340" s="28"/>
      <c r="AS1340" s="28"/>
      <c r="AT1340" s="28"/>
      <c r="AU1340" s="28"/>
    </row>
    <row r="1341" spans="4:64" x14ac:dyDescent="0.2">
      <c r="D1341" s="4"/>
      <c r="AA1341" s="28"/>
      <c r="AB1341" s="28"/>
      <c r="AC1341" s="28"/>
      <c r="AD1341" s="28"/>
      <c r="AE1341" s="28"/>
      <c r="AG1341" s="29"/>
      <c r="AN1341" s="28"/>
      <c r="AO1341" s="28"/>
      <c r="AP1341" s="28"/>
      <c r="AQ1341" s="28"/>
      <c r="AR1341" s="28"/>
      <c r="AS1341" s="28"/>
      <c r="AT1341" s="28"/>
      <c r="AU1341" s="28"/>
    </row>
    <row r="1342" spans="4:64" x14ac:dyDescent="0.2">
      <c r="D1342" s="4"/>
      <c r="AA1342" s="28"/>
      <c r="AB1342" s="28"/>
      <c r="AC1342" s="28"/>
      <c r="AD1342" s="28"/>
      <c r="AE1342" s="28"/>
      <c r="AG1342" s="29"/>
      <c r="AN1342" s="28"/>
      <c r="AO1342" s="28"/>
      <c r="AP1342" s="28"/>
      <c r="AQ1342" s="28"/>
      <c r="AR1342" s="28"/>
      <c r="AS1342" s="28"/>
      <c r="AT1342" s="28"/>
      <c r="AU1342" s="28"/>
    </row>
    <row r="1343" spans="4:64" x14ac:dyDescent="0.2">
      <c r="D1343" s="4"/>
      <c r="AA1343" s="28"/>
      <c r="AB1343" s="28"/>
      <c r="AC1343" s="28"/>
      <c r="AD1343" s="28"/>
      <c r="AE1343" s="28"/>
      <c r="AG1343" s="29"/>
      <c r="AN1343" s="28"/>
      <c r="AO1343" s="28"/>
      <c r="AP1343" s="28"/>
      <c r="AQ1343" s="28"/>
      <c r="AR1343" s="28"/>
      <c r="AS1343" s="28"/>
      <c r="AT1343" s="28"/>
      <c r="AU1343" s="28"/>
    </row>
    <row r="1344" spans="4:64" x14ac:dyDescent="0.2">
      <c r="D1344" s="4"/>
      <c r="AA1344" s="28"/>
      <c r="AB1344" s="28"/>
      <c r="AC1344" s="28"/>
      <c r="AD1344" s="28"/>
      <c r="AE1344" s="28"/>
      <c r="AG1344" s="29"/>
      <c r="AN1344" s="28"/>
      <c r="AO1344" s="28"/>
      <c r="AP1344" s="28"/>
      <c r="AQ1344" s="28"/>
      <c r="AR1344" s="28"/>
      <c r="AS1344" s="28"/>
      <c r="AT1344" s="28"/>
      <c r="AU1344" s="28"/>
      <c r="AV1344" s="28"/>
      <c r="AW1344" s="28"/>
      <c r="AX1344" s="28"/>
      <c r="AY1344" s="28"/>
      <c r="AZ1344" s="28"/>
      <c r="BA1344" s="28"/>
      <c r="BB1344" s="28"/>
      <c r="BC1344" s="28"/>
      <c r="BD1344" s="28"/>
      <c r="BE1344" s="28"/>
      <c r="BF1344" s="28"/>
      <c r="BG1344" s="28"/>
      <c r="BH1344" s="28"/>
      <c r="BI1344" s="28"/>
      <c r="BJ1344" s="28"/>
      <c r="BK1344" s="28"/>
      <c r="BL1344" s="28"/>
    </row>
    <row r="1345" spans="4:64" x14ac:dyDescent="0.2">
      <c r="D1345" s="4"/>
      <c r="AA1345" s="28"/>
      <c r="AB1345" s="28"/>
      <c r="AC1345" s="28"/>
      <c r="AD1345" s="28"/>
      <c r="AE1345" s="28"/>
      <c r="AG1345" s="29"/>
      <c r="AN1345" s="28"/>
      <c r="AO1345" s="28"/>
      <c r="AP1345" s="28"/>
      <c r="AQ1345" s="28"/>
      <c r="AR1345" s="28"/>
      <c r="AS1345" s="28"/>
      <c r="AT1345" s="28"/>
      <c r="AU1345" s="28"/>
      <c r="AV1345" s="28"/>
      <c r="AW1345" s="26"/>
      <c r="AX1345" s="30"/>
    </row>
    <row r="1346" spans="4:64" x14ac:dyDescent="0.2">
      <c r="D1346" s="4"/>
      <c r="AA1346" s="28"/>
      <c r="AB1346" s="28"/>
      <c r="AC1346" s="28"/>
      <c r="AD1346" s="28"/>
      <c r="AE1346" s="28"/>
      <c r="AG1346" s="29"/>
      <c r="AN1346" s="28"/>
      <c r="AO1346" s="28"/>
      <c r="AP1346" s="28"/>
      <c r="AQ1346" s="28"/>
      <c r="AR1346" s="28"/>
      <c r="AS1346" s="28"/>
      <c r="AT1346" s="28"/>
      <c r="AU1346" s="28"/>
      <c r="AV1346" s="28"/>
      <c r="AW1346" s="28"/>
      <c r="AX1346" s="30"/>
      <c r="AY1346" s="28"/>
      <c r="AZ1346" s="28"/>
      <c r="BA1346" s="28"/>
      <c r="BB1346" s="28"/>
      <c r="BC1346" s="28"/>
      <c r="BD1346" s="28"/>
      <c r="BE1346" s="28"/>
      <c r="BF1346" s="28"/>
      <c r="BG1346" s="28"/>
      <c r="BH1346" s="28"/>
      <c r="BI1346" s="28"/>
      <c r="BJ1346" s="28"/>
      <c r="BK1346" s="28"/>
      <c r="BL1346" s="28"/>
    </row>
    <row r="1347" spans="4:64" x14ac:dyDescent="0.2">
      <c r="D1347" s="4"/>
      <c r="AA1347" s="28"/>
      <c r="AB1347" s="28"/>
      <c r="AC1347" s="28"/>
      <c r="AD1347" s="28"/>
      <c r="AE1347" s="28"/>
      <c r="AG1347" s="29"/>
      <c r="AN1347" s="28"/>
      <c r="AO1347" s="28"/>
      <c r="AP1347" s="28"/>
      <c r="AQ1347" s="28"/>
      <c r="AR1347" s="28"/>
      <c r="AS1347" s="28"/>
      <c r="AT1347" s="28"/>
      <c r="AU1347" s="28"/>
      <c r="AV1347" s="28"/>
      <c r="AW1347" s="28"/>
      <c r="AX1347" s="28"/>
      <c r="AY1347" s="28"/>
      <c r="AZ1347" s="28"/>
      <c r="BA1347" s="28"/>
      <c r="BB1347" s="28"/>
      <c r="BC1347" s="28"/>
      <c r="BD1347" s="28"/>
      <c r="BE1347" s="28"/>
      <c r="BF1347" s="28"/>
      <c r="BG1347" s="28"/>
      <c r="BH1347" s="28"/>
      <c r="BI1347" s="28"/>
      <c r="BJ1347" s="28"/>
      <c r="BK1347" s="28"/>
      <c r="BL1347" s="28"/>
    </row>
    <row r="1348" spans="4:64" x14ac:dyDescent="0.2">
      <c r="D1348" s="4"/>
      <c r="AA1348" s="28"/>
      <c r="AB1348" s="28"/>
      <c r="AC1348" s="28"/>
      <c r="AD1348" s="28"/>
      <c r="AE1348" s="28"/>
      <c r="AG1348" s="29"/>
      <c r="AN1348" s="28"/>
      <c r="AO1348" s="28"/>
      <c r="AP1348" s="28"/>
      <c r="AQ1348" s="28"/>
      <c r="AR1348" s="28"/>
      <c r="AS1348" s="28"/>
      <c r="AT1348" s="28"/>
      <c r="AU1348" s="28"/>
    </row>
    <row r="1349" spans="4:64" x14ac:dyDescent="0.2">
      <c r="D1349" s="4"/>
      <c r="AA1349" s="28"/>
      <c r="AB1349" s="28"/>
      <c r="AC1349" s="28"/>
      <c r="AD1349" s="28"/>
      <c r="AE1349" s="28"/>
      <c r="AG1349" s="29"/>
      <c r="AN1349" s="28"/>
      <c r="AO1349" s="28"/>
      <c r="AP1349" s="28"/>
      <c r="AQ1349" s="28"/>
      <c r="AR1349" s="28"/>
      <c r="AS1349" s="28"/>
      <c r="AT1349" s="28"/>
      <c r="AU1349" s="28"/>
    </row>
    <row r="1350" spans="4:64" x14ac:dyDescent="0.2">
      <c r="D1350" s="4"/>
      <c r="AA1350" s="28"/>
      <c r="AB1350" s="28"/>
      <c r="AC1350" s="28"/>
      <c r="AD1350" s="28"/>
      <c r="AE1350" s="28"/>
      <c r="AG1350" s="29"/>
      <c r="AN1350" s="28"/>
      <c r="AO1350" s="28"/>
      <c r="AP1350" s="28"/>
      <c r="AQ1350" s="28"/>
      <c r="AR1350" s="28"/>
      <c r="AS1350" s="28"/>
      <c r="AT1350" s="28"/>
      <c r="AU1350" s="28"/>
    </row>
    <row r="1351" spans="4:64" x14ac:dyDescent="0.2">
      <c r="D1351" s="4"/>
      <c r="AA1351" s="28"/>
      <c r="AB1351" s="28"/>
      <c r="AC1351" s="28"/>
      <c r="AD1351" s="28"/>
      <c r="AE1351" s="28"/>
      <c r="AG1351" s="29"/>
      <c r="AN1351" s="28"/>
      <c r="AO1351" s="28"/>
      <c r="AP1351" s="28"/>
      <c r="AQ1351" s="28"/>
      <c r="AR1351" s="28"/>
      <c r="AS1351" s="28"/>
      <c r="AT1351" s="28"/>
      <c r="AU1351" s="28"/>
    </row>
    <row r="1352" spans="4:64" x14ac:dyDescent="0.2">
      <c r="D1352" s="4"/>
      <c r="AA1352" s="28"/>
      <c r="AB1352" s="28"/>
      <c r="AC1352" s="28"/>
      <c r="AD1352" s="28"/>
      <c r="AE1352" s="28"/>
      <c r="AG1352" s="29"/>
      <c r="AN1352" s="28"/>
      <c r="AO1352" s="28"/>
      <c r="AP1352" s="28"/>
      <c r="AQ1352" s="28"/>
      <c r="AR1352" s="28"/>
      <c r="AS1352" s="28"/>
      <c r="AT1352" s="28"/>
      <c r="AU1352" s="28"/>
    </row>
    <row r="1353" spans="4:64" x14ac:dyDescent="0.2">
      <c r="D1353" s="4"/>
      <c r="AA1353" s="28"/>
      <c r="AB1353" s="28"/>
      <c r="AC1353" s="28"/>
      <c r="AD1353" s="28"/>
      <c r="AE1353" s="28"/>
      <c r="AG1353" s="29"/>
      <c r="AN1353" s="28"/>
      <c r="AO1353" s="28"/>
      <c r="AP1353" s="28"/>
      <c r="AQ1353" s="28"/>
      <c r="AR1353" s="28"/>
      <c r="AS1353" s="28"/>
      <c r="AT1353" s="28"/>
      <c r="AU1353" s="28"/>
    </row>
    <row r="1354" spans="4:64" x14ac:dyDescent="0.2">
      <c r="D1354" s="4"/>
      <c r="AA1354" s="28"/>
      <c r="AB1354" s="28"/>
      <c r="AC1354" s="28"/>
      <c r="AD1354" s="28"/>
      <c r="AE1354" s="28"/>
      <c r="AG1354" s="29"/>
      <c r="AN1354" s="28"/>
      <c r="AO1354" s="28"/>
      <c r="AP1354" s="28"/>
      <c r="AQ1354" s="28"/>
      <c r="AR1354" s="28"/>
      <c r="AS1354" s="28"/>
      <c r="AT1354" s="28"/>
      <c r="AU1354" s="28"/>
    </row>
    <row r="1355" spans="4:64" x14ac:dyDescent="0.2">
      <c r="D1355" s="4"/>
      <c r="AA1355" s="28"/>
      <c r="AB1355" s="28"/>
      <c r="AC1355" s="28"/>
      <c r="AD1355" s="28"/>
      <c r="AE1355" s="28"/>
      <c r="AG1355" s="29"/>
      <c r="AN1355" s="28"/>
      <c r="AO1355" s="28"/>
      <c r="AP1355" s="28"/>
      <c r="AQ1355" s="28"/>
      <c r="AR1355" s="28"/>
      <c r="AS1355" s="28"/>
      <c r="AT1355" s="28"/>
      <c r="AU1355" s="28"/>
    </row>
    <row r="1356" spans="4:64" x14ac:dyDescent="0.2">
      <c r="D1356" s="4"/>
      <c r="AA1356" s="28"/>
      <c r="AB1356" s="28"/>
      <c r="AC1356" s="28"/>
      <c r="AD1356" s="28"/>
      <c r="AE1356" s="28"/>
      <c r="AG1356" s="29"/>
      <c r="AN1356" s="28"/>
      <c r="AO1356" s="28"/>
      <c r="AP1356" s="28"/>
      <c r="AQ1356" s="28"/>
      <c r="AR1356" s="28"/>
      <c r="AS1356" s="28"/>
      <c r="AT1356" s="28"/>
      <c r="AU1356" s="28"/>
    </row>
    <row r="1357" spans="4:64" x14ac:dyDescent="0.2">
      <c r="D1357" s="4"/>
      <c r="AA1357" s="28"/>
      <c r="AB1357" s="28"/>
      <c r="AC1357" s="28"/>
      <c r="AD1357" s="28"/>
      <c r="AE1357" s="28"/>
      <c r="AG1357" s="29"/>
      <c r="AN1357" s="28"/>
      <c r="AO1357" s="28"/>
      <c r="AP1357" s="28"/>
      <c r="AQ1357" s="28"/>
      <c r="AR1357" s="28"/>
      <c r="AS1357" s="28"/>
      <c r="AT1357" s="28"/>
      <c r="AU1357" s="28"/>
    </row>
    <row r="1358" spans="4:64" x14ac:dyDescent="0.2">
      <c r="D1358" s="4"/>
      <c r="AA1358" s="28"/>
      <c r="AB1358" s="28"/>
      <c r="AC1358" s="28"/>
      <c r="AD1358" s="28"/>
      <c r="AE1358" s="28"/>
      <c r="AG1358" s="29"/>
      <c r="AN1358" s="28"/>
      <c r="AO1358" s="28"/>
      <c r="AP1358" s="28"/>
      <c r="AQ1358" s="28"/>
      <c r="AR1358" s="28"/>
      <c r="AS1358" s="28"/>
      <c r="AT1358" s="28"/>
      <c r="AU1358" s="28"/>
    </row>
    <row r="1359" spans="4:64" x14ac:dyDescent="0.2">
      <c r="D1359" s="4"/>
      <c r="AA1359" s="28"/>
      <c r="AB1359" s="28"/>
      <c r="AC1359" s="28"/>
      <c r="AD1359" s="28"/>
      <c r="AE1359" s="28"/>
      <c r="AG1359" s="29"/>
      <c r="AN1359" s="28"/>
      <c r="AO1359" s="28"/>
      <c r="AP1359" s="28"/>
      <c r="AQ1359" s="28"/>
      <c r="AR1359" s="28"/>
      <c r="AS1359" s="28"/>
      <c r="AT1359" s="28"/>
      <c r="AU1359" s="28"/>
    </row>
    <row r="1360" spans="4:64" x14ac:dyDescent="0.2">
      <c r="D1360" s="4"/>
      <c r="AA1360" s="28"/>
      <c r="AB1360" s="28"/>
      <c r="AC1360" s="28"/>
      <c r="AD1360" s="28"/>
      <c r="AE1360" s="28"/>
      <c r="AG1360" s="29"/>
      <c r="AN1360" s="28"/>
      <c r="AO1360" s="28"/>
      <c r="AP1360" s="28"/>
      <c r="AQ1360" s="28"/>
      <c r="AR1360" s="28"/>
      <c r="AS1360" s="28"/>
      <c r="AT1360" s="28"/>
      <c r="AU1360" s="28"/>
    </row>
    <row r="1361" spans="4:64" x14ac:dyDescent="0.2">
      <c r="D1361" s="4"/>
      <c r="AA1361" s="28"/>
      <c r="AB1361" s="28"/>
      <c r="AC1361" s="28"/>
      <c r="AD1361" s="28"/>
      <c r="AE1361" s="28"/>
      <c r="AG1361" s="29"/>
      <c r="AN1361" s="28"/>
      <c r="AO1361" s="28"/>
      <c r="AP1361" s="28"/>
      <c r="AQ1361" s="28"/>
      <c r="AR1361" s="28"/>
      <c r="AS1361" s="28"/>
      <c r="AT1361" s="28"/>
      <c r="AU1361" s="28"/>
    </row>
    <row r="1362" spans="4:64" x14ac:dyDescent="0.2">
      <c r="D1362" s="4"/>
      <c r="AA1362" s="28"/>
      <c r="AB1362" s="28"/>
      <c r="AC1362" s="28"/>
      <c r="AD1362" s="28"/>
      <c r="AE1362" s="28"/>
      <c r="AG1362" s="29"/>
      <c r="AN1362" s="28"/>
      <c r="AO1362" s="28"/>
      <c r="AP1362" s="28"/>
      <c r="AQ1362" s="28"/>
      <c r="AR1362" s="28"/>
      <c r="AS1362" s="28"/>
      <c r="AT1362" s="28"/>
      <c r="AU1362" s="28"/>
    </row>
    <row r="1363" spans="4:64" x14ac:dyDescent="0.2">
      <c r="D1363" s="4"/>
      <c r="AA1363" s="28"/>
      <c r="AB1363" s="28"/>
      <c r="AC1363" s="28"/>
      <c r="AD1363" s="28"/>
      <c r="AE1363" s="28"/>
      <c r="AG1363" s="29"/>
      <c r="AN1363" s="28"/>
      <c r="AO1363" s="28"/>
      <c r="AP1363" s="28"/>
      <c r="AQ1363" s="28"/>
      <c r="AR1363" s="28"/>
      <c r="AS1363" s="28"/>
      <c r="AT1363" s="28"/>
      <c r="AU1363" s="28"/>
    </row>
    <row r="1364" spans="4:64" x14ac:dyDescent="0.2">
      <c r="D1364" s="4"/>
      <c r="AA1364" s="28"/>
      <c r="AB1364" s="28"/>
      <c r="AC1364" s="28"/>
      <c r="AD1364" s="28"/>
      <c r="AE1364" s="28"/>
      <c r="AG1364" s="29"/>
      <c r="AN1364" s="28"/>
      <c r="AO1364" s="28"/>
      <c r="AP1364" s="28"/>
      <c r="AQ1364" s="28"/>
      <c r="AR1364" s="28"/>
      <c r="AS1364" s="28"/>
      <c r="AT1364" s="28"/>
      <c r="AU1364" s="28"/>
    </row>
    <row r="1365" spans="4:64" x14ac:dyDescent="0.2">
      <c r="D1365" s="4"/>
      <c r="AA1365" s="28"/>
      <c r="AB1365" s="28"/>
      <c r="AC1365" s="28"/>
      <c r="AD1365" s="28"/>
      <c r="AE1365" s="28"/>
      <c r="AG1365" s="29"/>
      <c r="AN1365" s="28"/>
      <c r="AO1365" s="28"/>
      <c r="AP1365" s="28"/>
      <c r="AQ1365" s="28"/>
      <c r="AR1365" s="28"/>
      <c r="AS1365" s="28"/>
      <c r="AT1365" s="28"/>
      <c r="AU1365" s="28"/>
      <c r="AV1365" s="28"/>
      <c r="AW1365" s="26"/>
      <c r="AX1365" s="30"/>
      <c r="AY1365" s="28"/>
      <c r="AZ1365" s="28"/>
      <c r="BA1365" s="28"/>
      <c r="BB1365" s="28"/>
      <c r="BC1365" s="28"/>
      <c r="BD1365" s="28"/>
      <c r="BE1365" s="28"/>
      <c r="BF1365" s="28"/>
      <c r="BG1365" s="28"/>
      <c r="BH1365" s="28"/>
      <c r="BI1365" s="28"/>
      <c r="BJ1365" s="28"/>
      <c r="BK1365" s="28"/>
      <c r="BL1365" s="28"/>
    </row>
    <row r="1366" spans="4:64" x14ac:dyDescent="0.2">
      <c r="D1366" s="4"/>
      <c r="AA1366" s="28"/>
      <c r="AB1366" s="28"/>
      <c r="AC1366" s="28"/>
      <c r="AD1366" s="28"/>
      <c r="AE1366" s="28"/>
      <c r="AG1366" s="29"/>
      <c r="AN1366" s="28"/>
      <c r="AO1366" s="28"/>
      <c r="AP1366" s="28"/>
      <c r="AQ1366" s="28"/>
      <c r="AR1366" s="28"/>
      <c r="AS1366" s="28"/>
      <c r="AT1366" s="28"/>
      <c r="AU1366" s="28"/>
    </row>
    <row r="1367" spans="4:64" x14ac:dyDescent="0.2">
      <c r="D1367" s="4"/>
      <c r="AA1367" s="28"/>
      <c r="AB1367" s="28"/>
      <c r="AC1367" s="28"/>
      <c r="AD1367" s="28"/>
      <c r="AE1367" s="28"/>
      <c r="AG1367" s="29"/>
      <c r="AN1367" s="28"/>
      <c r="AO1367" s="28"/>
      <c r="AP1367" s="28"/>
      <c r="AQ1367" s="28"/>
      <c r="AR1367" s="28"/>
      <c r="AS1367" s="28"/>
      <c r="AT1367" s="28"/>
      <c r="AU1367" s="28"/>
    </row>
    <row r="1368" spans="4:64" x14ac:dyDescent="0.2">
      <c r="D1368" s="4"/>
      <c r="AA1368" s="28"/>
      <c r="AB1368" s="28"/>
      <c r="AC1368" s="28"/>
      <c r="AD1368" s="28"/>
      <c r="AE1368" s="28"/>
      <c r="AG1368" s="29"/>
      <c r="AN1368" s="28"/>
      <c r="AO1368" s="28"/>
      <c r="AP1368" s="28"/>
      <c r="AQ1368" s="28"/>
      <c r="AR1368" s="28"/>
      <c r="AS1368" s="28"/>
      <c r="AT1368" s="28"/>
      <c r="AU1368" s="28"/>
    </row>
    <row r="1369" spans="4:64" x14ac:dyDescent="0.2">
      <c r="D1369" s="4"/>
      <c r="AA1369" s="28"/>
      <c r="AB1369" s="28"/>
      <c r="AC1369" s="28"/>
      <c r="AD1369" s="28"/>
      <c r="AE1369" s="28"/>
      <c r="AG1369" s="29"/>
      <c r="AN1369" s="28"/>
      <c r="AO1369" s="28"/>
      <c r="AP1369" s="28"/>
      <c r="AQ1369" s="28"/>
      <c r="AR1369" s="28"/>
      <c r="AS1369" s="28"/>
      <c r="AT1369" s="28"/>
      <c r="AU1369" s="28"/>
      <c r="AV1369" s="28"/>
      <c r="AW1369" s="26"/>
      <c r="AX1369" s="30"/>
    </row>
    <row r="1370" spans="4:64" x14ac:dyDescent="0.2">
      <c r="D1370" s="4"/>
      <c r="AA1370" s="28"/>
      <c r="AB1370" s="28"/>
      <c r="AC1370" s="28"/>
      <c r="AD1370" s="28"/>
      <c r="AE1370" s="28"/>
      <c r="AG1370" s="29"/>
      <c r="AN1370" s="28"/>
      <c r="AO1370" s="28"/>
      <c r="AP1370" s="28"/>
      <c r="AQ1370" s="28"/>
      <c r="AR1370" s="28"/>
      <c r="AS1370" s="28"/>
      <c r="AT1370" s="28"/>
      <c r="AU1370" s="28"/>
    </row>
    <row r="1371" spans="4:64" x14ac:dyDescent="0.2">
      <c r="D1371" s="4"/>
      <c r="AA1371" s="28"/>
      <c r="AB1371" s="28"/>
      <c r="AC1371" s="28"/>
      <c r="AD1371" s="28"/>
      <c r="AE1371" s="28"/>
      <c r="AG1371" s="29"/>
      <c r="AN1371" s="28"/>
      <c r="AO1371" s="28"/>
      <c r="AP1371" s="28"/>
      <c r="AQ1371" s="28"/>
      <c r="AR1371" s="28"/>
      <c r="AS1371" s="28"/>
      <c r="AT1371" s="28"/>
      <c r="AU1371" s="28"/>
      <c r="AV1371" s="28"/>
      <c r="AW1371" s="26"/>
      <c r="AX1371" s="30"/>
      <c r="AY1371" s="28"/>
      <c r="AZ1371" s="28"/>
      <c r="BA1371" s="28"/>
      <c r="BB1371" s="28"/>
      <c r="BC1371" s="28"/>
      <c r="BD1371" s="28"/>
      <c r="BE1371" s="28"/>
      <c r="BF1371" s="28"/>
      <c r="BG1371" s="28"/>
      <c r="BH1371" s="28"/>
      <c r="BI1371" s="28"/>
      <c r="BJ1371" s="28"/>
      <c r="BK1371" s="28"/>
      <c r="BL1371" s="28"/>
    </row>
    <row r="1372" spans="4:64" x14ac:dyDescent="0.2">
      <c r="D1372" s="4"/>
      <c r="AA1372" s="28"/>
      <c r="AB1372" s="28"/>
      <c r="AC1372" s="28"/>
      <c r="AD1372" s="28"/>
      <c r="AE1372" s="28"/>
      <c r="AG1372" s="29"/>
      <c r="AN1372" s="28"/>
      <c r="AO1372" s="28"/>
      <c r="AP1372" s="28"/>
      <c r="AQ1372" s="28"/>
      <c r="AR1372" s="28"/>
      <c r="AS1372" s="28"/>
      <c r="AT1372" s="28"/>
      <c r="AU1372" s="28"/>
    </row>
    <row r="1373" spans="4:64" x14ac:dyDescent="0.2">
      <c r="D1373" s="4"/>
      <c r="AA1373" s="28"/>
      <c r="AB1373" s="28"/>
      <c r="AC1373" s="28"/>
      <c r="AD1373" s="28"/>
      <c r="AE1373" s="28"/>
      <c r="AG1373" s="29"/>
      <c r="AN1373" s="28"/>
      <c r="AO1373" s="28"/>
      <c r="AP1373" s="28"/>
      <c r="AQ1373" s="28"/>
      <c r="AR1373" s="28"/>
      <c r="AS1373" s="28"/>
      <c r="AT1373" s="28"/>
      <c r="AU1373" s="28"/>
    </row>
    <row r="1374" spans="4:64" x14ac:dyDescent="0.2">
      <c r="D1374" s="4"/>
      <c r="AA1374" s="28"/>
      <c r="AB1374" s="28"/>
      <c r="AC1374" s="28"/>
      <c r="AD1374" s="28"/>
      <c r="AE1374" s="28"/>
      <c r="AG1374" s="29"/>
      <c r="AN1374" s="28"/>
      <c r="AO1374" s="28"/>
      <c r="AP1374" s="28"/>
      <c r="AQ1374" s="28"/>
      <c r="AR1374" s="28"/>
      <c r="AS1374" s="28"/>
      <c r="AT1374" s="28"/>
      <c r="AU1374" s="28"/>
      <c r="AV1374" s="28"/>
      <c r="AW1374" s="26"/>
      <c r="AX1374" s="27"/>
    </row>
    <row r="1375" spans="4:64" x14ac:dyDescent="0.2">
      <c r="D1375" s="4"/>
      <c r="AA1375" s="28"/>
      <c r="AB1375" s="28"/>
      <c r="AC1375" s="28"/>
      <c r="AD1375" s="28"/>
      <c r="AE1375" s="28"/>
      <c r="AG1375" s="29"/>
      <c r="AN1375" s="28"/>
      <c r="AO1375" s="28"/>
      <c r="AP1375" s="28"/>
      <c r="AQ1375" s="28"/>
      <c r="AR1375" s="28"/>
      <c r="AS1375" s="28"/>
      <c r="AT1375" s="28"/>
      <c r="AU1375" s="28"/>
      <c r="AV1375" s="28"/>
      <c r="AW1375" s="26"/>
      <c r="AX1375" s="27"/>
    </row>
    <row r="1376" spans="4:64" x14ac:dyDescent="0.2">
      <c r="D1376" s="4"/>
      <c r="AA1376" s="28"/>
      <c r="AB1376" s="28"/>
      <c r="AC1376" s="28"/>
      <c r="AD1376" s="28"/>
      <c r="AE1376" s="28"/>
      <c r="AG1376" s="29"/>
      <c r="AN1376" s="28"/>
      <c r="AO1376" s="28"/>
      <c r="AP1376" s="28"/>
      <c r="AQ1376" s="28"/>
      <c r="AR1376" s="28"/>
      <c r="AS1376" s="28"/>
      <c r="AT1376" s="28"/>
      <c r="AU1376" s="28"/>
      <c r="AV1376" s="28"/>
      <c r="AW1376" s="28"/>
      <c r="AX1376" s="28"/>
      <c r="AY1376" s="28"/>
      <c r="AZ1376" s="28"/>
      <c r="BA1376" s="28"/>
      <c r="BB1376" s="28"/>
      <c r="BC1376" s="28"/>
      <c r="BD1376" s="28"/>
      <c r="BE1376" s="28"/>
      <c r="BF1376" s="28"/>
      <c r="BG1376" s="28"/>
      <c r="BH1376" s="28"/>
      <c r="BI1376" s="28"/>
      <c r="BJ1376" s="28"/>
      <c r="BK1376" s="28"/>
      <c r="BL1376" s="28"/>
    </row>
    <row r="1377" spans="4:64" x14ac:dyDescent="0.2">
      <c r="D1377" s="4"/>
      <c r="AA1377" s="28"/>
      <c r="AB1377" s="28"/>
      <c r="AC1377" s="28"/>
      <c r="AD1377" s="28"/>
      <c r="AE1377" s="28"/>
      <c r="AG1377" s="29"/>
      <c r="AN1377" s="28"/>
      <c r="AO1377" s="28"/>
      <c r="AP1377" s="28"/>
      <c r="AQ1377" s="28"/>
      <c r="AR1377" s="28"/>
      <c r="AS1377" s="28"/>
      <c r="AT1377" s="28"/>
      <c r="AU1377" s="28"/>
    </row>
    <row r="1378" spans="4:64" x14ac:dyDescent="0.2">
      <c r="D1378" s="4"/>
      <c r="AA1378" s="28"/>
      <c r="AB1378" s="28"/>
      <c r="AC1378" s="28"/>
      <c r="AD1378" s="28"/>
      <c r="AE1378" s="28"/>
      <c r="AG1378" s="29"/>
      <c r="AN1378" s="28"/>
      <c r="AO1378" s="28"/>
      <c r="AP1378" s="28"/>
      <c r="AQ1378" s="28"/>
      <c r="AR1378" s="28"/>
      <c r="AS1378" s="28"/>
      <c r="AT1378" s="28"/>
      <c r="AU1378" s="28"/>
    </row>
    <row r="1379" spans="4:64" x14ac:dyDescent="0.2">
      <c r="D1379" s="4"/>
      <c r="AA1379" s="28"/>
      <c r="AB1379" s="28"/>
      <c r="AC1379" s="28"/>
      <c r="AD1379" s="28"/>
      <c r="AE1379" s="28"/>
      <c r="AG1379" s="29"/>
      <c r="AN1379" s="28"/>
      <c r="AO1379" s="28"/>
      <c r="AP1379" s="28"/>
      <c r="AQ1379" s="28"/>
      <c r="AR1379" s="28"/>
      <c r="AS1379" s="28"/>
      <c r="AT1379" s="28"/>
      <c r="AU1379" s="28"/>
      <c r="AV1379" s="28"/>
      <c r="AW1379" s="26"/>
      <c r="AX1379" s="30"/>
      <c r="AY1379" s="28"/>
      <c r="AZ1379" s="28"/>
      <c r="BA1379" s="28"/>
      <c r="BB1379" s="28"/>
      <c r="BC1379" s="28"/>
      <c r="BD1379" s="28"/>
      <c r="BE1379" s="28"/>
      <c r="BF1379" s="28"/>
      <c r="BG1379" s="28"/>
      <c r="BH1379" s="28"/>
      <c r="BI1379" s="28"/>
      <c r="BJ1379" s="28"/>
      <c r="BK1379" s="28"/>
      <c r="BL1379" s="28"/>
    </row>
    <row r="1380" spans="4:64" x14ac:dyDescent="0.2">
      <c r="D1380" s="4"/>
      <c r="AA1380" s="28"/>
      <c r="AB1380" s="28"/>
      <c r="AC1380" s="28"/>
      <c r="AD1380" s="28"/>
      <c r="AE1380" s="28"/>
      <c r="AG1380" s="29"/>
      <c r="AN1380" s="28"/>
      <c r="AO1380" s="28"/>
      <c r="AP1380" s="28"/>
      <c r="AQ1380" s="28"/>
      <c r="AR1380" s="28"/>
      <c r="AS1380" s="28"/>
      <c r="AT1380" s="28"/>
      <c r="AU1380" s="28"/>
      <c r="AV1380" s="28"/>
      <c r="AW1380" s="28"/>
      <c r="AX1380" s="28"/>
      <c r="AY1380" s="28"/>
      <c r="AZ1380" s="28"/>
      <c r="BA1380" s="28"/>
      <c r="BB1380" s="28"/>
      <c r="BC1380" s="28"/>
      <c r="BD1380" s="28"/>
      <c r="BE1380" s="28"/>
      <c r="BF1380" s="28"/>
      <c r="BG1380" s="28"/>
      <c r="BH1380" s="28"/>
      <c r="BI1380" s="28"/>
      <c r="BJ1380" s="28"/>
      <c r="BK1380" s="28"/>
      <c r="BL1380" s="28"/>
    </row>
    <row r="1381" spans="4:64" x14ac:dyDescent="0.2">
      <c r="D1381" s="4"/>
      <c r="AA1381" s="28"/>
      <c r="AB1381" s="28"/>
      <c r="AC1381" s="28"/>
      <c r="AD1381" s="28"/>
      <c r="AE1381" s="28"/>
      <c r="AG1381" s="29"/>
      <c r="AN1381" s="28"/>
      <c r="AO1381" s="28"/>
      <c r="AP1381" s="28"/>
      <c r="AQ1381" s="28"/>
      <c r="AR1381" s="28"/>
      <c r="AS1381" s="28"/>
      <c r="AT1381" s="28"/>
      <c r="AU1381" s="28"/>
    </row>
    <row r="1382" spans="4:64" x14ac:dyDescent="0.2">
      <c r="D1382" s="4"/>
      <c r="AA1382" s="28"/>
      <c r="AB1382" s="28"/>
      <c r="AC1382" s="28"/>
      <c r="AD1382" s="28"/>
      <c r="AE1382" s="28"/>
      <c r="AG1382" s="29"/>
      <c r="AN1382" s="28"/>
      <c r="AO1382" s="28"/>
      <c r="AP1382" s="28"/>
      <c r="AQ1382" s="28"/>
      <c r="AR1382" s="28"/>
      <c r="AS1382" s="28"/>
      <c r="AT1382" s="28"/>
      <c r="AU1382" s="28"/>
    </row>
    <row r="1383" spans="4:64" x14ac:dyDescent="0.2">
      <c r="D1383" s="4"/>
      <c r="AA1383" s="28"/>
      <c r="AB1383" s="28"/>
      <c r="AC1383" s="28"/>
      <c r="AD1383" s="28"/>
      <c r="AE1383" s="28"/>
      <c r="AG1383" s="29"/>
      <c r="AN1383" s="28"/>
      <c r="AO1383" s="28"/>
      <c r="AP1383" s="28"/>
      <c r="AQ1383" s="28"/>
      <c r="AR1383" s="28"/>
      <c r="AS1383" s="28"/>
      <c r="AT1383" s="28"/>
      <c r="AU1383" s="28"/>
    </row>
    <row r="1384" spans="4:64" x14ac:dyDescent="0.2">
      <c r="D1384" s="4"/>
      <c r="AA1384" s="28"/>
      <c r="AB1384" s="28"/>
      <c r="AC1384" s="28"/>
      <c r="AD1384" s="28"/>
      <c r="AE1384" s="28"/>
      <c r="AG1384" s="29"/>
      <c r="AN1384" s="28"/>
      <c r="AO1384" s="28"/>
      <c r="AP1384" s="28"/>
      <c r="AQ1384" s="28"/>
      <c r="AR1384" s="28"/>
      <c r="AS1384" s="28"/>
      <c r="AT1384" s="28"/>
      <c r="AU1384" s="28"/>
    </row>
    <row r="1385" spans="4:64" x14ac:dyDescent="0.2">
      <c r="D1385" s="4"/>
      <c r="AA1385" s="28"/>
      <c r="AB1385" s="28"/>
      <c r="AC1385" s="28"/>
      <c r="AD1385" s="28"/>
      <c r="AE1385" s="28"/>
      <c r="AG1385" s="29"/>
      <c r="AN1385" s="28"/>
      <c r="AO1385" s="28"/>
      <c r="AP1385" s="28"/>
      <c r="AQ1385" s="28"/>
      <c r="AR1385" s="28"/>
      <c r="AS1385" s="28"/>
      <c r="AT1385" s="28"/>
      <c r="AU1385" s="28"/>
      <c r="AV1385" s="28"/>
      <c r="AW1385" s="26"/>
      <c r="AX1385" s="30"/>
      <c r="AY1385" s="28"/>
      <c r="AZ1385" s="28"/>
      <c r="BA1385" s="28"/>
      <c r="BB1385" s="28"/>
      <c r="BC1385" s="28"/>
      <c r="BD1385" s="28"/>
      <c r="BE1385" s="28"/>
      <c r="BF1385" s="28"/>
      <c r="BG1385" s="28"/>
      <c r="BH1385" s="28"/>
      <c r="BI1385" s="28"/>
      <c r="BJ1385" s="28"/>
      <c r="BK1385" s="28"/>
      <c r="BL1385" s="28"/>
    </row>
    <row r="1386" spans="4:64" x14ac:dyDescent="0.2">
      <c r="D1386" s="4"/>
      <c r="AA1386" s="28"/>
      <c r="AB1386" s="28"/>
      <c r="AC1386" s="28"/>
      <c r="AD1386" s="28"/>
      <c r="AE1386" s="28"/>
      <c r="AG1386" s="29"/>
      <c r="AN1386" s="28"/>
      <c r="AO1386" s="28"/>
      <c r="AP1386" s="28"/>
      <c r="AQ1386" s="28"/>
      <c r="AR1386" s="28"/>
      <c r="AS1386" s="28"/>
      <c r="AT1386" s="28"/>
      <c r="AU1386" s="28"/>
      <c r="AV1386" s="28"/>
      <c r="AW1386" s="26"/>
      <c r="AX1386" s="30"/>
      <c r="AY1386" s="28"/>
      <c r="AZ1386" s="28"/>
      <c r="BA1386" s="28"/>
      <c r="BB1386" s="28"/>
      <c r="BC1386" s="28"/>
      <c r="BD1386" s="28"/>
      <c r="BE1386" s="28"/>
      <c r="BF1386" s="28"/>
      <c r="BG1386" s="28"/>
      <c r="BH1386" s="28"/>
      <c r="BI1386" s="28"/>
      <c r="BJ1386" s="28"/>
      <c r="BK1386" s="28"/>
      <c r="BL1386" s="28"/>
    </row>
    <row r="1387" spans="4:64" x14ac:dyDescent="0.2">
      <c r="D1387" s="4"/>
      <c r="AA1387" s="28"/>
      <c r="AB1387" s="28"/>
      <c r="AC1387" s="28"/>
      <c r="AD1387" s="28"/>
      <c r="AE1387" s="28"/>
      <c r="AG1387" s="29"/>
      <c r="AN1387" s="28"/>
      <c r="AO1387" s="28"/>
      <c r="AP1387" s="28"/>
      <c r="AQ1387" s="28"/>
      <c r="AR1387" s="28"/>
      <c r="AS1387" s="28"/>
      <c r="AT1387" s="28"/>
      <c r="AU1387" s="28"/>
    </row>
    <row r="1388" spans="4:64" x14ac:dyDescent="0.2">
      <c r="D1388" s="4"/>
      <c r="AA1388" s="28"/>
      <c r="AB1388" s="28"/>
      <c r="AC1388" s="28"/>
      <c r="AD1388" s="28"/>
      <c r="AE1388" s="28"/>
      <c r="AG1388" s="29"/>
      <c r="AN1388" s="28"/>
      <c r="AO1388" s="28"/>
      <c r="AP1388" s="28"/>
      <c r="AQ1388" s="28"/>
      <c r="AR1388" s="28"/>
      <c r="AS1388" s="28"/>
      <c r="AT1388" s="28"/>
      <c r="AU1388" s="28"/>
    </row>
    <row r="1389" spans="4:64" x14ac:dyDescent="0.2">
      <c r="D1389" s="4"/>
      <c r="AA1389" s="28"/>
      <c r="AB1389" s="28"/>
      <c r="AC1389" s="28"/>
      <c r="AD1389" s="28"/>
      <c r="AE1389" s="28"/>
      <c r="AG1389" s="29"/>
      <c r="AN1389" s="28"/>
      <c r="AO1389" s="28"/>
      <c r="AP1389" s="28"/>
      <c r="AQ1389" s="28"/>
      <c r="AR1389" s="28"/>
      <c r="AS1389" s="28"/>
      <c r="AT1389" s="28"/>
      <c r="AU1389" s="28"/>
    </row>
    <row r="1390" spans="4:64" x14ac:dyDescent="0.2">
      <c r="D1390" s="4"/>
      <c r="AA1390" s="28"/>
      <c r="AB1390" s="28"/>
      <c r="AC1390" s="28"/>
      <c r="AD1390" s="28"/>
      <c r="AE1390" s="28"/>
      <c r="AG1390" s="29"/>
      <c r="AN1390" s="28"/>
      <c r="AO1390" s="28"/>
      <c r="AP1390" s="28"/>
      <c r="AQ1390" s="28"/>
      <c r="AR1390" s="28"/>
      <c r="AS1390" s="28"/>
      <c r="AT1390" s="28"/>
      <c r="AU1390" s="28"/>
    </row>
    <row r="1391" spans="4:64" x14ac:dyDescent="0.2">
      <c r="D1391" s="4"/>
      <c r="AA1391" s="28"/>
      <c r="AB1391" s="28"/>
      <c r="AC1391" s="28"/>
      <c r="AD1391" s="28"/>
      <c r="AE1391" s="28"/>
      <c r="AG1391" s="29"/>
      <c r="AN1391" s="28"/>
      <c r="AO1391" s="28"/>
      <c r="AP1391" s="28"/>
      <c r="AQ1391" s="28"/>
      <c r="AR1391" s="28"/>
      <c r="AS1391" s="28"/>
      <c r="AT1391" s="28"/>
      <c r="AU1391" s="28"/>
    </row>
    <row r="1392" spans="4:64" x14ac:dyDescent="0.2">
      <c r="D1392" s="4"/>
      <c r="AA1392" s="28"/>
      <c r="AB1392" s="28"/>
      <c r="AC1392" s="28"/>
      <c r="AD1392" s="28"/>
      <c r="AE1392" s="28"/>
      <c r="AG1392" s="29"/>
      <c r="AN1392" s="28"/>
      <c r="AO1392" s="28"/>
      <c r="AP1392" s="28"/>
      <c r="AQ1392" s="28"/>
      <c r="AR1392" s="28"/>
      <c r="AS1392" s="28"/>
      <c r="AT1392" s="28"/>
      <c r="AU1392" s="28"/>
    </row>
    <row r="1393" spans="4:64" x14ac:dyDescent="0.2">
      <c r="D1393" s="4"/>
      <c r="AA1393" s="28"/>
      <c r="AB1393" s="28"/>
      <c r="AC1393" s="28"/>
      <c r="AD1393" s="28"/>
      <c r="AE1393" s="28"/>
      <c r="AG1393" s="29"/>
      <c r="AN1393" s="28"/>
      <c r="AO1393" s="28"/>
      <c r="AP1393" s="28"/>
      <c r="AQ1393" s="28"/>
      <c r="AR1393" s="28"/>
      <c r="AS1393" s="28"/>
      <c r="AT1393" s="28"/>
      <c r="AU1393" s="28"/>
    </row>
    <row r="1394" spans="4:64" x14ac:dyDescent="0.2">
      <c r="D1394" s="4"/>
      <c r="AA1394" s="28"/>
      <c r="AB1394" s="28"/>
      <c r="AC1394" s="28"/>
      <c r="AD1394" s="28"/>
      <c r="AE1394" s="28"/>
      <c r="AG1394" s="29"/>
      <c r="AN1394" s="28"/>
      <c r="AO1394" s="28"/>
      <c r="AP1394" s="28"/>
      <c r="AQ1394" s="28"/>
      <c r="AR1394" s="28"/>
      <c r="AS1394" s="28"/>
      <c r="AT1394" s="28"/>
      <c r="AU1394" s="28"/>
      <c r="AV1394" s="28"/>
      <c r="AW1394" s="26"/>
      <c r="AX1394" s="30"/>
      <c r="AY1394" s="28"/>
      <c r="AZ1394" s="28"/>
      <c r="BA1394" s="28"/>
      <c r="BB1394" s="28"/>
      <c r="BC1394" s="28"/>
      <c r="BD1394" s="28"/>
      <c r="BE1394" s="28"/>
      <c r="BF1394" s="28"/>
      <c r="BG1394" s="28"/>
      <c r="BH1394" s="28"/>
      <c r="BI1394" s="28"/>
      <c r="BJ1394" s="28"/>
      <c r="BK1394" s="28"/>
      <c r="BL1394" s="28"/>
    </row>
    <row r="1395" spans="4:64" x14ac:dyDescent="0.2">
      <c r="D1395" s="4"/>
      <c r="AA1395" s="28"/>
      <c r="AB1395" s="28"/>
      <c r="AC1395" s="28"/>
      <c r="AD1395" s="28"/>
      <c r="AE1395" s="28"/>
      <c r="AG1395" s="29"/>
      <c r="AN1395" s="28"/>
      <c r="AO1395" s="28"/>
      <c r="AP1395" s="28"/>
      <c r="AQ1395" s="28"/>
      <c r="AR1395" s="28"/>
      <c r="AS1395" s="28"/>
      <c r="AT1395" s="28"/>
      <c r="AU1395" s="28"/>
    </row>
    <row r="1396" spans="4:64" x14ac:dyDescent="0.2">
      <c r="D1396" s="4"/>
      <c r="AA1396" s="28"/>
      <c r="AB1396" s="28"/>
      <c r="AC1396" s="28"/>
      <c r="AD1396" s="28"/>
      <c r="AE1396" s="28"/>
      <c r="AG1396" s="29"/>
      <c r="AN1396" s="28"/>
      <c r="AO1396" s="28"/>
      <c r="AP1396" s="28"/>
      <c r="AQ1396" s="28"/>
      <c r="AR1396" s="28"/>
      <c r="AS1396" s="28"/>
      <c r="AT1396" s="28"/>
      <c r="AU1396" s="28"/>
    </row>
    <row r="1397" spans="4:64" x14ac:dyDescent="0.2">
      <c r="D1397" s="4"/>
      <c r="AA1397" s="28"/>
      <c r="AB1397" s="28"/>
      <c r="AC1397" s="28"/>
      <c r="AD1397" s="28"/>
      <c r="AE1397" s="28"/>
      <c r="AG1397" s="29"/>
      <c r="AN1397" s="28"/>
      <c r="AO1397" s="28"/>
      <c r="AP1397" s="28"/>
      <c r="AQ1397" s="28"/>
      <c r="AR1397" s="28"/>
      <c r="AS1397" s="28"/>
      <c r="AT1397" s="28"/>
      <c r="AU1397" s="28"/>
    </row>
    <row r="1398" spans="4:64" x14ac:dyDescent="0.2">
      <c r="D1398" s="4"/>
      <c r="AA1398" s="28"/>
      <c r="AB1398" s="28"/>
      <c r="AC1398" s="28"/>
      <c r="AD1398" s="28"/>
      <c r="AE1398" s="28"/>
      <c r="AG1398" s="29"/>
      <c r="AN1398" s="28"/>
      <c r="AO1398" s="28"/>
      <c r="AP1398" s="28"/>
      <c r="AQ1398" s="28"/>
      <c r="AR1398" s="28"/>
      <c r="AS1398" s="28"/>
      <c r="AT1398" s="28"/>
      <c r="AU1398" s="28"/>
    </row>
    <row r="1399" spans="4:64" x14ac:dyDescent="0.2">
      <c r="D1399" s="4"/>
      <c r="AA1399" s="28"/>
      <c r="AB1399" s="28"/>
      <c r="AC1399" s="28"/>
      <c r="AD1399" s="28"/>
      <c r="AE1399" s="28"/>
      <c r="AG1399" s="29"/>
      <c r="AN1399" s="28"/>
      <c r="AO1399" s="28"/>
      <c r="AP1399" s="28"/>
      <c r="AQ1399" s="28"/>
      <c r="AR1399" s="28"/>
      <c r="AS1399" s="28"/>
      <c r="AT1399" s="28"/>
      <c r="AU1399" s="28"/>
    </row>
    <row r="1400" spans="4:64" x14ac:dyDescent="0.2">
      <c r="D1400" s="4"/>
      <c r="AA1400" s="28"/>
      <c r="AB1400" s="28"/>
      <c r="AC1400" s="28"/>
      <c r="AD1400" s="28"/>
      <c r="AE1400" s="28"/>
      <c r="AG1400" s="29"/>
      <c r="AN1400" s="28"/>
      <c r="AO1400" s="28"/>
      <c r="AP1400" s="28"/>
      <c r="AQ1400" s="28"/>
      <c r="AR1400" s="28"/>
      <c r="AS1400" s="28"/>
      <c r="AT1400" s="28"/>
      <c r="AU1400" s="28"/>
      <c r="AV1400" s="28"/>
      <c r="AW1400" s="28"/>
      <c r="AX1400" s="28"/>
      <c r="AY1400" s="28"/>
      <c r="AZ1400" s="28"/>
      <c r="BA1400" s="28"/>
      <c r="BB1400" s="28"/>
      <c r="BC1400" s="28"/>
      <c r="BD1400" s="28"/>
      <c r="BE1400" s="28"/>
      <c r="BF1400" s="28"/>
      <c r="BG1400" s="28"/>
      <c r="BH1400" s="28"/>
      <c r="BI1400" s="28"/>
      <c r="BJ1400" s="28"/>
      <c r="BK1400" s="28"/>
      <c r="BL1400" s="28"/>
    </row>
    <row r="1401" spans="4:64" x14ac:dyDescent="0.2">
      <c r="D1401" s="4"/>
      <c r="AA1401" s="28"/>
      <c r="AB1401" s="28"/>
      <c r="AC1401" s="28"/>
      <c r="AD1401" s="28"/>
      <c r="AE1401" s="28"/>
      <c r="AG1401" s="29"/>
      <c r="AN1401" s="28"/>
      <c r="AO1401" s="28"/>
      <c r="AP1401" s="28"/>
      <c r="AQ1401" s="28"/>
      <c r="AR1401" s="28"/>
      <c r="AS1401" s="28"/>
      <c r="AT1401" s="28"/>
      <c r="AU1401" s="28"/>
    </row>
    <row r="1402" spans="4:64" x14ac:dyDescent="0.2">
      <c r="D1402" s="4"/>
      <c r="AA1402" s="28"/>
      <c r="AB1402" s="28"/>
      <c r="AC1402" s="28"/>
      <c r="AD1402" s="28"/>
      <c r="AE1402" s="28"/>
      <c r="AG1402" s="29"/>
      <c r="AN1402" s="28"/>
      <c r="AO1402" s="28"/>
      <c r="AP1402" s="28"/>
      <c r="AQ1402" s="28"/>
      <c r="AR1402" s="28"/>
      <c r="AS1402" s="28"/>
      <c r="AT1402" s="28"/>
      <c r="AU1402" s="28"/>
    </row>
    <row r="1403" spans="4:64" x14ac:dyDescent="0.2">
      <c r="D1403" s="4"/>
      <c r="AA1403" s="28"/>
      <c r="AB1403" s="28"/>
      <c r="AC1403" s="28"/>
      <c r="AD1403" s="28"/>
      <c r="AE1403" s="28"/>
      <c r="AG1403" s="29"/>
      <c r="AN1403" s="28"/>
      <c r="AO1403" s="28"/>
      <c r="AP1403" s="28"/>
      <c r="AQ1403" s="28"/>
      <c r="AR1403" s="28"/>
      <c r="AS1403" s="28"/>
      <c r="AT1403" s="28"/>
      <c r="AU1403" s="28"/>
    </row>
    <row r="1404" spans="4:64" x14ac:dyDescent="0.2">
      <c r="D1404" s="4"/>
      <c r="AA1404" s="28"/>
      <c r="AB1404" s="28"/>
      <c r="AC1404" s="28"/>
      <c r="AD1404" s="28"/>
      <c r="AE1404" s="28"/>
      <c r="AG1404" s="29"/>
      <c r="AN1404" s="28"/>
      <c r="AO1404" s="28"/>
      <c r="AP1404" s="28"/>
      <c r="AQ1404" s="28"/>
      <c r="AR1404" s="28"/>
      <c r="AS1404" s="28"/>
      <c r="AT1404" s="28"/>
      <c r="AU1404" s="28"/>
    </row>
    <row r="1405" spans="4:64" x14ac:dyDescent="0.2">
      <c r="D1405" s="4"/>
      <c r="AA1405" s="28"/>
      <c r="AB1405" s="28"/>
      <c r="AC1405" s="28"/>
      <c r="AD1405" s="28"/>
      <c r="AE1405" s="28"/>
      <c r="AG1405" s="29"/>
      <c r="AN1405" s="28"/>
      <c r="AO1405" s="28"/>
      <c r="AP1405" s="28"/>
      <c r="AQ1405" s="28"/>
      <c r="AR1405" s="28"/>
      <c r="AS1405" s="28"/>
      <c r="AT1405" s="28"/>
      <c r="AU1405" s="28"/>
    </row>
    <row r="1406" spans="4:64" x14ac:dyDescent="0.2">
      <c r="D1406" s="4"/>
      <c r="AA1406" s="28"/>
      <c r="AB1406" s="28"/>
      <c r="AC1406" s="28"/>
      <c r="AD1406" s="28"/>
      <c r="AE1406" s="28"/>
      <c r="AG1406" s="29"/>
      <c r="AN1406" s="28"/>
      <c r="AO1406" s="28"/>
      <c r="AP1406" s="28"/>
      <c r="AQ1406" s="28"/>
      <c r="AR1406" s="28"/>
      <c r="AS1406" s="28"/>
      <c r="AT1406" s="28"/>
      <c r="AU1406" s="28"/>
    </row>
    <row r="1407" spans="4:64" x14ac:dyDescent="0.2">
      <c r="D1407" s="4"/>
      <c r="AA1407" s="28"/>
      <c r="AB1407" s="28"/>
      <c r="AC1407" s="28"/>
      <c r="AD1407" s="28"/>
      <c r="AE1407" s="28"/>
      <c r="AG1407" s="29"/>
      <c r="AN1407" s="28"/>
      <c r="AO1407" s="28"/>
      <c r="AP1407" s="28"/>
      <c r="AQ1407" s="28"/>
      <c r="AR1407" s="28"/>
      <c r="AS1407" s="28"/>
      <c r="AT1407" s="28"/>
      <c r="AU1407" s="28"/>
    </row>
    <row r="1408" spans="4:64" x14ac:dyDescent="0.2">
      <c r="D1408" s="4"/>
      <c r="AA1408" s="28"/>
      <c r="AB1408" s="28"/>
      <c r="AC1408" s="28"/>
      <c r="AD1408" s="28"/>
      <c r="AE1408" s="28"/>
      <c r="AG1408" s="29"/>
      <c r="AN1408" s="28"/>
      <c r="AO1408" s="28"/>
      <c r="AP1408" s="28"/>
      <c r="AQ1408" s="28"/>
      <c r="AR1408" s="28"/>
      <c r="AS1408" s="28"/>
      <c r="AT1408" s="28"/>
      <c r="AU1408" s="28"/>
    </row>
    <row r="1409" spans="4:64" x14ac:dyDescent="0.2">
      <c r="D1409" s="4"/>
      <c r="AA1409" s="28"/>
      <c r="AB1409" s="28"/>
      <c r="AC1409" s="28"/>
      <c r="AD1409" s="28"/>
      <c r="AE1409" s="28"/>
      <c r="AG1409" s="29"/>
      <c r="AN1409" s="28"/>
      <c r="AO1409" s="28"/>
      <c r="AP1409" s="28"/>
      <c r="AQ1409" s="28"/>
      <c r="AR1409" s="28"/>
      <c r="AS1409" s="28"/>
      <c r="AT1409" s="28"/>
      <c r="AU1409" s="28"/>
    </row>
    <row r="1410" spans="4:64" x14ac:dyDescent="0.2">
      <c r="D1410" s="4"/>
      <c r="AA1410" s="28"/>
      <c r="AB1410" s="28"/>
      <c r="AC1410" s="28"/>
      <c r="AD1410" s="28"/>
      <c r="AE1410" s="28"/>
      <c r="AG1410" s="29"/>
      <c r="AN1410" s="28"/>
      <c r="AO1410" s="28"/>
      <c r="AP1410" s="28"/>
      <c r="AQ1410" s="28"/>
      <c r="AR1410" s="28"/>
      <c r="AS1410" s="28"/>
      <c r="AT1410" s="28"/>
      <c r="AU1410" s="28"/>
    </row>
    <row r="1411" spans="4:64" x14ac:dyDescent="0.2">
      <c r="D1411" s="4"/>
      <c r="AA1411" s="28"/>
      <c r="AB1411" s="28"/>
      <c r="AC1411" s="28"/>
      <c r="AD1411" s="28"/>
      <c r="AE1411" s="28"/>
      <c r="AG1411" s="29"/>
      <c r="AN1411" s="28"/>
      <c r="AO1411" s="28"/>
      <c r="AP1411" s="28"/>
      <c r="AQ1411" s="28"/>
      <c r="AR1411" s="28"/>
      <c r="AS1411" s="28"/>
      <c r="AT1411" s="28"/>
      <c r="AU1411" s="28"/>
    </row>
    <row r="1412" spans="4:64" x14ac:dyDescent="0.2">
      <c r="D1412" s="4"/>
      <c r="AA1412" s="28"/>
      <c r="AB1412" s="28"/>
      <c r="AC1412" s="28"/>
      <c r="AD1412" s="28"/>
      <c r="AE1412" s="28"/>
      <c r="AG1412" s="29"/>
      <c r="AN1412" s="28"/>
      <c r="AO1412" s="28"/>
      <c r="AP1412" s="28"/>
      <c r="AQ1412" s="28"/>
      <c r="AR1412" s="28"/>
      <c r="AS1412" s="28"/>
      <c r="AT1412" s="28"/>
      <c r="AU1412" s="28"/>
    </row>
    <row r="1413" spans="4:64" x14ac:dyDescent="0.2">
      <c r="D1413" s="4"/>
      <c r="AA1413" s="28"/>
      <c r="AB1413" s="28"/>
      <c r="AC1413" s="28"/>
      <c r="AD1413" s="28"/>
      <c r="AE1413" s="28"/>
      <c r="AG1413" s="29"/>
      <c r="AN1413" s="28"/>
      <c r="AO1413" s="28"/>
      <c r="AP1413" s="28"/>
      <c r="AQ1413" s="28"/>
      <c r="AR1413" s="28"/>
      <c r="AS1413" s="28"/>
      <c r="AT1413" s="28"/>
      <c r="AU1413" s="28"/>
    </row>
    <row r="1414" spans="4:64" x14ac:dyDescent="0.2">
      <c r="D1414" s="4"/>
      <c r="AA1414" s="28"/>
      <c r="AB1414" s="28"/>
      <c r="AC1414" s="28"/>
      <c r="AD1414" s="28"/>
      <c r="AE1414" s="28"/>
      <c r="AG1414" s="29"/>
      <c r="AN1414" s="28"/>
      <c r="AO1414" s="28"/>
      <c r="AP1414" s="28"/>
      <c r="AQ1414" s="28"/>
      <c r="AR1414" s="28"/>
      <c r="AS1414" s="28"/>
      <c r="AT1414" s="28"/>
      <c r="AU1414" s="28"/>
      <c r="AV1414" s="28"/>
      <c r="AW1414" s="28"/>
      <c r="AX1414" s="28"/>
      <c r="AY1414" s="28"/>
      <c r="AZ1414" s="28"/>
      <c r="BA1414" s="28"/>
      <c r="BB1414" s="28"/>
      <c r="BC1414" s="28"/>
      <c r="BD1414" s="28"/>
      <c r="BE1414" s="28"/>
      <c r="BF1414" s="28"/>
      <c r="BG1414" s="28"/>
      <c r="BH1414" s="28"/>
      <c r="BI1414" s="28"/>
      <c r="BJ1414" s="28"/>
      <c r="BK1414" s="28"/>
      <c r="BL1414" s="28"/>
    </row>
    <row r="1415" spans="4:64" x14ac:dyDescent="0.2">
      <c r="D1415" s="4"/>
      <c r="AA1415" s="28"/>
      <c r="AB1415" s="28"/>
      <c r="AC1415" s="28"/>
      <c r="AD1415" s="28"/>
      <c r="AE1415" s="28"/>
      <c r="AG1415" s="29"/>
      <c r="AN1415" s="28"/>
      <c r="AO1415" s="28"/>
      <c r="AP1415" s="28"/>
      <c r="AQ1415" s="28"/>
      <c r="AR1415" s="28"/>
      <c r="AS1415" s="28"/>
      <c r="AT1415" s="28"/>
      <c r="AU1415" s="28"/>
    </row>
    <row r="1416" spans="4:64" x14ac:dyDescent="0.2">
      <c r="D1416" s="4"/>
      <c r="AA1416" s="28"/>
      <c r="AB1416" s="28"/>
      <c r="AC1416" s="28"/>
      <c r="AD1416" s="28"/>
      <c r="AE1416" s="28"/>
      <c r="AG1416" s="29"/>
      <c r="AN1416" s="28"/>
      <c r="AO1416" s="28"/>
      <c r="AP1416" s="28"/>
      <c r="AQ1416" s="28"/>
      <c r="AR1416" s="28"/>
      <c r="AS1416" s="28"/>
      <c r="AT1416" s="28"/>
      <c r="AU1416" s="28"/>
    </row>
    <row r="1417" spans="4:64" x14ac:dyDescent="0.2">
      <c r="D1417" s="4"/>
      <c r="AA1417" s="28"/>
      <c r="AB1417" s="28"/>
      <c r="AC1417" s="28"/>
      <c r="AD1417" s="28"/>
      <c r="AE1417" s="28"/>
      <c r="AG1417" s="29"/>
      <c r="AN1417" s="28"/>
      <c r="AO1417" s="28"/>
      <c r="AP1417" s="28"/>
      <c r="AQ1417" s="28"/>
      <c r="AR1417" s="28"/>
      <c r="AS1417" s="28"/>
      <c r="AT1417" s="28"/>
      <c r="AU1417" s="28"/>
    </row>
    <row r="1418" spans="4:64" x14ac:dyDescent="0.2">
      <c r="D1418" s="4"/>
      <c r="AA1418" s="28"/>
      <c r="AB1418" s="28"/>
      <c r="AC1418" s="28"/>
      <c r="AD1418" s="28"/>
      <c r="AE1418" s="28"/>
      <c r="AG1418" s="29"/>
      <c r="AN1418" s="28"/>
      <c r="AO1418" s="28"/>
      <c r="AP1418" s="28"/>
      <c r="AQ1418" s="28"/>
      <c r="AR1418" s="28"/>
      <c r="AS1418" s="28"/>
      <c r="AT1418" s="28"/>
      <c r="AU1418" s="28"/>
    </row>
    <row r="1419" spans="4:64" x14ac:dyDescent="0.2">
      <c r="D1419" s="4"/>
      <c r="AA1419" s="28"/>
      <c r="AB1419" s="28"/>
      <c r="AC1419" s="28"/>
      <c r="AD1419" s="28"/>
      <c r="AE1419" s="28"/>
      <c r="AG1419" s="29"/>
      <c r="AN1419" s="28"/>
      <c r="AO1419" s="28"/>
      <c r="AP1419" s="28"/>
      <c r="AQ1419" s="28"/>
      <c r="AR1419" s="28"/>
      <c r="AS1419" s="28"/>
      <c r="AT1419" s="28"/>
      <c r="AU1419" s="28"/>
    </row>
    <row r="1420" spans="4:64" x14ac:dyDescent="0.2">
      <c r="D1420" s="4"/>
      <c r="AA1420" s="28"/>
      <c r="AB1420" s="28"/>
      <c r="AC1420" s="28"/>
      <c r="AD1420" s="28"/>
      <c r="AE1420" s="28"/>
      <c r="AG1420" s="29"/>
      <c r="AN1420" s="28"/>
      <c r="AO1420" s="28"/>
      <c r="AP1420" s="28"/>
      <c r="AQ1420" s="28"/>
      <c r="AR1420" s="28"/>
      <c r="AS1420" s="28"/>
      <c r="AT1420" s="28"/>
      <c r="AU1420" s="28"/>
    </row>
    <row r="1421" spans="4:64" x14ac:dyDescent="0.2">
      <c r="D1421" s="4"/>
      <c r="AA1421" s="28"/>
      <c r="AB1421" s="28"/>
      <c r="AC1421" s="28"/>
      <c r="AD1421" s="28"/>
      <c r="AE1421" s="28"/>
      <c r="AG1421" s="29"/>
      <c r="AN1421" s="28"/>
      <c r="AO1421" s="28"/>
      <c r="AP1421" s="28"/>
      <c r="AQ1421" s="28"/>
      <c r="AR1421" s="28"/>
      <c r="AS1421" s="28"/>
      <c r="AT1421" s="28"/>
      <c r="AU1421" s="28"/>
    </row>
    <row r="1422" spans="4:64" x14ac:dyDescent="0.2">
      <c r="D1422" s="4"/>
      <c r="AA1422" s="28"/>
      <c r="AB1422" s="28"/>
      <c r="AC1422" s="28"/>
      <c r="AD1422" s="28"/>
      <c r="AE1422" s="28"/>
      <c r="AG1422" s="29"/>
      <c r="AN1422" s="28"/>
      <c r="AO1422" s="28"/>
      <c r="AP1422" s="28"/>
      <c r="AQ1422" s="28"/>
      <c r="AR1422" s="28"/>
      <c r="AS1422" s="28"/>
      <c r="AT1422" s="28"/>
      <c r="AU1422" s="28"/>
    </row>
    <row r="1423" spans="4:64" x14ac:dyDescent="0.2">
      <c r="D1423" s="4"/>
      <c r="AA1423" s="28"/>
      <c r="AB1423" s="28"/>
      <c r="AC1423" s="28"/>
      <c r="AD1423" s="28"/>
      <c r="AE1423" s="28"/>
      <c r="AG1423" s="29"/>
      <c r="AN1423" s="28"/>
      <c r="AO1423" s="28"/>
      <c r="AP1423" s="28"/>
      <c r="AQ1423" s="28"/>
      <c r="AR1423" s="28"/>
      <c r="AS1423" s="28"/>
      <c r="AT1423" s="28"/>
      <c r="AU1423" s="28"/>
    </row>
    <row r="1424" spans="4:64" x14ac:dyDescent="0.2">
      <c r="D1424" s="4"/>
      <c r="AA1424" s="28"/>
      <c r="AB1424" s="28"/>
      <c r="AC1424" s="28"/>
      <c r="AD1424" s="28"/>
      <c r="AE1424" s="28"/>
      <c r="AG1424" s="29"/>
      <c r="AN1424" s="28"/>
      <c r="AO1424" s="28"/>
      <c r="AP1424" s="28"/>
      <c r="AQ1424" s="28"/>
      <c r="AR1424" s="28"/>
      <c r="AS1424" s="28"/>
      <c r="AT1424" s="28"/>
      <c r="AU1424" s="28"/>
    </row>
    <row r="1425" spans="4:64" x14ac:dyDescent="0.2">
      <c r="D1425" s="4"/>
      <c r="AA1425" s="28"/>
      <c r="AB1425" s="28"/>
      <c r="AC1425" s="28"/>
      <c r="AD1425" s="28"/>
      <c r="AE1425" s="28"/>
      <c r="AG1425" s="29"/>
      <c r="AN1425" s="28"/>
      <c r="AO1425" s="28"/>
      <c r="AP1425" s="28"/>
      <c r="AQ1425" s="28"/>
      <c r="AR1425" s="28"/>
      <c r="AS1425" s="28"/>
      <c r="AT1425" s="28"/>
      <c r="AU1425" s="28"/>
    </row>
    <row r="1426" spans="4:64" x14ac:dyDescent="0.2">
      <c r="D1426" s="4"/>
      <c r="AA1426" s="28"/>
      <c r="AB1426" s="28"/>
      <c r="AC1426" s="28"/>
      <c r="AD1426" s="28"/>
      <c r="AE1426" s="28"/>
      <c r="AG1426" s="29"/>
      <c r="AN1426" s="28"/>
      <c r="AO1426" s="28"/>
      <c r="AP1426" s="28"/>
      <c r="AQ1426" s="28"/>
      <c r="AR1426" s="28"/>
      <c r="AS1426" s="28"/>
      <c r="AT1426" s="28"/>
      <c r="AU1426" s="28"/>
    </row>
    <row r="1427" spans="4:64" x14ac:dyDescent="0.2">
      <c r="D1427" s="4"/>
      <c r="AA1427" s="28"/>
      <c r="AB1427" s="28"/>
      <c r="AC1427" s="28"/>
      <c r="AD1427" s="28"/>
      <c r="AE1427" s="28"/>
      <c r="AG1427" s="29"/>
      <c r="AN1427" s="28"/>
      <c r="AO1427" s="28"/>
      <c r="AP1427" s="28"/>
      <c r="AQ1427" s="28"/>
      <c r="AR1427" s="28"/>
      <c r="AS1427" s="28"/>
      <c r="AT1427" s="28"/>
      <c r="AU1427" s="28"/>
    </row>
    <row r="1428" spans="4:64" x14ac:dyDescent="0.2">
      <c r="D1428" s="4"/>
      <c r="AA1428" s="28"/>
      <c r="AB1428" s="28"/>
      <c r="AC1428" s="28"/>
      <c r="AD1428" s="28"/>
      <c r="AE1428" s="28"/>
      <c r="AG1428" s="29"/>
      <c r="AN1428" s="28"/>
      <c r="AO1428" s="28"/>
      <c r="AP1428" s="28"/>
      <c r="AQ1428" s="28"/>
      <c r="AR1428" s="28"/>
      <c r="AS1428" s="28"/>
      <c r="AT1428" s="28"/>
      <c r="AU1428" s="28"/>
    </row>
    <row r="1429" spans="4:64" x14ac:dyDescent="0.2">
      <c r="D1429" s="4"/>
      <c r="AA1429" s="28"/>
      <c r="AB1429" s="28"/>
      <c r="AC1429" s="28"/>
      <c r="AD1429" s="28"/>
      <c r="AE1429" s="28"/>
      <c r="AG1429" s="29"/>
      <c r="AN1429" s="28"/>
      <c r="AO1429" s="28"/>
      <c r="AP1429" s="28"/>
      <c r="AQ1429" s="28"/>
      <c r="AR1429" s="28"/>
      <c r="AS1429" s="28"/>
      <c r="AT1429" s="28"/>
      <c r="AU1429" s="28"/>
    </row>
    <row r="1430" spans="4:64" x14ac:dyDescent="0.2">
      <c r="D1430" s="4"/>
      <c r="AA1430" s="28"/>
      <c r="AB1430" s="28"/>
      <c r="AC1430" s="28"/>
      <c r="AD1430" s="28"/>
      <c r="AE1430" s="28"/>
      <c r="AG1430" s="29"/>
      <c r="AN1430" s="28"/>
      <c r="AO1430" s="28"/>
      <c r="AP1430" s="28"/>
      <c r="AQ1430" s="28"/>
      <c r="AR1430" s="28"/>
      <c r="AS1430" s="28"/>
      <c r="AT1430" s="28"/>
      <c r="AU1430" s="28"/>
    </row>
    <row r="1431" spans="4:64" x14ac:dyDescent="0.2">
      <c r="D1431" s="4"/>
      <c r="AA1431" s="28"/>
      <c r="AB1431" s="28"/>
      <c r="AC1431" s="28"/>
      <c r="AD1431" s="28"/>
      <c r="AE1431" s="28"/>
      <c r="AG1431" s="29"/>
      <c r="AN1431" s="28"/>
      <c r="AO1431" s="28"/>
      <c r="AP1431" s="28"/>
      <c r="AQ1431" s="28"/>
      <c r="AR1431" s="28"/>
      <c r="AS1431" s="28"/>
      <c r="AT1431" s="28"/>
      <c r="AU1431" s="28"/>
      <c r="AV1431" s="28"/>
      <c r="AW1431" s="28"/>
      <c r="AX1431" s="28"/>
      <c r="AY1431" s="28"/>
      <c r="AZ1431" s="28"/>
      <c r="BA1431" s="28"/>
      <c r="BB1431" s="28"/>
      <c r="BC1431" s="28"/>
      <c r="BD1431" s="28"/>
      <c r="BE1431" s="28"/>
      <c r="BF1431" s="28"/>
      <c r="BG1431" s="28"/>
      <c r="BH1431" s="28"/>
      <c r="BI1431" s="28"/>
      <c r="BJ1431" s="28"/>
      <c r="BK1431" s="28"/>
      <c r="BL1431" s="28"/>
    </row>
    <row r="1432" spans="4:64" x14ac:dyDescent="0.2">
      <c r="D1432" s="4"/>
      <c r="AA1432" s="28"/>
      <c r="AB1432" s="28"/>
      <c r="AC1432" s="28"/>
      <c r="AD1432" s="28"/>
      <c r="AE1432" s="28"/>
      <c r="AG1432" s="29"/>
      <c r="AN1432" s="28"/>
      <c r="AO1432" s="28"/>
      <c r="AP1432" s="28"/>
      <c r="AQ1432" s="28"/>
      <c r="AR1432" s="28"/>
      <c r="AS1432" s="28"/>
      <c r="AT1432" s="28"/>
      <c r="AU1432" s="28"/>
    </row>
    <row r="1433" spans="4:64" x14ac:dyDescent="0.2">
      <c r="D1433" s="4"/>
      <c r="AA1433" s="28"/>
      <c r="AB1433" s="28"/>
      <c r="AC1433" s="28"/>
      <c r="AD1433" s="28"/>
      <c r="AE1433" s="28"/>
      <c r="AG1433" s="29"/>
      <c r="AN1433" s="28"/>
      <c r="AO1433" s="28"/>
      <c r="AP1433" s="28"/>
      <c r="AQ1433" s="28"/>
      <c r="AR1433" s="28"/>
      <c r="AS1433" s="28"/>
      <c r="AT1433" s="28"/>
      <c r="AU1433" s="28"/>
      <c r="AV1433" s="28"/>
      <c r="AW1433" s="26"/>
      <c r="AX1433" s="27"/>
    </row>
    <row r="1434" spans="4:64" x14ac:dyDescent="0.2">
      <c r="D1434" s="4"/>
      <c r="AA1434" s="28"/>
      <c r="AB1434" s="28"/>
      <c r="AC1434" s="28"/>
      <c r="AD1434" s="28"/>
      <c r="AE1434" s="28"/>
      <c r="AG1434" s="29"/>
      <c r="AN1434" s="28"/>
      <c r="AO1434" s="28"/>
      <c r="AP1434" s="28"/>
      <c r="AQ1434" s="28"/>
      <c r="AR1434" s="28"/>
      <c r="AS1434" s="28"/>
      <c r="AT1434" s="28"/>
      <c r="AU1434" s="28"/>
      <c r="AV1434" s="28"/>
      <c r="AW1434" s="26"/>
      <c r="AX1434" s="27"/>
    </row>
    <row r="1435" spans="4:64" x14ac:dyDescent="0.2">
      <c r="D1435" s="4"/>
      <c r="AA1435" s="28"/>
      <c r="AB1435" s="28"/>
      <c r="AC1435" s="28"/>
      <c r="AD1435" s="28"/>
      <c r="AE1435" s="28"/>
      <c r="AG1435" s="29"/>
      <c r="AN1435" s="28"/>
      <c r="AO1435" s="28"/>
      <c r="AP1435" s="28"/>
      <c r="AQ1435" s="28"/>
      <c r="AR1435" s="28"/>
      <c r="AS1435" s="28"/>
      <c r="AT1435" s="28"/>
      <c r="AU1435" s="28"/>
      <c r="AV1435" s="28"/>
      <c r="AW1435" s="26"/>
      <c r="AX1435" s="27"/>
    </row>
    <row r="1436" spans="4:64" x14ac:dyDescent="0.2">
      <c r="D1436" s="4"/>
      <c r="AA1436" s="28"/>
      <c r="AB1436" s="28"/>
      <c r="AC1436" s="28"/>
      <c r="AD1436" s="28"/>
      <c r="AE1436" s="28"/>
      <c r="AG1436" s="29"/>
      <c r="AN1436" s="28"/>
      <c r="AO1436" s="28"/>
      <c r="AP1436" s="28"/>
      <c r="AQ1436" s="28"/>
      <c r="AR1436" s="28"/>
      <c r="AS1436" s="28"/>
      <c r="AT1436" s="28"/>
      <c r="AU1436" s="28"/>
      <c r="AV1436" s="28"/>
      <c r="AW1436" s="26"/>
      <c r="AX1436" s="30"/>
    </row>
    <row r="1437" spans="4:64" x14ac:dyDescent="0.2">
      <c r="D1437" s="4"/>
      <c r="AA1437" s="28"/>
      <c r="AB1437" s="28"/>
      <c r="AC1437" s="28"/>
      <c r="AD1437" s="28"/>
      <c r="AE1437" s="28"/>
      <c r="AG1437" s="29"/>
      <c r="AN1437" s="28"/>
      <c r="AO1437" s="28"/>
      <c r="AP1437" s="28"/>
      <c r="AQ1437" s="28"/>
      <c r="AR1437" s="28"/>
      <c r="AS1437" s="28"/>
      <c r="AT1437" s="28"/>
      <c r="AU1437" s="28"/>
      <c r="AV1437" s="28"/>
      <c r="AW1437" s="26"/>
      <c r="AX1437" s="30"/>
    </row>
    <row r="1438" spans="4:64" x14ac:dyDescent="0.2">
      <c r="D1438" s="4"/>
      <c r="AA1438" s="28"/>
      <c r="AB1438" s="28"/>
      <c r="AC1438" s="28"/>
      <c r="AD1438" s="28"/>
      <c r="AE1438" s="28"/>
      <c r="AG1438" s="29"/>
      <c r="AN1438" s="28"/>
      <c r="AO1438" s="28"/>
      <c r="AP1438" s="28"/>
      <c r="AQ1438" s="28"/>
      <c r="AR1438" s="28"/>
      <c r="AS1438" s="28"/>
      <c r="AT1438" s="28"/>
      <c r="AU1438" s="28"/>
      <c r="AV1438" s="28"/>
      <c r="AW1438" s="28"/>
      <c r="AX1438" s="30"/>
      <c r="AY1438" s="28"/>
      <c r="AZ1438" s="28"/>
      <c r="BA1438" s="28"/>
      <c r="BB1438" s="28"/>
      <c r="BC1438" s="28"/>
      <c r="BD1438" s="28"/>
      <c r="BE1438" s="28"/>
      <c r="BF1438" s="28"/>
      <c r="BG1438" s="28"/>
      <c r="BH1438" s="28"/>
      <c r="BI1438" s="28"/>
      <c r="BJ1438" s="28"/>
      <c r="BK1438" s="28"/>
      <c r="BL1438" s="28"/>
    </row>
    <row r="1439" spans="4:64" x14ac:dyDescent="0.2">
      <c r="D1439" s="4"/>
      <c r="AA1439" s="28"/>
      <c r="AB1439" s="28"/>
      <c r="AC1439" s="28"/>
      <c r="AD1439" s="28"/>
      <c r="AE1439" s="28"/>
      <c r="AG1439" s="29"/>
      <c r="AN1439" s="28"/>
      <c r="AO1439" s="28"/>
      <c r="AP1439" s="28"/>
      <c r="AQ1439" s="28"/>
      <c r="AR1439" s="28"/>
      <c r="AS1439" s="28"/>
      <c r="AT1439" s="28"/>
      <c r="AU1439" s="28"/>
    </row>
    <row r="1440" spans="4:64" x14ac:dyDescent="0.2">
      <c r="D1440" s="4"/>
      <c r="AA1440" s="28"/>
      <c r="AB1440" s="28"/>
      <c r="AC1440" s="28"/>
      <c r="AD1440" s="28"/>
      <c r="AE1440" s="28"/>
      <c r="AG1440" s="29"/>
      <c r="AN1440" s="28"/>
      <c r="AO1440" s="28"/>
      <c r="AP1440" s="28"/>
      <c r="AQ1440" s="28"/>
      <c r="AR1440" s="28"/>
      <c r="AS1440" s="28"/>
      <c r="AT1440" s="28"/>
      <c r="AU1440" s="28"/>
    </row>
    <row r="1441" spans="4:64" x14ac:dyDescent="0.2">
      <c r="D1441" s="4"/>
      <c r="AA1441" s="28"/>
      <c r="AB1441" s="28"/>
      <c r="AC1441" s="28"/>
      <c r="AD1441" s="28"/>
      <c r="AE1441" s="28"/>
      <c r="AG1441" s="29"/>
      <c r="AN1441" s="28"/>
      <c r="AO1441" s="28"/>
      <c r="AP1441" s="28"/>
      <c r="AQ1441" s="28"/>
      <c r="AR1441" s="28"/>
      <c r="AS1441" s="28"/>
      <c r="AT1441" s="28"/>
      <c r="AU1441" s="28"/>
    </row>
    <row r="1442" spans="4:64" x14ac:dyDescent="0.2">
      <c r="D1442" s="4"/>
      <c r="AA1442" s="28"/>
      <c r="AB1442" s="28"/>
      <c r="AC1442" s="28"/>
      <c r="AD1442" s="28"/>
      <c r="AE1442" s="28"/>
      <c r="AG1442" s="29"/>
      <c r="AN1442" s="28"/>
      <c r="AO1442" s="28"/>
      <c r="AP1442" s="28"/>
      <c r="AQ1442" s="28"/>
      <c r="AR1442" s="28"/>
      <c r="AS1442" s="28"/>
      <c r="AT1442" s="28"/>
      <c r="AU1442" s="28"/>
      <c r="AV1442" s="28"/>
      <c r="AW1442" s="28"/>
      <c r="AX1442" s="30"/>
      <c r="AY1442" s="28"/>
      <c r="AZ1442" s="28"/>
      <c r="BA1442" s="28"/>
      <c r="BB1442" s="28"/>
      <c r="BC1442" s="28"/>
      <c r="BD1442" s="28"/>
      <c r="BE1442" s="28"/>
      <c r="BF1442" s="28"/>
      <c r="BG1442" s="28"/>
      <c r="BH1442" s="28"/>
      <c r="BI1442" s="28"/>
      <c r="BJ1442" s="28"/>
      <c r="BK1442" s="28"/>
      <c r="BL1442" s="28"/>
    </row>
    <row r="1443" spans="4:64" x14ac:dyDescent="0.2">
      <c r="D1443" s="4"/>
      <c r="AA1443" s="28"/>
      <c r="AB1443" s="28"/>
      <c r="AC1443" s="28"/>
      <c r="AD1443" s="28"/>
      <c r="AE1443" s="28"/>
      <c r="AG1443" s="29"/>
      <c r="AN1443" s="28"/>
      <c r="AO1443" s="28"/>
      <c r="AP1443" s="28"/>
      <c r="AQ1443" s="28"/>
      <c r="AR1443" s="28"/>
      <c r="AS1443" s="28"/>
      <c r="AT1443" s="28"/>
      <c r="AU1443" s="28"/>
      <c r="AV1443" s="28"/>
      <c r="AW1443" s="26"/>
      <c r="AX1443" s="30"/>
    </row>
    <row r="1444" spans="4:64" x14ac:dyDescent="0.2">
      <c r="D1444" s="4"/>
      <c r="AA1444" s="28"/>
      <c r="AB1444" s="28"/>
      <c r="AC1444" s="28"/>
      <c r="AD1444" s="28"/>
      <c r="AE1444" s="28"/>
      <c r="AG1444" s="29"/>
      <c r="AN1444" s="28"/>
      <c r="AO1444" s="28"/>
      <c r="AP1444" s="28"/>
      <c r="AQ1444" s="28"/>
      <c r="AR1444" s="28"/>
      <c r="AS1444" s="28"/>
      <c r="AT1444" s="28"/>
      <c r="AU1444" s="28"/>
      <c r="AV1444" s="28"/>
      <c r="AW1444" s="26"/>
      <c r="AX1444" s="30"/>
      <c r="AY1444" s="28"/>
      <c r="AZ1444" s="28"/>
      <c r="BA1444" s="28"/>
      <c r="BB1444" s="28"/>
      <c r="BC1444" s="28"/>
      <c r="BD1444" s="28"/>
      <c r="BE1444" s="28"/>
      <c r="BF1444" s="28"/>
      <c r="BG1444" s="28"/>
      <c r="BH1444" s="28"/>
      <c r="BI1444" s="28"/>
      <c r="BJ1444" s="28"/>
      <c r="BK1444" s="28"/>
      <c r="BL1444" s="28"/>
    </row>
    <row r="1445" spans="4:64" x14ac:dyDescent="0.2">
      <c r="D1445" s="4"/>
      <c r="AA1445" s="28"/>
      <c r="AB1445" s="28"/>
      <c r="AC1445" s="28"/>
      <c r="AD1445" s="28"/>
      <c r="AE1445" s="28"/>
      <c r="AG1445" s="29"/>
      <c r="AN1445" s="28"/>
      <c r="AO1445" s="28"/>
      <c r="AP1445" s="28"/>
      <c r="AQ1445" s="28"/>
      <c r="AR1445" s="28"/>
      <c r="AS1445" s="28"/>
      <c r="AT1445" s="28"/>
      <c r="AU1445" s="28"/>
      <c r="AV1445" s="28"/>
      <c r="AW1445" s="28"/>
      <c r="AX1445" s="28"/>
      <c r="AY1445" s="28"/>
      <c r="AZ1445" s="28"/>
      <c r="BA1445" s="28"/>
      <c r="BB1445" s="28"/>
      <c r="BC1445" s="28"/>
      <c r="BD1445" s="28"/>
      <c r="BE1445" s="28"/>
      <c r="BF1445" s="28"/>
      <c r="BG1445" s="28"/>
      <c r="BH1445" s="28"/>
      <c r="BI1445" s="28"/>
      <c r="BJ1445" s="28"/>
      <c r="BK1445" s="28"/>
      <c r="BL1445" s="28"/>
    </row>
    <row r="1446" spans="4:64" x14ac:dyDescent="0.2">
      <c r="D1446" s="4"/>
      <c r="AA1446" s="28"/>
      <c r="AB1446" s="28"/>
      <c r="AC1446" s="28"/>
      <c r="AD1446" s="28"/>
      <c r="AE1446" s="28"/>
      <c r="AG1446" s="29"/>
      <c r="AN1446" s="28"/>
      <c r="AO1446" s="28"/>
      <c r="AP1446" s="28"/>
      <c r="AQ1446" s="28"/>
      <c r="AR1446" s="28"/>
      <c r="AS1446" s="28"/>
      <c r="AT1446" s="28"/>
      <c r="AU1446" s="28"/>
      <c r="AV1446" s="28"/>
      <c r="AW1446" s="28"/>
      <c r="AX1446" s="28"/>
      <c r="AY1446" s="28"/>
      <c r="AZ1446" s="28"/>
      <c r="BA1446" s="28"/>
      <c r="BB1446" s="28"/>
      <c r="BC1446" s="28"/>
      <c r="BD1446" s="28"/>
      <c r="BE1446" s="28"/>
      <c r="BF1446" s="28"/>
      <c r="BG1446" s="28"/>
      <c r="BH1446" s="28"/>
      <c r="BI1446" s="28"/>
      <c r="BJ1446" s="28"/>
      <c r="BK1446" s="28"/>
      <c r="BL1446" s="28"/>
    </row>
    <row r="1447" spans="4:64" x14ac:dyDescent="0.2">
      <c r="D1447" s="4"/>
      <c r="AA1447" s="28"/>
      <c r="AB1447" s="28"/>
      <c r="AC1447" s="28"/>
      <c r="AD1447" s="28"/>
      <c r="AE1447" s="28"/>
      <c r="AG1447" s="29"/>
      <c r="AN1447" s="28"/>
      <c r="AO1447" s="28"/>
      <c r="AP1447" s="28"/>
      <c r="AQ1447" s="28"/>
      <c r="AR1447" s="28"/>
      <c r="AS1447" s="28"/>
      <c r="AT1447" s="28"/>
      <c r="AU1447" s="28"/>
      <c r="AV1447" s="28"/>
    </row>
    <row r="1448" spans="4:64" x14ac:dyDescent="0.2">
      <c r="D1448" s="4"/>
      <c r="AA1448" s="28"/>
      <c r="AB1448" s="28"/>
      <c r="AC1448" s="28"/>
      <c r="AD1448" s="28"/>
      <c r="AE1448" s="28"/>
      <c r="AG1448" s="29"/>
      <c r="AN1448" s="28"/>
      <c r="AO1448" s="28"/>
      <c r="AP1448" s="28"/>
      <c r="AQ1448" s="28"/>
      <c r="AR1448" s="28"/>
      <c r="AS1448" s="28"/>
      <c r="AT1448" s="28"/>
      <c r="AU1448" s="28"/>
    </row>
    <row r="1449" spans="4:64" x14ac:dyDescent="0.2">
      <c r="D1449" s="4"/>
      <c r="AA1449" s="28"/>
      <c r="AB1449" s="28"/>
      <c r="AC1449" s="28"/>
      <c r="AD1449" s="28"/>
      <c r="AE1449" s="28"/>
      <c r="AG1449" s="29"/>
      <c r="AN1449" s="28"/>
      <c r="AO1449" s="28"/>
      <c r="AP1449" s="28"/>
      <c r="AQ1449" s="28"/>
      <c r="AR1449" s="28"/>
      <c r="AS1449" s="28"/>
      <c r="AT1449" s="28"/>
      <c r="AU1449" s="28"/>
      <c r="AV1449" s="28"/>
      <c r="AW1449" s="26"/>
      <c r="AX1449" s="30"/>
    </row>
    <row r="1450" spans="4:64" x14ac:dyDescent="0.2">
      <c r="D1450" s="4"/>
      <c r="AA1450" s="28"/>
      <c r="AB1450" s="28"/>
      <c r="AC1450" s="28"/>
      <c r="AD1450" s="28"/>
      <c r="AE1450" s="28"/>
      <c r="AG1450" s="29"/>
      <c r="AN1450" s="28"/>
      <c r="AO1450" s="28"/>
      <c r="AP1450" s="28"/>
      <c r="AQ1450" s="28"/>
      <c r="AR1450" s="28"/>
      <c r="AS1450" s="28"/>
      <c r="AT1450" s="28"/>
      <c r="AU1450" s="28"/>
      <c r="AV1450" s="28"/>
      <c r="AW1450" s="26"/>
      <c r="AX1450" s="30"/>
      <c r="AY1450" s="28"/>
      <c r="AZ1450" s="28"/>
      <c r="BA1450" s="28"/>
      <c r="BB1450" s="28"/>
      <c r="BC1450" s="28"/>
      <c r="BD1450" s="28"/>
      <c r="BE1450" s="28"/>
      <c r="BF1450" s="28"/>
      <c r="BG1450" s="28"/>
      <c r="BH1450" s="28"/>
      <c r="BI1450" s="28"/>
      <c r="BJ1450" s="28"/>
      <c r="BK1450" s="28"/>
      <c r="BL1450" s="28"/>
    </row>
    <row r="1451" spans="4:64" x14ac:dyDescent="0.2">
      <c r="D1451" s="4"/>
      <c r="AA1451" s="28"/>
      <c r="AB1451" s="28"/>
      <c r="AC1451" s="28"/>
      <c r="AD1451" s="28"/>
      <c r="AE1451" s="28"/>
      <c r="AG1451" s="29"/>
      <c r="AN1451" s="28"/>
      <c r="AO1451" s="28"/>
      <c r="AP1451" s="28"/>
      <c r="AQ1451" s="28"/>
      <c r="AR1451" s="28"/>
      <c r="AS1451" s="28"/>
      <c r="AT1451" s="28"/>
      <c r="AU1451" s="28"/>
      <c r="AV1451" s="28"/>
      <c r="AW1451" s="28"/>
      <c r="AX1451" s="30"/>
      <c r="AY1451" s="28"/>
      <c r="AZ1451" s="28"/>
      <c r="BA1451" s="28"/>
      <c r="BB1451" s="28"/>
      <c r="BC1451" s="28"/>
      <c r="BD1451" s="28"/>
      <c r="BE1451" s="28"/>
      <c r="BF1451" s="28"/>
      <c r="BG1451" s="28"/>
      <c r="BH1451" s="28"/>
      <c r="BI1451" s="28"/>
      <c r="BJ1451" s="28"/>
      <c r="BK1451" s="28"/>
      <c r="BL1451" s="28"/>
    </row>
    <row r="1452" spans="4:64" x14ac:dyDescent="0.2">
      <c r="D1452" s="4"/>
      <c r="AA1452" s="28"/>
      <c r="AB1452" s="28"/>
      <c r="AC1452" s="28"/>
      <c r="AD1452" s="28"/>
      <c r="AE1452" s="28"/>
      <c r="AG1452" s="29"/>
      <c r="AN1452" s="28"/>
      <c r="AO1452" s="28"/>
      <c r="AP1452" s="28"/>
      <c r="AQ1452" s="28"/>
      <c r="AR1452" s="28"/>
      <c r="AS1452" s="28"/>
      <c r="AT1452" s="28"/>
      <c r="AU1452" s="28"/>
      <c r="AV1452" s="28"/>
      <c r="AW1452" s="28"/>
      <c r="AX1452" s="30"/>
      <c r="AY1452" s="28"/>
      <c r="AZ1452" s="28"/>
      <c r="BA1452" s="28"/>
      <c r="BB1452" s="28"/>
      <c r="BC1452" s="28"/>
      <c r="BD1452" s="28"/>
      <c r="BE1452" s="28"/>
      <c r="BF1452" s="28"/>
      <c r="BG1452" s="28"/>
      <c r="BH1452" s="28"/>
      <c r="BI1452" s="28"/>
      <c r="BJ1452" s="28"/>
      <c r="BK1452" s="28"/>
      <c r="BL1452" s="28"/>
    </row>
    <row r="1453" spans="4:64" x14ac:dyDescent="0.2">
      <c r="D1453" s="4"/>
      <c r="AA1453" s="28"/>
      <c r="AB1453" s="28"/>
      <c r="AC1453" s="28"/>
      <c r="AD1453" s="28"/>
      <c r="AE1453" s="28"/>
      <c r="AG1453" s="29"/>
      <c r="AN1453" s="28"/>
      <c r="AO1453" s="28"/>
      <c r="AP1453" s="28"/>
      <c r="AQ1453" s="28"/>
      <c r="AR1453" s="28"/>
      <c r="AS1453" s="28"/>
      <c r="AT1453" s="28"/>
      <c r="AU1453" s="28"/>
    </row>
    <row r="1454" spans="4:64" x14ac:dyDescent="0.2">
      <c r="D1454" s="4"/>
      <c r="AA1454" s="28"/>
      <c r="AB1454" s="28"/>
      <c r="AC1454" s="28"/>
      <c r="AD1454" s="28"/>
      <c r="AE1454" s="28"/>
      <c r="AG1454" s="29"/>
      <c r="AN1454" s="28"/>
      <c r="AO1454" s="28"/>
      <c r="AP1454" s="28"/>
      <c r="AQ1454" s="28"/>
      <c r="AR1454" s="28"/>
      <c r="AS1454" s="28"/>
      <c r="AT1454" s="28"/>
      <c r="AU1454" s="28"/>
    </row>
    <row r="1455" spans="4:64" x14ac:dyDescent="0.2">
      <c r="D1455" s="4"/>
      <c r="AA1455" s="28"/>
      <c r="AB1455" s="28"/>
      <c r="AC1455" s="28"/>
      <c r="AD1455" s="28"/>
      <c r="AE1455" s="28"/>
      <c r="AG1455" s="29"/>
      <c r="AN1455" s="28"/>
      <c r="AO1455" s="28"/>
      <c r="AP1455" s="28"/>
      <c r="AQ1455" s="28"/>
      <c r="AR1455" s="28"/>
      <c r="AS1455" s="28"/>
      <c r="AT1455" s="28"/>
      <c r="AU1455" s="28"/>
      <c r="AV1455" s="28"/>
      <c r="AW1455" s="26"/>
      <c r="AX1455" s="30"/>
      <c r="AY1455" s="28"/>
      <c r="AZ1455" s="28"/>
      <c r="BA1455" s="28"/>
      <c r="BB1455" s="28"/>
      <c r="BC1455" s="28"/>
      <c r="BD1455" s="28"/>
      <c r="BE1455" s="28"/>
      <c r="BF1455" s="28"/>
      <c r="BG1455" s="28"/>
      <c r="BH1455" s="28"/>
      <c r="BI1455" s="28"/>
      <c r="BJ1455" s="28"/>
      <c r="BK1455" s="28"/>
      <c r="BL1455" s="28"/>
    </row>
    <row r="1456" spans="4:64" x14ac:dyDescent="0.2">
      <c r="D1456" s="4"/>
      <c r="AA1456" s="28"/>
      <c r="AB1456" s="28"/>
      <c r="AC1456" s="28"/>
      <c r="AD1456" s="28"/>
      <c r="AE1456" s="28"/>
      <c r="AG1456" s="29"/>
      <c r="AN1456" s="28"/>
      <c r="AO1456" s="28"/>
      <c r="AP1456" s="28"/>
      <c r="AQ1456" s="28"/>
      <c r="AR1456" s="28"/>
      <c r="AS1456" s="28"/>
      <c r="AT1456" s="28"/>
      <c r="AU1456" s="28"/>
      <c r="AV1456" s="28"/>
      <c r="AW1456" s="28"/>
      <c r="AX1456" s="28"/>
      <c r="AY1456" s="28"/>
      <c r="AZ1456" s="28"/>
      <c r="BA1456" s="28"/>
      <c r="BB1456" s="28"/>
      <c r="BC1456" s="28"/>
      <c r="BD1456" s="28"/>
      <c r="BE1456" s="28"/>
      <c r="BF1456" s="28"/>
      <c r="BG1456" s="28"/>
      <c r="BH1456" s="28"/>
      <c r="BI1456" s="28"/>
      <c r="BJ1456" s="28"/>
      <c r="BK1456" s="28"/>
      <c r="BL1456" s="28"/>
    </row>
    <row r="1457" spans="4:64" x14ac:dyDescent="0.2">
      <c r="D1457" s="4"/>
      <c r="AA1457" s="28"/>
      <c r="AB1457" s="28"/>
      <c r="AC1457" s="28"/>
      <c r="AD1457" s="28"/>
      <c r="AE1457" s="28"/>
      <c r="AG1457" s="29"/>
      <c r="AN1457" s="28"/>
      <c r="AO1457" s="28"/>
      <c r="AP1457" s="28"/>
      <c r="AQ1457" s="28"/>
      <c r="AR1457" s="28"/>
      <c r="AS1457" s="28"/>
      <c r="AT1457" s="28"/>
      <c r="AU1457" s="28"/>
      <c r="AV1457" s="28"/>
      <c r="AW1457" s="28"/>
      <c r="AX1457" s="30"/>
      <c r="AY1457" s="28"/>
      <c r="AZ1457" s="28"/>
      <c r="BA1457" s="28"/>
      <c r="BB1457" s="28"/>
      <c r="BC1457" s="28"/>
      <c r="BD1457" s="28"/>
      <c r="BE1457" s="28"/>
      <c r="BF1457" s="28"/>
      <c r="BG1457" s="28"/>
      <c r="BH1457" s="28"/>
      <c r="BI1457" s="28"/>
      <c r="BJ1457" s="28"/>
      <c r="BK1457" s="28"/>
      <c r="BL1457" s="28"/>
    </row>
    <row r="1458" spans="4:64" x14ac:dyDescent="0.2">
      <c r="D1458" s="4"/>
      <c r="AA1458" s="28"/>
      <c r="AB1458" s="28"/>
      <c r="AC1458" s="28"/>
      <c r="AD1458" s="28"/>
      <c r="AE1458" s="28"/>
      <c r="AG1458" s="29"/>
      <c r="AN1458" s="28"/>
      <c r="AO1458" s="28"/>
      <c r="AP1458" s="28"/>
      <c r="AQ1458" s="28"/>
      <c r="AR1458" s="28"/>
      <c r="AS1458" s="28"/>
      <c r="AT1458" s="28"/>
      <c r="AU1458" s="28"/>
    </row>
    <row r="1459" spans="4:64" x14ac:dyDescent="0.2">
      <c r="D1459" s="4"/>
      <c r="AA1459" s="28"/>
      <c r="AB1459" s="28"/>
      <c r="AC1459" s="28"/>
      <c r="AD1459" s="28"/>
      <c r="AE1459" s="28"/>
      <c r="AG1459" s="29"/>
      <c r="AN1459" s="28"/>
      <c r="AO1459" s="28"/>
      <c r="AP1459" s="28"/>
      <c r="AQ1459" s="28"/>
      <c r="AR1459" s="28"/>
      <c r="AS1459" s="28"/>
      <c r="AT1459" s="28"/>
      <c r="AU1459" s="28"/>
      <c r="AV1459" s="28"/>
      <c r="AW1459" s="28"/>
      <c r="AX1459" s="28"/>
      <c r="AY1459" s="28"/>
      <c r="AZ1459" s="28"/>
      <c r="BA1459" s="28"/>
      <c r="BB1459" s="28"/>
      <c r="BC1459" s="28"/>
      <c r="BD1459" s="28"/>
      <c r="BE1459" s="28"/>
      <c r="BF1459" s="28"/>
      <c r="BG1459" s="28"/>
      <c r="BH1459" s="28"/>
      <c r="BI1459" s="28"/>
      <c r="BJ1459" s="28"/>
      <c r="BK1459" s="28"/>
      <c r="BL1459" s="28"/>
    </row>
    <row r="1460" spans="4:64" x14ac:dyDescent="0.2">
      <c r="D1460" s="4"/>
      <c r="AA1460" s="28"/>
      <c r="AB1460" s="28"/>
      <c r="AC1460" s="28"/>
      <c r="AD1460" s="28"/>
      <c r="AE1460" s="28"/>
      <c r="AG1460" s="29"/>
      <c r="AN1460" s="28"/>
      <c r="AO1460" s="28"/>
      <c r="AP1460" s="28"/>
      <c r="AQ1460" s="28"/>
      <c r="AR1460" s="28"/>
      <c r="AS1460" s="28"/>
      <c r="AT1460" s="28"/>
      <c r="AU1460" s="28"/>
      <c r="AV1460" s="28"/>
      <c r="AW1460" s="26"/>
      <c r="AX1460" s="27"/>
    </row>
    <row r="1461" spans="4:64" x14ac:dyDescent="0.2">
      <c r="D1461" s="4"/>
      <c r="AA1461" s="28"/>
      <c r="AB1461" s="28"/>
      <c r="AC1461" s="28"/>
      <c r="AD1461" s="28"/>
      <c r="AE1461" s="28"/>
      <c r="AG1461" s="29"/>
      <c r="AN1461" s="28"/>
      <c r="AO1461" s="28"/>
      <c r="AP1461" s="28"/>
      <c r="AQ1461" s="28"/>
      <c r="AR1461" s="28"/>
      <c r="AS1461" s="28"/>
      <c r="AT1461" s="28"/>
      <c r="AU1461" s="28"/>
      <c r="AV1461" s="28"/>
      <c r="AW1461" s="26"/>
      <c r="AX1461" s="27"/>
    </row>
    <row r="1462" spans="4:64" x14ac:dyDescent="0.2">
      <c r="D1462" s="4"/>
      <c r="AA1462" s="28"/>
      <c r="AB1462" s="28"/>
      <c r="AC1462" s="28"/>
      <c r="AD1462" s="28"/>
      <c r="AE1462" s="28"/>
      <c r="AG1462" s="29"/>
      <c r="AN1462" s="28"/>
      <c r="AO1462" s="28"/>
      <c r="AP1462" s="28"/>
      <c r="AQ1462" s="28"/>
      <c r="AR1462" s="28"/>
      <c r="AS1462" s="28"/>
      <c r="AT1462" s="28"/>
      <c r="AU1462" s="28"/>
      <c r="AV1462" s="28"/>
      <c r="AW1462" s="26"/>
      <c r="AX1462" s="27"/>
    </row>
    <row r="1463" spans="4:64" x14ac:dyDescent="0.2">
      <c r="D1463" s="4"/>
      <c r="AA1463" s="28"/>
      <c r="AB1463" s="28"/>
      <c r="AC1463" s="28"/>
      <c r="AD1463" s="28"/>
      <c r="AE1463" s="28"/>
      <c r="AG1463" s="29"/>
      <c r="AN1463" s="28"/>
      <c r="AO1463" s="28"/>
      <c r="AP1463" s="28"/>
      <c r="AQ1463" s="28"/>
      <c r="AR1463" s="28"/>
      <c r="AS1463" s="28"/>
      <c r="AT1463" s="28"/>
      <c r="AU1463" s="28"/>
      <c r="AV1463" s="28"/>
      <c r="AW1463" s="28"/>
      <c r="AX1463" s="28"/>
      <c r="AY1463" s="28"/>
      <c r="AZ1463" s="28"/>
      <c r="BA1463" s="28"/>
      <c r="BB1463" s="28"/>
      <c r="BC1463" s="28"/>
      <c r="BD1463" s="28"/>
      <c r="BE1463" s="28"/>
      <c r="BF1463" s="28"/>
      <c r="BG1463" s="28"/>
      <c r="BH1463" s="28"/>
      <c r="BI1463" s="28"/>
      <c r="BJ1463" s="28"/>
      <c r="BK1463" s="28"/>
      <c r="BL1463" s="28"/>
    </row>
    <row r="1464" spans="4:64" x14ac:dyDescent="0.2">
      <c r="D1464" s="4"/>
      <c r="AA1464" s="28"/>
      <c r="AB1464" s="28"/>
      <c r="AC1464" s="28"/>
      <c r="AD1464" s="28"/>
      <c r="AE1464" s="28"/>
      <c r="AG1464" s="29"/>
      <c r="AN1464" s="28"/>
      <c r="AO1464" s="28"/>
      <c r="AP1464" s="28"/>
      <c r="AQ1464" s="28"/>
      <c r="AR1464" s="28"/>
      <c r="AS1464" s="28"/>
      <c r="AT1464" s="28"/>
      <c r="AU1464" s="28"/>
      <c r="AV1464" s="28"/>
      <c r="AW1464" s="28"/>
      <c r="AX1464" s="28"/>
      <c r="AY1464" s="28"/>
      <c r="AZ1464" s="28"/>
      <c r="BA1464" s="28"/>
      <c r="BB1464" s="28"/>
      <c r="BC1464" s="28"/>
      <c r="BD1464" s="28"/>
      <c r="BE1464" s="28"/>
      <c r="BF1464" s="28"/>
      <c r="BG1464" s="28"/>
      <c r="BH1464" s="28"/>
      <c r="BI1464" s="28"/>
      <c r="BJ1464" s="28"/>
      <c r="BK1464" s="28"/>
      <c r="BL1464" s="28"/>
    </row>
    <row r="1465" spans="4:64" x14ac:dyDescent="0.2">
      <c r="D1465" s="4"/>
      <c r="AA1465" s="28"/>
      <c r="AB1465" s="28"/>
      <c r="AC1465" s="28"/>
      <c r="AD1465" s="28"/>
      <c r="AE1465" s="28"/>
      <c r="AG1465" s="29"/>
      <c r="AN1465" s="28"/>
      <c r="AO1465" s="28"/>
      <c r="AP1465" s="28"/>
      <c r="AQ1465" s="28"/>
      <c r="AR1465" s="28"/>
      <c r="AS1465" s="28"/>
      <c r="AT1465" s="28"/>
      <c r="AU1465" s="28"/>
    </row>
    <row r="1466" spans="4:64" x14ac:dyDescent="0.2">
      <c r="D1466" s="4"/>
      <c r="AA1466" s="28"/>
      <c r="AB1466" s="28"/>
      <c r="AC1466" s="28"/>
      <c r="AD1466" s="28"/>
      <c r="AE1466" s="28"/>
      <c r="AG1466" s="29"/>
      <c r="AN1466" s="28"/>
      <c r="AO1466" s="28"/>
      <c r="AP1466" s="28"/>
      <c r="AQ1466" s="28"/>
      <c r="AR1466" s="28"/>
      <c r="AS1466" s="28"/>
      <c r="AT1466" s="28"/>
      <c r="AU1466" s="28"/>
      <c r="AV1466" s="28"/>
      <c r="AW1466" s="28"/>
      <c r="AX1466" s="28"/>
      <c r="AY1466" s="28"/>
      <c r="AZ1466" s="28"/>
      <c r="BA1466" s="28"/>
      <c r="BB1466" s="28"/>
      <c r="BC1466" s="28"/>
      <c r="BD1466" s="28"/>
      <c r="BE1466" s="28"/>
      <c r="BF1466" s="28"/>
      <c r="BG1466" s="28"/>
      <c r="BH1466" s="28"/>
      <c r="BI1466" s="28"/>
      <c r="BJ1466" s="28"/>
      <c r="BK1466" s="28"/>
      <c r="BL1466" s="28"/>
    </row>
    <row r="1467" spans="4:64" x14ac:dyDescent="0.2">
      <c r="D1467" s="4"/>
      <c r="AA1467" s="28"/>
      <c r="AB1467" s="28"/>
      <c r="AC1467" s="28"/>
      <c r="AD1467" s="28"/>
      <c r="AE1467" s="28"/>
      <c r="AG1467" s="29"/>
      <c r="AN1467" s="28"/>
      <c r="AO1467" s="28"/>
      <c r="AP1467" s="28"/>
      <c r="AQ1467" s="28"/>
      <c r="AR1467" s="28"/>
      <c r="AS1467" s="28"/>
      <c r="AT1467" s="28"/>
      <c r="AU1467" s="28"/>
      <c r="AV1467" s="28"/>
    </row>
    <row r="1468" spans="4:64" x14ac:dyDescent="0.2">
      <c r="D1468" s="4"/>
      <c r="AA1468" s="28"/>
      <c r="AB1468" s="28"/>
      <c r="AC1468" s="28"/>
      <c r="AD1468" s="28"/>
      <c r="AE1468" s="28"/>
      <c r="AG1468" s="29"/>
      <c r="AN1468" s="28"/>
      <c r="AO1468" s="28"/>
      <c r="AP1468" s="28"/>
      <c r="AQ1468" s="28"/>
      <c r="AR1468" s="28"/>
      <c r="AS1468" s="28"/>
      <c r="AT1468" s="28"/>
      <c r="AU1468" s="28"/>
      <c r="AV1468" s="28"/>
    </row>
    <row r="1469" spans="4:64" x14ac:dyDescent="0.2">
      <c r="D1469" s="4"/>
      <c r="AA1469" s="28"/>
      <c r="AB1469" s="28"/>
      <c r="AC1469" s="28"/>
      <c r="AD1469" s="28"/>
      <c r="AE1469" s="28"/>
      <c r="AG1469" s="29"/>
      <c r="AN1469" s="28"/>
      <c r="AO1469" s="28"/>
      <c r="AP1469" s="28"/>
      <c r="AQ1469" s="28"/>
      <c r="AR1469" s="28"/>
      <c r="AS1469" s="28"/>
      <c r="AT1469" s="28"/>
      <c r="AU1469" s="28"/>
    </row>
    <row r="1470" spans="4:64" x14ac:dyDescent="0.2">
      <c r="D1470" s="4"/>
      <c r="AA1470" s="28"/>
      <c r="AB1470" s="28"/>
      <c r="AC1470" s="28"/>
      <c r="AD1470" s="28"/>
      <c r="AE1470" s="28"/>
      <c r="AG1470" s="29"/>
      <c r="AN1470" s="28"/>
      <c r="AO1470" s="28"/>
      <c r="AP1470" s="28"/>
      <c r="AQ1470" s="28"/>
      <c r="AR1470" s="28"/>
      <c r="AS1470" s="28"/>
      <c r="AT1470" s="28"/>
      <c r="AU1470" s="28"/>
      <c r="AV1470" s="28"/>
      <c r="AW1470" s="26"/>
      <c r="AX1470" s="30"/>
      <c r="AY1470" s="28"/>
      <c r="AZ1470" s="28"/>
      <c r="BA1470" s="28"/>
      <c r="BB1470" s="28"/>
      <c r="BC1470" s="28"/>
      <c r="BD1470" s="28"/>
      <c r="BE1470" s="28"/>
      <c r="BF1470" s="28"/>
      <c r="BG1470" s="28"/>
      <c r="BH1470" s="28"/>
      <c r="BI1470" s="28"/>
      <c r="BJ1470" s="28"/>
      <c r="BK1470" s="28"/>
      <c r="BL1470" s="28"/>
    </row>
    <row r="1471" spans="4:64" x14ac:dyDescent="0.2">
      <c r="D1471" s="4"/>
      <c r="AA1471" s="28"/>
      <c r="AB1471" s="28"/>
      <c r="AC1471" s="28"/>
      <c r="AD1471" s="28"/>
      <c r="AE1471" s="28"/>
      <c r="AG1471" s="29"/>
      <c r="AN1471" s="28"/>
      <c r="AO1471" s="28"/>
      <c r="AP1471" s="28"/>
      <c r="AQ1471" s="28"/>
      <c r="AR1471" s="28"/>
      <c r="AS1471" s="28"/>
      <c r="AT1471" s="28"/>
      <c r="AU1471" s="28"/>
      <c r="AV1471" s="28"/>
      <c r="AW1471" s="26"/>
      <c r="AX1471" s="30"/>
    </row>
    <row r="1472" spans="4:64" x14ac:dyDescent="0.2">
      <c r="D1472" s="4"/>
      <c r="AA1472" s="28"/>
      <c r="AB1472" s="28"/>
      <c r="AC1472" s="28"/>
      <c r="AD1472" s="28"/>
      <c r="AE1472" s="28"/>
      <c r="AG1472" s="29"/>
      <c r="AN1472" s="28"/>
      <c r="AO1472" s="28"/>
      <c r="AP1472" s="28"/>
      <c r="AQ1472" s="28"/>
      <c r="AR1472" s="28"/>
      <c r="AS1472" s="28"/>
      <c r="AT1472" s="28"/>
      <c r="AU1472" s="28"/>
      <c r="AV1472" s="28"/>
      <c r="AW1472" s="26"/>
      <c r="AX1472" s="30"/>
    </row>
    <row r="1473" spans="4:64" x14ac:dyDescent="0.2">
      <c r="D1473" s="4"/>
      <c r="AA1473" s="28"/>
      <c r="AB1473" s="28"/>
      <c r="AC1473" s="28"/>
      <c r="AD1473" s="28"/>
      <c r="AE1473" s="28"/>
      <c r="AG1473" s="29"/>
      <c r="AN1473" s="28"/>
      <c r="AO1473" s="28"/>
      <c r="AP1473" s="28"/>
      <c r="AQ1473" s="28"/>
      <c r="AR1473" s="28"/>
      <c r="AS1473" s="28"/>
      <c r="AT1473" s="28"/>
      <c r="AU1473" s="28"/>
      <c r="AV1473" s="28"/>
      <c r="AW1473" s="28"/>
      <c r="AX1473" s="30"/>
      <c r="AY1473" s="28"/>
      <c r="AZ1473" s="28"/>
      <c r="BA1473" s="28"/>
      <c r="BB1473" s="28"/>
      <c r="BC1473" s="28"/>
      <c r="BD1473" s="28"/>
      <c r="BE1473" s="28"/>
      <c r="BF1473" s="28"/>
      <c r="BG1473" s="28"/>
      <c r="BH1473" s="28"/>
      <c r="BI1473" s="28"/>
      <c r="BJ1473" s="28"/>
      <c r="BK1473" s="28"/>
      <c r="BL1473" s="28"/>
    </row>
    <row r="1474" spans="4:64" x14ac:dyDescent="0.2">
      <c r="D1474" s="4"/>
      <c r="AA1474" s="28"/>
      <c r="AB1474" s="28"/>
      <c r="AC1474" s="28"/>
      <c r="AD1474" s="28"/>
      <c r="AE1474" s="28"/>
      <c r="AG1474" s="29"/>
      <c r="AN1474" s="28"/>
      <c r="AO1474" s="28"/>
      <c r="AP1474" s="28"/>
      <c r="AQ1474" s="28"/>
      <c r="AR1474" s="28"/>
      <c r="AS1474" s="28"/>
      <c r="AT1474" s="28"/>
      <c r="AU1474" s="28"/>
      <c r="AV1474" s="28"/>
      <c r="AW1474" s="28"/>
      <c r="AX1474" s="28"/>
      <c r="AY1474" s="28"/>
      <c r="AZ1474" s="28"/>
      <c r="BA1474" s="28"/>
      <c r="BB1474" s="28"/>
      <c r="BC1474" s="28"/>
      <c r="BD1474" s="28"/>
      <c r="BE1474" s="28"/>
      <c r="BF1474" s="28"/>
      <c r="BG1474" s="28"/>
      <c r="BH1474" s="28"/>
      <c r="BI1474" s="28"/>
      <c r="BJ1474" s="28"/>
      <c r="BK1474" s="28"/>
      <c r="BL1474" s="28"/>
    </row>
    <row r="1475" spans="4:64" x14ac:dyDescent="0.2">
      <c r="D1475" s="4"/>
      <c r="AA1475" s="28"/>
      <c r="AB1475" s="28"/>
      <c r="AC1475" s="28"/>
      <c r="AD1475" s="28"/>
      <c r="AE1475" s="28"/>
      <c r="AG1475" s="29"/>
      <c r="AN1475" s="28"/>
      <c r="AO1475" s="28"/>
      <c r="AP1475" s="28"/>
      <c r="AQ1475" s="28"/>
      <c r="AR1475" s="28"/>
      <c r="AS1475" s="28"/>
      <c r="AT1475" s="28"/>
      <c r="AU1475" s="28"/>
      <c r="AV1475" s="28"/>
      <c r="AW1475" s="28"/>
      <c r="AX1475" s="28"/>
      <c r="AY1475" s="28"/>
      <c r="AZ1475" s="28"/>
      <c r="BA1475" s="28"/>
      <c r="BB1475" s="28"/>
      <c r="BC1475" s="28"/>
      <c r="BD1475" s="28"/>
      <c r="BE1475" s="28"/>
      <c r="BF1475" s="28"/>
      <c r="BG1475" s="28"/>
      <c r="BH1475" s="28"/>
      <c r="BI1475" s="28"/>
      <c r="BJ1475" s="28"/>
      <c r="BK1475" s="28"/>
      <c r="BL1475" s="28"/>
    </row>
    <row r="1476" spans="4:64" x14ac:dyDescent="0.2">
      <c r="D1476" s="4"/>
      <c r="AA1476" s="28"/>
      <c r="AB1476" s="28"/>
      <c r="AC1476" s="28"/>
      <c r="AD1476" s="28"/>
      <c r="AE1476" s="28"/>
      <c r="AG1476" s="29"/>
      <c r="AN1476" s="28"/>
      <c r="AO1476" s="28"/>
      <c r="AP1476" s="28"/>
      <c r="AQ1476" s="28"/>
      <c r="AR1476" s="28"/>
      <c r="AS1476" s="28"/>
      <c r="AT1476" s="28"/>
      <c r="AU1476" s="28"/>
      <c r="AV1476" s="28"/>
      <c r="AW1476" s="28"/>
      <c r="AX1476" s="28"/>
      <c r="AY1476" s="28"/>
      <c r="AZ1476" s="28"/>
      <c r="BA1476" s="28"/>
      <c r="BB1476" s="28"/>
      <c r="BC1476" s="28"/>
      <c r="BD1476" s="28"/>
      <c r="BE1476" s="28"/>
      <c r="BF1476" s="28"/>
      <c r="BG1476" s="28"/>
      <c r="BH1476" s="28"/>
      <c r="BI1476" s="28"/>
      <c r="BJ1476" s="28"/>
      <c r="BK1476" s="28"/>
      <c r="BL1476" s="28"/>
    </row>
    <row r="1477" spans="4:64" x14ac:dyDescent="0.2">
      <c r="D1477" s="4"/>
      <c r="AA1477" s="28"/>
      <c r="AB1477" s="28"/>
      <c r="AC1477" s="28"/>
      <c r="AD1477" s="28"/>
      <c r="AE1477" s="28"/>
      <c r="AG1477" s="29"/>
      <c r="AN1477" s="28"/>
      <c r="AO1477" s="28"/>
      <c r="AP1477" s="28"/>
      <c r="AQ1477" s="28"/>
      <c r="AR1477" s="28"/>
      <c r="AS1477" s="28"/>
      <c r="AT1477" s="28"/>
      <c r="AU1477" s="28"/>
      <c r="AV1477" s="28"/>
    </row>
    <row r="1478" spans="4:64" x14ac:dyDescent="0.2">
      <c r="D1478" s="4"/>
      <c r="AA1478" s="28"/>
      <c r="AB1478" s="28"/>
      <c r="AC1478" s="28"/>
      <c r="AD1478" s="28"/>
      <c r="AE1478" s="28"/>
      <c r="AG1478" s="29"/>
      <c r="AN1478" s="28"/>
      <c r="AO1478" s="28"/>
      <c r="AP1478" s="28"/>
      <c r="AQ1478" s="28"/>
      <c r="AR1478" s="28"/>
      <c r="AS1478" s="28"/>
      <c r="AT1478" s="28"/>
      <c r="AU1478" s="28"/>
    </row>
    <row r="1479" spans="4:64" x14ac:dyDescent="0.2">
      <c r="D1479" s="4"/>
      <c r="AA1479" s="28"/>
      <c r="AB1479" s="28"/>
      <c r="AC1479" s="28"/>
      <c r="AD1479" s="28"/>
      <c r="AE1479" s="28"/>
      <c r="AG1479" s="29"/>
      <c r="AN1479" s="28"/>
      <c r="AO1479" s="28"/>
      <c r="AP1479" s="28"/>
      <c r="AQ1479" s="28"/>
      <c r="AR1479" s="28"/>
      <c r="AS1479" s="28"/>
      <c r="AT1479" s="28"/>
      <c r="AU1479" s="28"/>
    </row>
    <row r="1480" spans="4:64" x14ac:dyDescent="0.2">
      <c r="D1480" s="4"/>
      <c r="AA1480" s="28"/>
      <c r="AB1480" s="28"/>
      <c r="AC1480" s="28"/>
      <c r="AD1480" s="28"/>
      <c r="AE1480" s="28"/>
      <c r="AG1480" s="29"/>
      <c r="AN1480" s="28"/>
      <c r="AO1480" s="28"/>
      <c r="AP1480" s="28"/>
      <c r="AQ1480" s="28"/>
      <c r="AR1480" s="28"/>
      <c r="AS1480" s="28"/>
      <c r="AT1480" s="28"/>
      <c r="AU1480" s="28"/>
      <c r="AV1480" s="28"/>
      <c r="AW1480" s="26"/>
      <c r="AX1480" s="27"/>
    </row>
    <row r="1481" spans="4:64" x14ac:dyDescent="0.2">
      <c r="D1481" s="4"/>
      <c r="AA1481" s="28"/>
      <c r="AB1481" s="28"/>
      <c r="AC1481" s="28"/>
      <c r="AD1481" s="28"/>
      <c r="AE1481" s="28"/>
      <c r="AG1481" s="29"/>
      <c r="AN1481" s="28"/>
      <c r="AO1481" s="28"/>
      <c r="AP1481" s="28"/>
      <c r="AQ1481" s="28"/>
      <c r="AR1481" s="28"/>
      <c r="AS1481" s="28"/>
      <c r="AT1481" s="28"/>
      <c r="AU1481" s="28"/>
      <c r="AV1481" s="28"/>
      <c r="AW1481" s="28"/>
      <c r="AX1481" s="28"/>
      <c r="AY1481" s="28"/>
      <c r="AZ1481" s="28"/>
      <c r="BA1481" s="28"/>
      <c r="BB1481" s="28"/>
      <c r="BC1481" s="28"/>
      <c r="BD1481" s="28"/>
      <c r="BE1481" s="28"/>
      <c r="BF1481" s="28"/>
      <c r="BG1481" s="28"/>
      <c r="BH1481" s="28"/>
      <c r="BI1481" s="28"/>
      <c r="BJ1481" s="28"/>
      <c r="BK1481" s="28"/>
      <c r="BL1481" s="28"/>
    </row>
    <row r="1482" spans="4:64" x14ac:dyDescent="0.2">
      <c r="D1482" s="4"/>
      <c r="AA1482" s="28"/>
      <c r="AB1482" s="28"/>
      <c r="AC1482" s="28"/>
      <c r="AD1482" s="28"/>
      <c r="AE1482" s="28"/>
      <c r="AG1482" s="29"/>
      <c r="AN1482" s="28"/>
      <c r="AO1482" s="28"/>
      <c r="AP1482" s="28"/>
      <c r="AQ1482" s="28"/>
      <c r="AR1482" s="28"/>
      <c r="AS1482" s="28"/>
      <c r="AT1482" s="28"/>
      <c r="AU1482" s="28"/>
      <c r="AV1482" s="28"/>
      <c r="AW1482" s="28"/>
      <c r="AX1482" s="28"/>
      <c r="AY1482" s="28"/>
      <c r="AZ1482" s="28"/>
      <c r="BA1482" s="28"/>
      <c r="BB1482" s="28"/>
      <c r="BC1482" s="28"/>
      <c r="BD1482" s="28"/>
      <c r="BE1482" s="28"/>
      <c r="BF1482" s="28"/>
      <c r="BG1482" s="28"/>
      <c r="BH1482" s="28"/>
      <c r="BI1482" s="28"/>
      <c r="BJ1482" s="28"/>
      <c r="BK1482" s="28"/>
      <c r="BL1482" s="28"/>
    </row>
    <row r="1483" spans="4:64" x14ac:dyDescent="0.2">
      <c r="D1483" s="4"/>
      <c r="AA1483" s="28"/>
      <c r="AB1483" s="28"/>
      <c r="AC1483" s="28"/>
      <c r="AD1483" s="28"/>
      <c r="AE1483" s="28"/>
      <c r="AG1483" s="29"/>
      <c r="AN1483" s="28"/>
      <c r="AO1483" s="28"/>
      <c r="AP1483" s="28"/>
      <c r="AQ1483" s="28"/>
      <c r="AR1483" s="28"/>
      <c r="AS1483" s="28"/>
      <c r="AT1483" s="28"/>
      <c r="AU1483" s="28"/>
    </row>
    <row r="1484" spans="4:64" x14ac:dyDescent="0.2">
      <c r="D1484" s="4"/>
      <c r="AA1484" s="28"/>
      <c r="AB1484" s="28"/>
      <c r="AC1484" s="28"/>
      <c r="AD1484" s="28"/>
      <c r="AE1484" s="28"/>
      <c r="AG1484" s="29"/>
      <c r="AN1484" s="28"/>
      <c r="AO1484" s="28"/>
      <c r="AP1484" s="28"/>
      <c r="AQ1484" s="28"/>
      <c r="AR1484" s="28"/>
      <c r="AS1484" s="28"/>
      <c r="AT1484" s="28"/>
      <c r="AU1484" s="28"/>
      <c r="AV1484" s="28"/>
      <c r="AW1484" s="26"/>
      <c r="AX1484" s="30"/>
    </row>
    <row r="1485" spans="4:64" x14ac:dyDescent="0.2">
      <c r="D1485" s="4"/>
      <c r="AA1485" s="28"/>
      <c r="AB1485" s="28"/>
      <c r="AC1485" s="28"/>
      <c r="AD1485" s="28"/>
      <c r="AE1485" s="28"/>
      <c r="AG1485" s="29"/>
      <c r="AN1485" s="28"/>
      <c r="AO1485" s="28"/>
      <c r="AP1485" s="28"/>
      <c r="AQ1485" s="28"/>
      <c r="AR1485" s="28"/>
      <c r="AS1485" s="28"/>
      <c r="AT1485" s="28"/>
      <c r="AU1485" s="28"/>
      <c r="AV1485" s="28"/>
      <c r="AW1485" s="26"/>
      <c r="AX1485" s="27"/>
    </row>
    <row r="1486" spans="4:64" x14ac:dyDescent="0.2">
      <c r="D1486" s="4"/>
      <c r="AA1486" s="28"/>
      <c r="AB1486" s="28"/>
      <c r="AC1486" s="28"/>
      <c r="AD1486" s="28"/>
      <c r="AE1486" s="28"/>
      <c r="AG1486" s="29"/>
      <c r="AN1486" s="28"/>
      <c r="AO1486" s="28"/>
      <c r="AP1486" s="28"/>
      <c r="AQ1486" s="28"/>
      <c r="AR1486" s="28"/>
      <c r="AS1486" s="28"/>
      <c r="AT1486" s="28"/>
      <c r="AU1486" s="28"/>
    </row>
    <row r="1487" spans="4:64" x14ac:dyDescent="0.2">
      <c r="D1487" s="4"/>
      <c r="AA1487" s="28"/>
      <c r="AB1487" s="28"/>
      <c r="AC1487" s="28"/>
      <c r="AD1487" s="28"/>
      <c r="AE1487" s="28"/>
      <c r="AG1487" s="29"/>
      <c r="AN1487" s="28"/>
      <c r="AO1487" s="28"/>
      <c r="AP1487" s="28"/>
      <c r="AQ1487" s="28"/>
      <c r="AR1487" s="28"/>
      <c r="AS1487" s="28"/>
      <c r="AT1487" s="28"/>
      <c r="AU1487" s="28"/>
    </row>
    <row r="1488" spans="4:64" x14ac:dyDescent="0.2">
      <c r="D1488" s="4"/>
      <c r="AA1488" s="28"/>
      <c r="AB1488" s="28"/>
      <c r="AC1488" s="28"/>
      <c r="AD1488" s="28"/>
      <c r="AE1488" s="28"/>
      <c r="AG1488" s="29"/>
      <c r="AN1488" s="28"/>
      <c r="AO1488" s="28"/>
      <c r="AP1488" s="28"/>
      <c r="AQ1488" s="28"/>
      <c r="AR1488" s="28"/>
      <c r="AS1488" s="28"/>
      <c r="AT1488" s="28"/>
      <c r="AU1488" s="28"/>
    </row>
    <row r="1489" spans="4:64" x14ac:dyDescent="0.2">
      <c r="D1489" s="4"/>
      <c r="AA1489" s="28"/>
      <c r="AB1489" s="28"/>
      <c r="AC1489" s="28"/>
      <c r="AD1489" s="28"/>
      <c r="AE1489" s="28"/>
      <c r="AG1489" s="29"/>
      <c r="AN1489" s="28"/>
      <c r="AO1489" s="28"/>
      <c r="AP1489" s="28"/>
      <c r="AQ1489" s="28"/>
      <c r="AR1489" s="28"/>
      <c r="AS1489" s="28"/>
      <c r="AT1489" s="28"/>
      <c r="AU1489" s="28"/>
    </row>
    <row r="1490" spans="4:64" x14ac:dyDescent="0.2">
      <c r="D1490" s="4"/>
      <c r="AA1490" s="28"/>
      <c r="AB1490" s="28"/>
      <c r="AC1490" s="28"/>
      <c r="AD1490" s="28"/>
      <c r="AE1490" s="28"/>
      <c r="AG1490" s="29"/>
      <c r="AN1490" s="28"/>
      <c r="AO1490" s="28"/>
      <c r="AP1490" s="28"/>
      <c r="AQ1490" s="28"/>
      <c r="AR1490" s="28"/>
      <c r="AS1490" s="28"/>
      <c r="AT1490" s="28"/>
      <c r="AU1490" s="28"/>
      <c r="AV1490" s="28"/>
      <c r="AW1490" s="28"/>
      <c r="AX1490" s="30"/>
      <c r="AY1490" s="28"/>
      <c r="AZ1490" s="28"/>
      <c r="BA1490" s="28"/>
      <c r="BB1490" s="28"/>
      <c r="BC1490" s="28"/>
      <c r="BD1490" s="28"/>
      <c r="BE1490" s="28"/>
      <c r="BF1490" s="28"/>
      <c r="BG1490" s="28"/>
      <c r="BH1490" s="28"/>
      <c r="BI1490" s="28"/>
      <c r="BJ1490" s="28"/>
      <c r="BK1490" s="28"/>
      <c r="BL1490" s="28"/>
    </row>
    <row r="1491" spans="4:64" x14ac:dyDescent="0.2">
      <c r="D1491" s="4"/>
      <c r="AA1491" s="28"/>
      <c r="AB1491" s="28"/>
      <c r="AC1491" s="28"/>
      <c r="AD1491" s="28"/>
      <c r="AE1491" s="28"/>
      <c r="AG1491" s="29"/>
      <c r="AN1491" s="28"/>
      <c r="AO1491" s="28"/>
      <c r="AP1491" s="28"/>
      <c r="AQ1491" s="28"/>
      <c r="AR1491" s="28"/>
      <c r="AS1491" s="28"/>
      <c r="AT1491" s="28"/>
      <c r="AU1491" s="28"/>
    </row>
    <row r="1492" spans="4:64" x14ac:dyDescent="0.2">
      <c r="D1492" s="4"/>
      <c r="AA1492" s="28"/>
      <c r="AB1492" s="28"/>
      <c r="AC1492" s="28"/>
      <c r="AD1492" s="28"/>
      <c r="AE1492" s="28"/>
      <c r="AG1492" s="29"/>
      <c r="AN1492" s="28"/>
      <c r="AO1492" s="28"/>
      <c r="AP1492" s="28"/>
      <c r="AQ1492" s="28"/>
      <c r="AR1492" s="28"/>
      <c r="AS1492" s="28"/>
      <c r="AT1492" s="28"/>
      <c r="AU1492" s="28"/>
      <c r="AV1492" s="28"/>
      <c r="AW1492" s="28"/>
      <c r="AX1492" s="30"/>
      <c r="AY1492" s="28"/>
      <c r="AZ1492" s="28"/>
      <c r="BA1492" s="28"/>
      <c r="BB1492" s="28"/>
      <c r="BC1492" s="28"/>
      <c r="BD1492" s="28"/>
      <c r="BE1492" s="28"/>
      <c r="BF1492" s="28"/>
      <c r="BG1492" s="28"/>
      <c r="BH1492" s="28"/>
      <c r="BI1492" s="28"/>
      <c r="BJ1492" s="28"/>
      <c r="BK1492" s="28"/>
      <c r="BL1492" s="28"/>
    </row>
    <row r="1493" spans="4:64" x14ac:dyDescent="0.2">
      <c r="D1493" s="4"/>
      <c r="AA1493" s="28"/>
      <c r="AB1493" s="28"/>
      <c r="AC1493" s="28"/>
      <c r="AD1493" s="28"/>
      <c r="AE1493" s="28"/>
      <c r="AG1493" s="29"/>
      <c r="AN1493" s="28"/>
      <c r="AO1493" s="28"/>
      <c r="AP1493" s="28"/>
      <c r="AQ1493" s="28"/>
      <c r="AR1493" s="28"/>
      <c r="AS1493" s="28"/>
      <c r="AT1493" s="28"/>
      <c r="AU1493" s="28"/>
      <c r="AV1493" s="28"/>
      <c r="AW1493" s="26"/>
      <c r="AX1493" s="30"/>
    </row>
    <row r="1494" spans="4:64" x14ac:dyDescent="0.2">
      <c r="D1494" s="4"/>
      <c r="AA1494" s="28"/>
      <c r="AB1494" s="28"/>
      <c r="AC1494" s="28"/>
      <c r="AD1494" s="28"/>
      <c r="AE1494" s="28"/>
      <c r="AG1494" s="29"/>
      <c r="AN1494" s="28"/>
      <c r="AO1494" s="28"/>
      <c r="AP1494" s="28"/>
      <c r="AQ1494" s="28"/>
      <c r="AR1494" s="28"/>
      <c r="AS1494" s="28"/>
      <c r="AT1494" s="28"/>
      <c r="AU1494" s="28"/>
      <c r="AV1494" s="28"/>
      <c r="AW1494" s="26"/>
      <c r="AX1494" s="27"/>
    </row>
    <row r="1495" spans="4:64" x14ac:dyDescent="0.2">
      <c r="D1495" s="4"/>
      <c r="AA1495" s="28"/>
      <c r="AB1495" s="28"/>
      <c r="AC1495" s="28"/>
      <c r="AD1495" s="28"/>
      <c r="AE1495" s="28"/>
      <c r="AG1495" s="29"/>
      <c r="AN1495" s="28"/>
      <c r="AO1495" s="28"/>
      <c r="AP1495" s="28"/>
      <c r="AQ1495" s="28"/>
      <c r="AR1495" s="28"/>
      <c r="AS1495" s="28"/>
      <c r="AT1495" s="28"/>
      <c r="AU1495" s="28"/>
      <c r="AV1495" s="28"/>
      <c r="AW1495" s="26"/>
      <c r="AX1495" s="27"/>
    </row>
    <row r="1496" spans="4:64" x14ac:dyDescent="0.2">
      <c r="D1496" s="4"/>
      <c r="AA1496" s="28"/>
      <c r="AB1496" s="28"/>
      <c r="AC1496" s="28"/>
      <c r="AD1496" s="28"/>
      <c r="AE1496" s="28"/>
      <c r="AG1496" s="29"/>
      <c r="AN1496" s="28"/>
      <c r="AO1496" s="28"/>
      <c r="AP1496" s="28"/>
      <c r="AQ1496" s="28"/>
      <c r="AR1496" s="28"/>
      <c r="AS1496" s="28"/>
      <c r="AT1496" s="28"/>
      <c r="AU1496" s="28"/>
      <c r="AV1496" s="28"/>
      <c r="AW1496" s="26"/>
      <c r="AX1496" s="30"/>
    </row>
    <row r="1497" spans="4:64" x14ac:dyDescent="0.2">
      <c r="D1497" s="4"/>
      <c r="AA1497" s="28"/>
      <c r="AB1497" s="28"/>
      <c r="AC1497" s="28"/>
      <c r="AD1497" s="28"/>
      <c r="AE1497" s="28"/>
      <c r="AG1497" s="29"/>
      <c r="AN1497" s="28"/>
      <c r="AO1497" s="28"/>
      <c r="AP1497" s="28"/>
      <c r="AQ1497" s="28"/>
      <c r="AR1497" s="28"/>
      <c r="AS1497" s="28"/>
      <c r="AT1497" s="28"/>
      <c r="AU1497" s="28"/>
      <c r="AV1497" s="28"/>
      <c r="AW1497" s="28"/>
      <c r="AX1497" s="28"/>
      <c r="AY1497" s="28"/>
      <c r="AZ1497" s="28"/>
      <c r="BA1497" s="28"/>
      <c r="BB1497" s="28"/>
      <c r="BC1497" s="28"/>
      <c r="BD1497" s="28"/>
      <c r="BE1497" s="28"/>
      <c r="BF1497" s="28"/>
      <c r="BG1497" s="28"/>
      <c r="BH1497" s="28"/>
      <c r="BI1497" s="28"/>
      <c r="BJ1497" s="28"/>
      <c r="BK1497" s="28"/>
      <c r="BL1497" s="28"/>
    </row>
    <row r="1498" spans="4:64" x14ac:dyDescent="0.2">
      <c r="D1498" s="4"/>
      <c r="AA1498" s="28"/>
      <c r="AB1498" s="28"/>
      <c r="AC1498" s="28"/>
      <c r="AD1498" s="28"/>
      <c r="AE1498" s="28"/>
      <c r="AG1498" s="29"/>
      <c r="AN1498" s="28"/>
      <c r="AO1498" s="28"/>
      <c r="AP1498" s="28"/>
      <c r="AQ1498" s="28"/>
      <c r="AR1498" s="28"/>
      <c r="AS1498" s="28"/>
      <c r="AT1498" s="28"/>
      <c r="AU1498" s="28"/>
      <c r="AV1498" s="28"/>
      <c r="AW1498" s="26"/>
      <c r="AX1498" s="27"/>
    </row>
    <row r="1499" spans="4:64" x14ac:dyDescent="0.2">
      <c r="D1499" s="4"/>
      <c r="AA1499" s="28"/>
      <c r="AB1499" s="28"/>
      <c r="AC1499" s="28"/>
      <c r="AD1499" s="28"/>
      <c r="AE1499" s="28"/>
      <c r="AG1499" s="29"/>
      <c r="AN1499" s="28"/>
      <c r="AO1499" s="28"/>
      <c r="AP1499" s="28"/>
      <c r="AQ1499" s="28"/>
      <c r="AR1499" s="28"/>
      <c r="AS1499" s="28"/>
      <c r="AT1499" s="28"/>
      <c r="AU1499" s="28"/>
      <c r="AV1499" s="28"/>
      <c r="AW1499" s="26"/>
      <c r="AX1499" s="30"/>
    </row>
    <row r="1500" spans="4:64" x14ac:dyDescent="0.2">
      <c r="D1500" s="4"/>
      <c r="AA1500" s="28"/>
      <c r="AB1500" s="28"/>
      <c r="AC1500" s="28"/>
      <c r="AD1500" s="28"/>
      <c r="AE1500" s="28"/>
      <c r="AG1500" s="29"/>
      <c r="AN1500" s="28"/>
      <c r="AO1500" s="28"/>
      <c r="AP1500" s="28"/>
      <c r="AQ1500" s="28"/>
      <c r="AR1500" s="28"/>
      <c r="AS1500" s="28"/>
      <c r="AT1500" s="28"/>
      <c r="AU1500" s="28"/>
      <c r="AV1500" s="28"/>
      <c r="AW1500" s="28"/>
      <c r="AX1500" s="28"/>
      <c r="AY1500" s="28"/>
      <c r="AZ1500" s="28"/>
      <c r="BA1500" s="28"/>
      <c r="BB1500" s="28"/>
      <c r="BC1500" s="28"/>
      <c r="BD1500" s="28"/>
      <c r="BE1500" s="28"/>
      <c r="BF1500" s="28"/>
      <c r="BG1500" s="28"/>
      <c r="BH1500" s="28"/>
      <c r="BI1500" s="28"/>
      <c r="BJ1500" s="28"/>
      <c r="BK1500" s="28"/>
      <c r="BL1500" s="28"/>
    </row>
    <row r="1501" spans="4:64" x14ac:dyDescent="0.2">
      <c r="D1501" s="4"/>
      <c r="AA1501" s="28"/>
      <c r="AB1501" s="28"/>
      <c r="AC1501" s="28"/>
      <c r="AD1501" s="28"/>
      <c r="AE1501" s="28"/>
      <c r="AG1501" s="29"/>
      <c r="AN1501" s="28"/>
      <c r="AO1501" s="28"/>
      <c r="AP1501" s="28"/>
      <c r="AQ1501" s="28"/>
      <c r="AR1501" s="28"/>
      <c r="AS1501" s="28"/>
      <c r="AT1501" s="28"/>
      <c r="AU1501" s="28"/>
      <c r="AV1501" s="28"/>
      <c r="AW1501" s="26"/>
      <c r="AX1501" s="27"/>
    </row>
    <row r="1502" spans="4:64" x14ac:dyDescent="0.2">
      <c r="D1502" s="4"/>
      <c r="AA1502" s="28"/>
      <c r="AB1502" s="28"/>
      <c r="AC1502" s="28"/>
      <c r="AD1502" s="28"/>
      <c r="AE1502" s="28"/>
      <c r="AG1502" s="29"/>
      <c r="AN1502" s="28"/>
      <c r="AO1502" s="28"/>
      <c r="AP1502" s="28"/>
      <c r="AQ1502" s="28"/>
      <c r="AR1502" s="28"/>
      <c r="AS1502" s="28"/>
      <c r="AT1502" s="28"/>
      <c r="AU1502" s="28"/>
      <c r="AV1502" s="28"/>
      <c r="AW1502" s="26"/>
      <c r="AX1502" s="27"/>
    </row>
    <row r="1503" spans="4:64" x14ac:dyDescent="0.2">
      <c r="D1503" s="4"/>
      <c r="AA1503" s="28"/>
      <c r="AB1503" s="28"/>
      <c r="AC1503" s="28"/>
      <c r="AD1503" s="28"/>
      <c r="AE1503" s="28"/>
      <c r="AG1503" s="29"/>
      <c r="AN1503" s="28"/>
      <c r="AO1503" s="28"/>
      <c r="AP1503" s="28"/>
      <c r="AQ1503" s="28"/>
      <c r="AR1503" s="28"/>
      <c r="AS1503" s="28"/>
      <c r="AT1503" s="28"/>
      <c r="AU1503" s="28"/>
      <c r="AV1503" s="28"/>
      <c r="AW1503" s="26"/>
      <c r="AX1503" s="30"/>
      <c r="AY1503" s="28"/>
      <c r="AZ1503" s="28"/>
      <c r="BA1503" s="28"/>
      <c r="BB1503" s="28"/>
      <c r="BC1503" s="28"/>
      <c r="BD1503" s="28"/>
      <c r="BE1503" s="28"/>
      <c r="BF1503" s="28"/>
      <c r="BG1503" s="28"/>
      <c r="BH1503" s="28"/>
      <c r="BI1503" s="28"/>
      <c r="BJ1503" s="28"/>
      <c r="BK1503" s="28"/>
      <c r="BL1503" s="28"/>
    </row>
    <row r="1504" spans="4:64" x14ac:dyDescent="0.2">
      <c r="D1504" s="4"/>
      <c r="AA1504" s="28"/>
      <c r="AB1504" s="28"/>
      <c r="AC1504" s="28"/>
      <c r="AD1504" s="28"/>
      <c r="AE1504" s="28"/>
      <c r="AG1504" s="29"/>
      <c r="AN1504" s="28"/>
      <c r="AO1504" s="28"/>
      <c r="AP1504" s="28"/>
      <c r="AQ1504" s="28"/>
      <c r="AR1504" s="28"/>
      <c r="AS1504" s="28"/>
      <c r="AT1504" s="28"/>
      <c r="AU1504" s="28"/>
      <c r="AV1504" s="28"/>
      <c r="AW1504" s="26"/>
      <c r="AX1504" s="27"/>
    </row>
    <row r="1505" spans="4:64" x14ac:dyDescent="0.2">
      <c r="D1505" s="4"/>
      <c r="AA1505" s="28"/>
      <c r="AB1505" s="28"/>
      <c r="AC1505" s="28"/>
      <c r="AD1505" s="28"/>
      <c r="AE1505" s="28"/>
      <c r="AG1505" s="29"/>
      <c r="AN1505" s="28"/>
      <c r="AO1505" s="28"/>
      <c r="AP1505" s="28"/>
      <c r="AQ1505" s="28"/>
      <c r="AR1505" s="28"/>
      <c r="AS1505" s="28"/>
      <c r="AT1505" s="28"/>
      <c r="AU1505" s="28"/>
      <c r="AV1505" s="28"/>
      <c r="AW1505" s="26"/>
      <c r="AX1505" s="30"/>
      <c r="AY1505" s="28"/>
      <c r="AZ1505" s="28"/>
      <c r="BA1505" s="28"/>
      <c r="BB1505" s="28"/>
      <c r="BC1505" s="28"/>
      <c r="BD1505" s="28"/>
      <c r="BE1505" s="28"/>
      <c r="BF1505" s="28"/>
      <c r="BG1505" s="28"/>
      <c r="BH1505" s="28"/>
      <c r="BI1505" s="28"/>
      <c r="BJ1505" s="28"/>
      <c r="BK1505" s="28"/>
      <c r="BL1505" s="28"/>
    </row>
    <row r="1506" spans="4:64" x14ac:dyDescent="0.2">
      <c r="D1506" s="4"/>
      <c r="AA1506" s="28"/>
      <c r="AB1506" s="28"/>
      <c r="AC1506" s="28"/>
      <c r="AD1506" s="28"/>
      <c r="AE1506" s="28"/>
      <c r="AG1506" s="29"/>
      <c r="AN1506" s="28"/>
      <c r="AO1506" s="28"/>
      <c r="AP1506" s="28"/>
      <c r="AQ1506" s="28"/>
      <c r="AR1506" s="28"/>
      <c r="AS1506" s="28"/>
      <c r="AT1506" s="28"/>
      <c r="AU1506" s="28"/>
    </row>
    <row r="1507" spans="4:64" x14ac:dyDescent="0.2">
      <c r="D1507" s="4"/>
      <c r="AA1507" s="28"/>
      <c r="AB1507" s="28"/>
      <c r="AC1507" s="28"/>
      <c r="AD1507" s="28"/>
      <c r="AE1507" s="28"/>
      <c r="AG1507" s="29"/>
      <c r="AN1507" s="28"/>
      <c r="AO1507" s="28"/>
      <c r="AP1507" s="28"/>
      <c r="AQ1507" s="28"/>
      <c r="AR1507" s="28"/>
      <c r="AS1507" s="28"/>
      <c r="AT1507" s="28"/>
      <c r="AU1507" s="28"/>
      <c r="AV1507" s="28"/>
      <c r="AW1507" s="26"/>
      <c r="AX1507" s="30"/>
    </row>
    <row r="1508" spans="4:64" x14ac:dyDescent="0.2">
      <c r="D1508" s="4"/>
      <c r="AA1508" s="28"/>
      <c r="AB1508" s="28"/>
      <c r="AC1508" s="28"/>
      <c r="AD1508" s="28"/>
      <c r="AE1508" s="28"/>
      <c r="AG1508" s="29"/>
      <c r="AN1508" s="28"/>
      <c r="AO1508" s="28"/>
      <c r="AP1508" s="28"/>
      <c r="AQ1508" s="28"/>
      <c r="AR1508" s="28"/>
      <c r="AS1508" s="28"/>
      <c r="AT1508" s="28"/>
      <c r="AU1508" s="28"/>
    </row>
    <row r="1509" spans="4:64" x14ac:dyDescent="0.2">
      <c r="D1509" s="4"/>
      <c r="AA1509" s="28"/>
      <c r="AB1509" s="28"/>
      <c r="AC1509" s="28"/>
      <c r="AD1509" s="28"/>
      <c r="AE1509" s="28"/>
      <c r="AG1509" s="29"/>
      <c r="AN1509" s="28"/>
      <c r="AO1509" s="28"/>
      <c r="AP1509" s="28"/>
      <c r="AQ1509" s="28"/>
      <c r="AR1509" s="28"/>
      <c r="AS1509" s="28"/>
      <c r="AT1509" s="28"/>
      <c r="AU1509" s="28"/>
      <c r="AV1509" s="28"/>
      <c r="AW1509" s="26"/>
      <c r="AX1509" s="27"/>
    </row>
    <row r="1510" spans="4:64" x14ac:dyDescent="0.2">
      <c r="D1510" s="4"/>
      <c r="AA1510" s="28"/>
      <c r="AB1510" s="28"/>
      <c r="AC1510" s="28"/>
      <c r="AD1510" s="28"/>
      <c r="AE1510" s="28"/>
      <c r="AG1510" s="29"/>
      <c r="AN1510" s="28"/>
      <c r="AO1510" s="28"/>
      <c r="AP1510" s="28"/>
      <c r="AQ1510" s="28"/>
      <c r="AR1510" s="28"/>
      <c r="AS1510" s="28"/>
      <c r="AT1510" s="28"/>
      <c r="AU1510" s="28"/>
      <c r="AV1510" s="28"/>
      <c r="AW1510" s="28"/>
      <c r="AX1510" s="28"/>
      <c r="AY1510" s="28"/>
      <c r="AZ1510" s="28"/>
      <c r="BA1510" s="28"/>
      <c r="BB1510" s="28"/>
      <c r="BC1510" s="28"/>
      <c r="BD1510" s="28"/>
      <c r="BE1510" s="28"/>
      <c r="BF1510" s="28"/>
      <c r="BG1510" s="28"/>
      <c r="BH1510" s="28"/>
      <c r="BI1510" s="28"/>
      <c r="BJ1510" s="28"/>
      <c r="BK1510" s="28"/>
      <c r="BL1510" s="28"/>
    </row>
    <row r="1511" spans="4:64" x14ac:dyDescent="0.2">
      <c r="D1511" s="4"/>
      <c r="AA1511" s="28"/>
      <c r="AB1511" s="28"/>
      <c r="AC1511" s="28"/>
      <c r="AD1511" s="28"/>
      <c r="AE1511" s="28"/>
      <c r="AG1511" s="29"/>
      <c r="AN1511" s="28"/>
      <c r="AO1511" s="28"/>
      <c r="AP1511" s="28"/>
      <c r="AQ1511" s="28"/>
      <c r="AR1511" s="28"/>
      <c r="AS1511" s="28"/>
      <c r="AT1511" s="28"/>
      <c r="AU1511" s="28"/>
    </row>
    <row r="1512" spans="4:64" x14ac:dyDescent="0.2">
      <c r="D1512" s="4"/>
      <c r="AA1512" s="28"/>
      <c r="AB1512" s="28"/>
      <c r="AC1512" s="28"/>
      <c r="AD1512" s="28"/>
      <c r="AE1512" s="28"/>
      <c r="AG1512" s="29"/>
      <c r="AN1512" s="28"/>
      <c r="AO1512" s="28"/>
      <c r="AP1512" s="28"/>
      <c r="AQ1512" s="28"/>
      <c r="AR1512" s="28"/>
      <c r="AS1512" s="28"/>
      <c r="AT1512" s="28"/>
      <c r="AU1512" s="28"/>
      <c r="AV1512" s="28"/>
      <c r="AW1512" s="26"/>
      <c r="AX1512" s="30"/>
    </row>
    <row r="1513" spans="4:64" x14ac:dyDescent="0.2">
      <c r="D1513" s="4"/>
      <c r="AA1513" s="28"/>
      <c r="AB1513" s="28"/>
      <c r="AC1513" s="28"/>
      <c r="AD1513" s="28"/>
      <c r="AE1513" s="28"/>
      <c r="AG1513" s="29"/>
      <c r="AN1513" s="28"/>
      <c r="AO1513" s="28"/>
      <c r="AP1513" s="28"/>
      <c r="AQ1513" s="28"/>
      <c r="AR1513" s="28"/>
      <c r="AS1513" s="28"/>
      <c r="AT1513" s="28"/>
      <c r="AU1513" s="28"/>
      <c r="AV1513" s="28"/>
      <c r="AW1513" s="28"/>
      <c r="AX1513" s="28"/>
      <c r="AY1513" s="28"/>
      <c r="AZ1513" s="28"/>
      <c r="BA1513" s="28"/>
      <c r="BB1513" s="28"/>
      <c r="BC1513" s="28"/>
      <c r="BD1513" s="28"/>
      <c r="BE1513" s="28"/>
      <c r="BF1513" s="28"/>
      <c r="BG1513" s="28"/>
      <c r="BH1513" s="28"/>
      <c r="BI1513" s="28"/>
      <c r="BJ1513" s="28"/>
      <c r="BK1513" s="28"/>
      <c r="BL1513" s="28"/>
    </row>
    <row r="1514" spans="4:64" x14ac:dyDescent="0.2">
      <c r="D1514" s="4"/>
      <c r="AA1514" s="28"/>
      <c r="AB1514" s="28"/>
      <c r="AC1514" s="28"/>
      <c r="AD1514" s="28"/>
      <c r="AE1514" s="28"/>
      <c r="AG1514" s="29"/>
      <c r="AN1514" s="28"/>
      <c r="AO1514" s="28"/>
      <c r="AP1514" s="28"/>
      <c r="AQ1514" s="28"/>
      <c r="AR1514" s="28"/>
      <c r="AS1514" s="28"/>
      <c r="AT1514" s="28"/>
      <c r="AU1514" s="28"/>
      <c r="AV1514" s="28"/>
      <c r="AW1514" s="28"/>
      <c r="AX1514" s="30"/>
      <c r="AY1514" s="28"/>
      <c r="AZ1514" s="28"/>
      <c r="BA1514" s="28"/>
      <c r="BB1514" s="28"/>
      <c r="BC1514" s="28"/>
      <c r="BD1514" s="28"/>
      <c r="BE1514" s="28"/>
      <c r="BF1514" s="28"/>
      <c r="BG1514" s="28"/>
      <c r="BH1514" s="28"/>
      <c r="BI1514" s="28"/>
      <c r="BJ1514" s="28"/>
      <c r="BK1514" s="28"/>
      <c r="BL1514" s="28"/>
    </row>
    <row r="1515" spans="4:64" x14ac:dyDescent="0.2">
      <c r="D1515" s="4"/>
      <c r="AA1515" s="28"/>
      <c r="AB1515" s="28"/>
      <c r="AC1515" s="28"/>
      <c r="AD1515" s="28"/>
      <c r="AE1515" s="28"/>
      <c r="AG1515" s="29"/>
      <c r="AN1515" s="28"/>
      <c r="AO1515" s="28"/>
      <c r="AP1515" s="28"/>
      <c r="AQ1515" s="28"/>
      <c r="AR1515" s="28"/>
      <c r="AS1515" s="28"/>
      <c r="AT1515" s="28"/>
      <c r="AU1515" s="28"/>
      <c r="AV1515" s="28"/>
      <c r="AW1515" s="28"/>
      <c r="AX1515" s="28"/>
      <c r="AY1515" s="28"/>
      <c r="AZ1515" s="28"/>
      <c r="BA1515" s="28"/>
      <c r="BB1515" s="28"/>
      <c r="BC1515" s="28"/>
      <c r="BD1515" s="28"/>
      <c r="BE1515" s="28"/>
      <c r="BF1515" s="28"/>
      <c r="BG1515" s="28"/>
      <c r="BH1515" s="28"/>
      <c r="BI1515" s="28"/>
      <c r="BJ1515" s="28"/>
      <c r="BK1515" s="28"/>
      <c r="BL1515" s="28"/>
    </row>
    <row r="1516" spans="4:64" x14ac:dyDescent="0.2">
      <c r="D1516" s="4"/>
      <c r="AA1516" s="28"/>
      <c r="AB1516" s="28"/>
      <c r="AC1516" s="28"/>
      <c r="AD1516" s="28"/>
      <c r="AE1516" s="28"/>
      <c r="AG1516" s="29"/>
      <c r="AN1516" s="28"/>
      <c r="AO1516" s="28"/>
      <c r="AP1516" s="28"/>
      <c r="AQ1516" s="28"/>
      <c r="AR1516" s="28"/>
      <c r="AS1516" s="28"/>
      <c r="AT1516" s="28"/>
      <c r="AU1516" s="28"/>
      <c r="AV1516" s="28"/>
      <c r="AW1516" s="26"/>
      <c r="AX1516" s="27"/>
    </row>
    <row r="1517" spans="4:64" x14ac:dyDescent="0.2">
      <c r="D1517" s="4"/>
      <c r="AA1517" s="28"/>
      <c r="AB1517" s="28"/>
      <c r="AC1517" s="28"/>
      <c r="AD1517" s="28"/>
      <c r="AE1517" s="28"/>
      <c r="AG1517" s="29"/>
      <c r="AN1517" s="28"/>
      <c r="AO1517" s="28"/>
      <c r="AP1517" s="28"/>
      <c r="AQ1517" s="28"/>
      <c r="AR1517" s="28"/>
      <c r="AS1517" s="28"/>
      <c r="AT1517" s="28"/>
      <c r="AU1517" s="28"/>
      <c r="AV1517" s="28"/>
      <c r="AW1517" s="26"/>
      <c r="AX1517" s="27"/>
    </row>
    <row r="1518" spans="4:64" x14ac:dyDescent="0.2">
      <c r="D1518" s="4"/>
      <c r="AA1518" s="28"/>
      <c r="AB1518" s="28"/>
      <c r="AC1518" s="28"/>
      <c r="AD1518" s="28"/>
      <c r="AE1518" s="28"/>
      <c r="AG1518" s="29"/>
      <c r="AN1518" s="28"/>
      <c r="AO1518" s="28"/>
      <c r="AP1518" s="28"/>
      <c r="AQ1518" s="28"/>
      <c r="AR1518" s="28"/>
      <c r="AS1518" s="28"/>
      <c r="AT1518" s="28"/>
      <c r="AU1518" s="28"/>
      <c r="AV1518" s="28"/>
      <c r="AW1518" s="26"/>
      <c r="AX1518" s="30"/>
      <c r="AY1518" s="28"/>
      <c r="AZ1518" s="28"/>
      <c r="BA1518" s="28"/>
      <c r="BB1518" s="28"/>
      <c r="BC1518" s="28"/>
      <c r="BD1518" s="28"/>
      <c r="BE1518" s="28"/>
      <c r="BF1518" s="28"/>
      <c r="BG1518" s="28"/>
      <c r="BH1518" s="28"/>
      <c r="BI1518" s="28"/>
      <c r="BJ1518" s="28"/>
      <c r="BK1518" s="28"/>
      <c r="BL1518" s="28"/>
    </row>
    <row r="1519" spans="4:64" x14ac:dyDescent="0.2">
      <c r="D1519" s="4"/>
      <c r="AA1519" s="28"/>
      <c r="AB1519" s="28"/>
      <c r="AC1519" s="28"/>
      <c r="AD1519" s="28"/>
      <c r="AE1519" s="28"/>
      <c r="AG1519" s="29"/>
      <c r="AN1519" s="28"/>
      <c r="AO1519" s="28"/>
      <c r="AP1519" s="28"/>
      <c r="AQ1519" s="28"/>
      <c r="AR1519" s="28"/>
      <c r="AS1519" s="28"/>
      <c r="AT1519" s="28"/>
      <c r="AU1519" s="28"/>
      <c r="AV1519" s="28"/>
      <c r="AW1519" s="26"/>
      <c r="AX1519" s="27"/>
    </row>
    <row r="1520" spans="4:64" x14ac:dyDescent="0.2">
      <c r="D1520" s="4"/>
      <c r="AA1520" s="28"/>
      <c r="AB1520" s="28"/>
      <c r="AC1520" s="28"/>
      <c r="AD1520" s="28"/>
      <c r="AE1520" s="28"/>
      <c r="AG1520" s="29"/>
      <c r="AN1520" s="28"/>
      <c r="AO1520" s="28"/>
      <c r="AP1520" s="28"/>
      <c r="AQ1520" s="28"/>
      <c r="AR1520" s="28"/>
      <c r="AS1520" s="28"/>
      <c r="AT1520" s="28"/>
      <c r="AU1520" s="28"/>
      <c r="AV1520" s="28"/>
      <c r="AW1520" s="26"/>
      <c r="AX1520" s="30"/>
      <c r="AY1520" s="28"/>
      <c r="AZ1520" s="28"/>
      <c r="BA1520" s="28"/>
      <c r="BB1520" s="28"/>
      <c r="BC1520" s="28"/>
      <c r="BD1520" s="28"/>
      <c r="BE1520" s="28"/>
      <c r="BF1520" s="28"/>
      <c r="BG1520" s="28"/>
      <c r="BH1520" s="28"/>
      <c r="BI1520" s="28"/>
      <c r="BJ1520" s="28"/>
      <c r="BK1520" s="28"/>
      <c r="BL1520" s="28"/>
    </row>
    <row r="1521" spans="4:64" x14ac:dyDescent="0.2">
      <c r="D1521" s="4"/>
      <c r="AA1521" s="28"/>
      <c r="AB1521" s="28"/>
      <c r="AC1521" s="28"/>
      <c r="AD1521" s="28"/>
      <c r="AE1521" s="28"/>
      <c r="AG1521" s="29"/>
      <c r="AN1521" s="28"/>
      <c r="AO1521" s="28"/>
      <c r="AP1521" s="28"/>
      <c r="AQ1521" s="28"/>
      <c r="AR1521" s="28"/>
      <c r="AS1521" s="28"/>
      <c r="AT1521" s="28"/>
      <c r="AU1521" s="28"/>
      <c r="AV1521" s="28"/>
      <c r="AW1521" s="26"/>
      <c r="AX1521" s="27"/>
    </row>
    <row r="1522" spans="4:64" x14ac:dyDescent="0.2">
      <c r="D1522" s="4"/>
      <c r="AA1522" s="28"/>
      <c r="AB1522" s="28"/>
      <c r="AC1522" s="28"/>
      <c r="AD1522" s="28"/>
      <c r="AE1522" s="28"/>
      <c r="AG1522" s="29"/>
      <c r="AN1522" s="28"/>
      <c r="AO1522" s="28"/>
      <c r="AP1522" s="28"/>
      <c r="AQ1522" s="28"/>
      <c r="AR1522" s="28"/>
      <c r="AS1522" s="28"/>
      <c r="AT1522" s="28"/>
      <c r="AU1522" s="28"/>
      <c r="AV1522" s="28"/>
      <c r="AW1522" s="26"/>
      <c r="AX1522" s="27"/>
    </row>
    <row r="1523" spans="4:64" x14ac:dyDescent="0.2">
      <c r="D1523" s="4"/>
      <c r="AA1523" s="28"/>
      <c r="AB1523" s="28"/>
      <c r="AC1523" s="28"/>
      <c r="AD1523" s="28"/>
      <c r="AE1523" s="28"/>
      <c r="AG1523" s="29"/>
      <c r="AN1523" s="28"/>
      <c r="AO1523" s="28"/>
      <c r="AP1523" s="28"/>
      <c r="AQ1523" s="28"/>
      <c r="AR1523" s="28"/>
      <c r="AS1523" s="28"/>
      <c r="AT1523" s="28"/>
      <c r="AU1523" s="28"/>
      <c r="AV1523" s="28"/>
      <c r="AW1523" s="26"/>
      <c r="AX1523" s="30"/>
    </row>
    <row r="1524" spans="4:64" x14ac:dyDescent="0.2">
      <c r="D1524" s="4"/>
      <c r="AA1524" s="28"/>
      <c r="AB1524" s="28"/>
      <c r="AC1524" s="28"/>
      <c r="AD1524" s="28"/>
      <c r="AE1524" s="28"/>
      <c r="AG1524" s="29"/>
      <c r="AN1524" s="28"/>
      <c r="AO1524" s="28"/>
      <c r="AP1524" s="28"/>
      <c r="AQ1524" s="28"/>
      <c r="AR1524" s="28"/>
      <c r="AS1524" s="28"/>
      <c r="AT1524" s="28"/>
      <c r="AU1524" s="28"/>
      <c r="AV1524" s="28"/>
      <c r="AW1524" s="26"/>
      <c r="AX1524" s="27"/>
    </row>
    <row r="1525" spans="4:64" x14ac:dyDescent="0.2">
      <c r="D1525" s="4"/>
      <c r="AA1525" s="28"/>
      <c r="AB1525" s="28"/>
      <c r="AC1525" s="28"/>
      <c r="AD1525" s="28"/>
      <c r="AE1525" s="28"/>
      <c r="AG1525" s="29"/>
      <c r="AN1525" s="28"/>
      <c r="AO1525" s="28"/>
      <c r="AP1525" s="28"/>
      <c r="AQ1525" s="28"/>
      <c r="AR1525" s="28"/>
      <c r="AS1525" s="28"/>
      <c r="AT1525" s="28"/>
      <c r="AU1525" s="28"/>
      <c r="AV1525" s="28"/>
      <c r="AW1525" s="26"/>
      <c r="AX1525" s="30"/>
    </row>
    <row r="1526" spans="4:64" x14ac:dyDescent="0.2">
      <c r="D1526" s="4"/>
      <c r="AA1526" s="28"/>
      <c r="AB1526" s="28"/>
      <c r="AC1526" s="28"/>
      <c r="AD1526" s="28"/>
      <c r="AE1526" s="28"/>
      <c r="AG1526" s="29"/>
      <c r="AN1526" s="28"/>
      <c r="AO1526" s="28"/>
      <c r="AP1526" s="28"/>
      <c r="AQ1526" s="28"/>
      <c r="AR1526" s="28"/>
      <c r="AS1526" s="28"/>
      <c r="AT1526" s="28"/>
      <c r="AU1526" s="28"/>
      <c r="AV1526" s="28"/>
      <c r="AW1526" s="26"/>
      <c r="AX1526" s="27"/>
    </row>
    <row r="1527" spans="4:64" x14ac:dyDescent="0.2">
      <c r="D1527" s="4"/>
      <c r="AA1527" s="28"/>
      <c r="AB1527" s="28"/>
      <c r="AC1527" s="28"/>
      <c r="AD1527" s="28"/>
      <c r="AE1527" s="28"/>
      <c r="AG1527" s="29"/>
      <c r="AN1527" s="28"/>
      <c r="AO1527" s="28"/>
      <c r="AP1527" s="28"/>
      <c r="AQ1527" s="28"/>
      <c r="AR1527" s="28"/>
      <c r="AS1527" s="28"/>
      <c r="AT1527" s="28"/>
      <c r="AU1527" s="28"/>
      <c r="AV1527" s="28"/>
      <c r="AW1527" s="26"/>
      <c r="AX1527" s="27"/>
    </row>
    <row r="1528" spans="4:64" x14ac:dyDescent="0.2">
      <c r="D1528" s="4"/>
      <c r="AA1528" s="28"/>
      <c r="AB1528" s="28"/>
      <c r="AC1528" s="28"/>
      <c r="AD1528" s="28"/>
      <c r="AE1528" s="28"/>
      <c r="AG1528" s="29"/>
      <c r="AN1528" s="28"/>
      <c r="AO1528" s="28"/>
      <c r="AP1528" s="28"/>
      <c r="AQ1528" s="28"/>
      <c r="AR1528" s="28"/>
      <c r="AS1528" s="28"/>
      <c r="AT1528" s="28"/>
      <c r="AU1528" s="28"/>
      <c r="AV1528" s="28"/>
      <c r="AW1528" s="26"/>
      <c r="AX1528" s="27"/>
    </row>
    <row r="1529" spans="4:64" x14ac:dyDescent="0.2">
      <c r="D1529" s="4"/>
      <c r="AA1529" s="28"/>
      <c r="AB1529" s="28"/>
      <c r="AC1529" s="28"/>
      <c r="AD1529" s="28"/>
      <c r="AE1529" s="28"/>
      <c r="AG1529" s="29"/>
      <c r="AN1529" s="28"/>
      <c r="AO1529" s="28"/>
      <c r="AP1529" s="28"/>
      <c r="AQ1529" s="28"/>
      <c r="AR1529" s="28"/>
      <c r="AS1529" s="28"/>
      <c r="AT1529" s="28"/>
      <c r="AU1529" s="28"/>
    </row>
    <row r="1530" spans="4:64" x14ac:dyDescent="0.2">
      <c r="D1530" s="4"/>
      <c r="AA1530" s="28"/>
      <c r="AB1530" s="28"/>
      <c r="AC1530" s="28"/>
      <c r="AD1530" s="28"/>
      <c r="AE1530" s="28"/>
      <c r="AG1530" s="29"/>
      <c r="AN1530" s="28"/>
      <c r="AO1530" s="28"/>
      <c r="AP1530" s="28"/>
      <c r="AQ1530" s="28"/>
      <c r="AR1530" s="28"/>
      <c r="AS1530" s="28"/>
      <c r="AT1530" s="28"/>
      <c r="AU1530" s="28"/>
      <c r="AV1530" s="28"/>
      <c r="AW1530" s="26"/>
      <c r="AX1530" s="27"/>
    </row>
    <row r="1531" spans="4:64" x14ac:dyDescent="0.2">
      <c r="D1531" s="4"/>
      <c r="AA1531" s="28"/>
      <c r="AB1531" s="28"/>
      <c r="AC1531" s="28"/>
      <c r="AD1531" s="28"/>
      <c r="AE1531" s="28"/>
      <c r="AG1531" s="29"/>
      <c r="AN1531" s="28"/>
      <c r="AO1531" s="28"/>
      <c r="AP1531" s="28"/>
      <c r="AQ1531" s="28"/>
      <c r="AR1531" s="28"/>
      <c r="AS1531" s="28"/>
      <c r="AT1531" s="28"/>
      <c r="AU1531" s="28"/>
      <c r="AV1531" s="28"/>
      <c r="AW1531" s="28"/>
      <c r="AX1531" s="28"/>
      <c r="AY1531" s="28"/>
      <c r="AZ1531" s="28"/>
      <c r="BA1531" s="28"/>
      <c r="BB1531" s="28"/>
      <c r="BC1531" s="28"/>
      <c r="BD1531" s="28"/>
      <c r="BE1531" s="28"/>
      <c r="BF1531" s="28"/>
      <c r="BG1531" s="28"/>
      <c r="BH1531" s="28"/>
      <c r="BI1531" s="28"/>
      <c r="BJ1531" s="28"/>
      <c r="BK1531" s="28"/>
      <c r="BL1531" s="28"/>
    </row>
    <row r="1532" spans="4:64" x14ac:dyDescent="0.2">
      <c r="D1532" s="4"/>
      <c r="AA1532" s="28"/>
      <c r="AB1532" s="28"/>
      <c r="AC1532" s="28"/>
      <c r="AD1532" s="28"/>
      <c r="AE1532" s="28"/>
      <c r="AG1532" s="29"/>
      <c r="AN1532" s="28"/>
      <c r="AO1532" s="28"/>
      <c r="AP1532" s="28"/>
      <c r="AQ1532" s="28"/>
      <c r="AR1532" s="28"/>
      <c r="AS1532" s="28"/>
      <c r="AT1532" s="28"/>
      <c r="AU1532" s="28"/>
    </row>
    <row r="1533" spans="4:64" x14ac:dyDescent="0.2">
      <c r="D1533" s="4"/>
      <c r="AA1533" s="28"/>
      <c r="AB1533" s="28"/>
      <c r="AC1533" s="28"/>
      <c r="AD1533" s="28"/>
      <c r="AE1533" s="28"/>
      <c r="AG1533" s="29"/>
      <c r="AN1533" s="28"/>
      <c r="AO1533" s="28"/>
      <c r="AP1533" s="28"/>
      <c r="AQ1533" s="28"/>
      <c r="AR1533" s="28"/>
      <c r="AS1533" s="28"/>
      <c r="AT1533" s="28"/>
      <c r="AU1533" s="28"/>
    </row>
    <row r="1534" spans="4:64" x14ac:dyDescent="0.2">
      <c r="D1534" s="4"/>
      <c r="AA1534" s="28"/>
      <c r="AB1534" s="28"/>
      <c r="AC1534" s="28"/>
      <c r="AD1534" s="28"/>
      <c r="AE1534" s="28"/>
      <c r="AG1534" s="29"/>
      <c r="AN1534" s="28"/>
      <c r="AO1534" s="28"/>
      <c r="AP1534" s="28"/>
      <c r="AQ1534" s="28"/>
      <c r="AR1534" s="28"/>
      <c r="AS1534" s="28"/>
      <c r="AT1534" s="28"/>
      <c r="AU1534" s="28"/>
    </row>
    <row r="1535" spans="4:64" x14ac:dyDescent="0.2">
      <c r="D1535" s="4"/>
      <c r="AA1535" s="28"/>
      <c r="AB1535" s="28"/>
      <c r="AC1535" s="28"/>
      <c r="AD1535" s="28"/>
      <c r="AE1535" s="28"/>
      <c r="AG1535" s="29"/>
      <c r="AN1535" s="28"/>
      <c r="AO1535" s="28"/>
      <c r="AP1535" s="28"/>
      <c r="AQ1535" s="28"/>
      <c r="AR1535" s="28"/>
      <c r="AS1535" s="28"/>
      <c r="AT1535" s="28"/>
      <c r="AU1535" s="28"/>
      <c r="AV1535" s="28"/>
      <c r="AW1535" s="26"/>
      <c r="AX1535" s="27"/>
    </row>
    <row r="1536" spans="4:64" x14ac:dyDescent="0.2">
      <c r="D1536" s="4"/>
      <c r="AA1536" s="28"/>
      <c r="AB1536" s="28"/>
      <c r="AC1536" s="28"/>
      <c r="AD1536" s="28"/>
      <c r="AE1536" s="28"/>
      <c r="AG1536" s="29"/>
      <c r="AN1536" s="28"/>
      <c r="AO1536" s="28"/>
      <c r="AP1536" s="28"/>
      <c r="AQ1536" s="28"/>
      <c r="AR1536" s="28"/>
      <c r="AS1536" s="28"/>
      <c r="AT1536" s="28"/>
      <c r="AU1536" s="28"/>
      <c r="AV1536" s="28"/>
      <c r="AW1536" s="26"/>
      <c r="AX1536" s="27"/>
    </row>
    <row r="1537" spans="4:64" x14ac:dyDescent="0.2">
      <c r="D1537" s="4"/>
      <c r="AA1537" s="28"/>
      <c r="AB1537" s="28"/>
      <c r="AC1537" s="28"/>
      <c r="AD1537" s="28"/>
      <c r="AE1537" s="28"/>
      <c r="AG1537" s="29"/>
      <c r="AN1537" s="28"/>
      <c r="AO1537" s="28"/>
      <c r="AP1537" s="28"/>
      <c r="AQ1537" s="28"/>
      <c r="AR1537" s="28"/>
      <c r="AS1537" s="28"/>
      <c r="AT1537" s="28"/>
      <c r="AU1537" s="28"/>
      <c r="AV1537" s="28"/>
      <c r="AW1537" s="26"/>
      <c r="AX1537" s="27"/>
    </row>
    <row r="1538" spans="4:64" x14ac:dyDescent="0.2">
      <c r="D1538" s="4"/>
      <c r="AA1538" s="28"/>
      <c r="AB1538" s="28"/>
      <c r="AC1538" s="28"/>
      <c r="AD1538" s="28"/>
      <c r="AE1538" s="28"/>
      <c r="AG1538" s="29"/>
      <c r="AN1538" s="28"/>
      <c r="AO1538" s="28"/>
      <c r="AP1538" s="28"/>
      <c r="AQ1538" s="28"/>
      <c r="AR1538" s="28"/>
      <c r="AS1538" s="28"/>
      <c r="AT1538" s="28"/>
      <c r="AU1538" s="28"/>
    </row>
    <row r="1539" spans="4:64" x14ac:dyDescent="0.2">
      <c r="D1539" s="4"/>
      <c r="AA1539" s="28"/>
      <c r="AB1539" s="28"/>
      <c r="AC1539" s="28"/>
      <c r="AD1539" s="28"/>
      <c r="AE1539" s="28"/>
      <c r="AG1539" s="29"/>
      <c r="AN1539" s="28"/>
      <c r="AO1539" s="28"/>
      <c r="AP1539" s="28"/>
      <c r="AQ1539" s="28"/>
      <c r="AR1539" s="28"/>
      <c r="AS1539" s="28"/>
      <c r="AT1539" s="28"/>
      <c r="AU1539" s="28"/>
      <c r="AV1539" s="28"/>
      <c r="AW1539" s="28"/>
      <c r="AX1539" s="30"/>
      <c r="AY1539" s="28"/>
      <c r="AZ1539" s="28"/>
      <c r="BA1539" s="28"/>
      <c r="BB1539" s="28"/>
      <c r="BC1539" s="28"/>
      <c r="BD1539" s="28"/>
      <c r="BE1539" s="28"/>
      <c r="BF1539" s="28"/>
      <c r="BG1539" s="28"/>
      <c r="BH1539" s="28"/>
      <c r="BI1539" s="28"/>
      <c r="BJ1539" s="28"/>
      <c r="BK1539" s="28"/>
      <c r="BL1539" s="28"/>
    </row>
    <row r="1540" spans="4:64" x14ac:dyDescent="0.2">
      <c r="D1540" s="4"/>
      <c r="AA1540" s="28"/>
      <c r="AB1540" s="28"/>
      <c r="AC1540" s="28"/>
      <c r="AD1540" s="28"/>
      <c r="AE1540" s="28"/>
      <c r="AG1540" s="29"/>
      <c r="AN1540" s="28"/>
      <c r="AO1540" s="28"/>
      <c r="AP1540" s="28"/>
      <c r="AQ1540" s="28"/>
      <c r="AR1540" s="28"/>
      <c r="AS1540" s="28"/>
      <c r="AT1540" s="28"/>
      <c r="AU1540" s="28"/>
      <c r="AV1540" s="28"/>
      <c r="AW1540" s="26"/>
      <c r="AX1540" s="30"/>
      <c r="AY1540" s="28"/>
      <c r="AZ1540" s="28"/>
      <c r="BA1540" s="28"/>
      <c r="BB1540" s="28"/>
      <c r="BC1540" s="28"/>
      <c r="BD1540" s="28"/>
      <c r="BE1540" s="28"/>
      <c r="BF1540" s="28"/>
      <c r="BG1540" s="28"/>
      <c r="BH1540" s="28"/>
      <c r="BI1540" s="28"/>
      <c r="BJ1540" s="28"/>
      <c r="BK1540" s="28"/>
      <c r="BL1540" s="28"/>
    </row>
    <row r="1541" spans="4:64" x14ac:dyDescent="0.2">
      <c r="D1541" s="4"/>
      <c r="AA1541" s="28"/>
      <c r="AB1541" s="28"/>
      <c r="AC1541" s="28"/>
      <c r="AD1541" s="28"/>
      <c r="AE1541" s="28"/>
      <c r="AG1541" s="29"/>
      <c r="AN1541" s="28"/>
      <c r="AO1541" s="28"/>
      <c r="AP1541" s="28"/>
      <c r="AQ1541" s="28"/>
      <c r="AR1541" s="28"/>
      <c r="AS1541" s="28"/>
      <c r="AT1541" s="28"/>
      <c r="AU1541" s="28"/>
    </row>
    <row r="1542" spans="4:64" x14ac:dyDescent="0.2">
      <c r="D1542" s="4"/>
      <c r="AA1542" s="28"/>
      <c r="AB1542" s="28"/>
      <c r="AC1542" s="28"/>
      <c r="AD1542" s="28"/>
      <c r="AE1542" s="28"/>
      <c r="AG1542" s="29"/>
      <c r="AN1542" s="28"/>
      <c r="AO1542" s="28"/>
      <c r="AP1542" s="28"/>
      <c r="AQ1542" s="28"/>
      <c r="AR1542" s="28"/>
      <c r="AS1542" s="28"/>
      <c r="AT1542" s="28"/>
      <c r="AU1542" s="28"/>
      <c r="AV1542" s="28"/>
      <c r="AW1542" s="26"/>
      <c r="AX1542" s="27"/>
    </row>
    <row r="1543" spans="4:64" x14ac:dyDescent="0.2">
      <c r="D1543" s="4"/>
      <c r="AA1543" s="28"/>
      <c r="AB1543" s="28"/>
      <c r="AC1543" s="28"/>
      <c r="AD1543" s="28"/>
      <c r="AE1543" s="28"/>
      <c r="AG1543" s="29"/>
      <c r="AN1543" s="28"/>
      <c r="AO1543" s="28"/>
      <c r="AP1543" s="28"/>
      <c r="AQ1543" s="28"/>
      <c r="AR1543" s="28"/>
      <c r="AS1543" s="28"/>
      <c r="AT1543" s="28"/>
      <c r="AU1543" s="28"/>
    </row>
    <row r="1544" spans="4:64" x14ac:dyDescent="0.2">
      <c r="D1544" s="4"/>
      <c r="AA1544" s="28"/>
      <c r="AB1544" s="28"/>
      <c r="AC1544" s="28"/>
      <c r="AD1544" s="28"/>
      <c r="AE1544" s="28"/>
      <c r="AG1544" s="29"/>
      <c r="AN1544" s="28"/>
      <c r="AO1544" s="28"/>
      <c r="AP1544" s="28"/>
      <c r="AQ1544" s="28"/>
      <c r="AR1544" s="28"/>
      <c r="AS1544" s="28"/>
      <c r="AT1544" s="28"/>
      <c r="AU1544" s="28"/>
      <c r="AV1544" s="28"/>
      <c r="AW1544" s="28"/>
      <c r="AX1544" s="28"/>
      <c r="AY1544" s="28"/>
      <c r="AZ1544" s="28"/>
      <c r="BA1544" s="28"/>
      <c r="BB1544" s="28"/>
      <c r="BC1544" s="28"/>
      <c r="BD1544" s="28"/>
      <c r="BE1544" s="28"/>
      <c r="BF1544" s="28"/>
      <c r="BG1544" s="28"/>
      <c r="BH1544" s="28"/>
      <c r="BI1544" s="28"/>
      <c r="BJ1544" s="28"/>
      <c r="BK1544" s="28"/>
      <c r="BL1544" s="28"/>
    </row>
    <row r="1545" spans="4:64" x14ac:dyDescent="0.2">
      <c r="D1545" s="4"/>
      <c r="AA1545" s="28"/>
      <c r="AB1545" s="28"/>
      <c r="AC1545" s="28"/>
      <c r="AD1545" s="28"/>
      <c r="AE1545" s="28"/>
      <c r="AG1545" s="29"/>
      <c r="AN1545" s="28"/>
      <c r="AO1545" s="28"/>
      <c r="AP1545" s="28"/>
      <c r="AQ1545" s="28"/>
      <c r="AR1545" s="28"/>
      <c r="AS1545" s="28"/>
      <c r="AT1545" s="28"/>
      <c r="AU1545" s="28"/>
    </row>
    <row r="1546" spans="4:64" x14ac:dyDescent="0.2">
      <c r="D1546" s="4"/>
      <c r="AA1546" s="28"/>
      <c r="AB1546" s="28"/>
      <c r="AC1546" s="28"/>
      <c r="AD1546" s="28"/>
      <c r="AE1546" s="28"/>
      <c r="AG1546" s="29"/>
      <c r="AN1546" s="28"/>
      <c r="AO1546" s="28"/>
      <c r="AP1546" s="28"/>
      <c r="AQ1546" s="28"/>
      <c r="AR1546" s="28"/>
      <c r="AS1546" s="28"/>
      <c r="AT1546" s="28"/>
      <c r="AU1546" s="28"/>
      <c r="AV1546" s="28"/>
      <c r="AW1546" s="26"/>
      <c r="AX1546" s="30"/>
    </row>
    <row r="1547" spans="4:64" x14ac:dyDescent="0.2">
      <c r="D1547" s="4"/>
      <c r="AA1547" s="28"/>
      <c r="AB1547" s="28"/>
      <c r="AC1547" s="28"/>
      <c r="AD1547" s="28"/>
      <c r="AE1547" s="28"/>
      <c r="AG1547" s="29"/>
      <c r="AN1547" s="28"/>
      <c r="AO1547" s="28"/>
      <c r="AP1547" s="28"/>
      <c r="AQ1547" s="28"/>
      <c r="AR1547" s="28"/>
      <c r="AS1547" s="28"/>
      <c r="AT1547" s="28"/>
      <c r="AU1547" s="28"/>
      <c r="AV1547" s="28"/>
      <c r="AW1547" s="26"/>
      <c r="AX1547" s="30"/>
    </row>
    <row r="1548" spans="4:64" x14ac:dyDescent="0.2">
      <c r="D1548" s="4"/>
      <c r="AA1548" s="28"/>
      <c r="AB1548" s="28"/>
      <c r="AC1548" s="28"/>
      <c r="AD1548" s="28"/>
      <c r="AE1548" s="28"/>
      <c r="AG1548" s="29"/>
      <c r="AN1548" s="28"/>
      <c r="AO1548" s="28"/>
      <c r="AP1548" s="28"/>
      <c r="AQ1548" s="28"/>
      <c r="AR1548" s="28"/>
      <c r="AS1548" s="28"/>
      <c r="AT1548" s="28"/>
      <c r="AU1548" s="28"/>
      <c r="AV1548" s="28"/>
      <c r="AW1548" s="26"/>
      <c r="AX1548" s="30"/>
    </row>
    <row r="1549" spans="4:64" x14ac:dyDescent="0.2">
      <c r="D1549" s="4"/>
      <c r="AA1549" s="28"/>
      <c r="AB1549" s="28"/>
      <c r="AC1549" s="28"/>
      <c r="AD1549" s="28"/>
      <c r="AE1549" s="28"/>
      <c r="AG1549" s="29"/>
      <c r="AN1549" s="28"/>
      <c r="AO1549" s="28"/>
      <c r="AP1549" s="28"/>
      <c r="AQ1549" s="28"/>
      <c r="AR1549" s="28"/>
      <c r="AS1549" s="28"/>
      <c r="AT1549" s="28"/>
      <c r="AU1549" s="28"/>
      <c r="AV1549" s="28"/>
      <c r="AW1549" s="26"/>
      <c r="AX1549" s="27"/>
    </row>
    <row r="1550" spans="4:64" x14ac:dyDescent="0.2">
      <c r="D1550" s="4"/>
      <c r="AA1550" s="28"/>
      <c r="AB1550" s="28"/>
      <c r="AC1550" s="28"/>
      <c r="AD1550" s="28"/>
      <c r="AE1550" s="28"/>
      <c r="AG1550" s="29"/>
      <c r="AN1550" s="28"/>
      <c r="AO1550" s="28"/>
      <c r="AP1550" s="28"/>
      <c r="AQ1550" s="28"/>
      <c r="AR1550" s="28"/>
      <c r="AS1550" s="28"/>
      <c r="AT1550" s="28"/>
      <c r="AU1550" s="28"/>
    </row>
    <row r="1551" spans="4:64" x14ac:dyDescent="0.2">
      <c r="D1551" s="4"/>
      <c r="AA1551" s="28"/>
      <c r="AB1551" s="28"/>
      <c r="AC1551" s="28"/>
      <c r="AD1551" s="28"/>
      <c r="AE1551" s="28"/>
      <c r="AG1551" s="29"/>
      <c r="AN1551" s="28"/>
      <c r="AO1551" s="28"/>
      <c r="AP1551" s="28"/>
      <c r="AQ1551" s="28"/>
      <c r="AR1551" s="28"/>
      <c r="AS1551" s="28"/>
      <c r="AT1551" s="28"/>
      <c r="AU1551" s="28"/>
      <c r="AV1551" s="28"/>
      <c r="AW1551" s="26"/>
      <c r="AX1551" s="27"/>
    </row>
    <row r="1552" spans="4:64" x14ac:dyDescent="0.2">
      <c r="D1552" s="4"/>
      <c r="AA1552" s="28"/>
      <c r="AB1552" s="28"/>
      <c r="AC1552" s="28"/>
      <c r="AD1552" s="28"/>
      <c r="AE1552" s="28"/>
      <c r="AG1552" s="29"/>
      <c r="AN1552" s="28"/>
      <c r="AO1552" s="28"/>
      <c r="AP1552" s="28"/>
      <c r="AQ1552" s="28"/>
      <c r="AR1552" s="28"/>
      <c r="AS1552" s="28"/>
      <c r="AT1552" s="28"/>
      <c r="AU1552" s="28"/>
      <c r="AV1552" s="28"/>
      <c r="AW1552" s="26"/>
      <c r="AX1552" s="27"/>
    </row>
    <row r="1553" spans="4:64" x14ac:dyDescent="0.2">
      <c r="D1553" s="4"/>
      <c r="AA1553" s="28"/>
      <c r="AB1553" s="28"/>
      <c r="AC1553" s="28"/>
      <c r="AD1553" s="28"/>
      <c r="AE1553" s="28"/>
      <c r="AG1553" s="29"/>
      <c r="AN1553" s="28"/>
      <c r="AO1553" s="28"/>
      <c r="AP1553" s="28"/>
      <c r="AQ1553" s="28"/>
      <c r="AR1553" s="28"/>
      <c r="AS1553" s="28"/>
      <c r="AT1553" s="28"/>
      <c r="AU1553" s="28"/>
      <c r="AV1553" s="28"/>
      <c r="AW1553" s="28"/>
      <c r="AX1553" s="30"/>
      <c r="AY1553" s="28"/>
      <c r="AZ1553" s="28"/>
      <c r="BA1553" s="28"/>
      <c r="BB1553" s="28"/>
      <c r="BC1553" s="28"/>
      <c r="BD1553" s="28"/>
      <c r="BE1553" s="28"/>
      <c r="BF1553" s="28"/>
      <c r="BG1553" s="28"/>
      <c r="BH1553" s="28"/>
      <c r="BI1553" s="28"/>
      <c r="BJ1553" s="28"/>
      <c r="BK1553" s="28"/>
      <c r="BL1553" s="28"/>
    </row>
    <row r="1554" spans="4:64" x14ac:dyDescent="0.2">
      <c r="D1554" s="4"/>
      <c r="AA1554" s="28"/>
      <c r="AB1554" s="28"/>
      <c r="AC1554" s="28"/>
      <c r="AD1554" s="28"/>
      <c r="AE1554" s="28"/>
      <c r="AG1554" s="29"/>
      <c r="AN1554" s="28"/>
      <c r="AO1554" s="28"/>
      <c r="AP1554" s="28"/>
      <c r="AQ1554" s="28"/>
      <c r="AR1554" s="28"/>
      <c r="AS1554" s="28"/>
      <c r="AT1554" s="28"/>
      <c r="AU1554" s="28"/>
    </row>
    <row r="1555" spans="4:64" x14ac:dyDescent="0.2">
      <c r="D1555" s="4"/>
      <c r="AA1555" s="28"/>
      <c r="AB1555" s="28"/>
      <c r="AC1555" s="28"/>
      <c r="AD1555" s="28"/>
      <c r="AE1555" s="28"/>
      <c r="AG1555" s="29"/>
      <c r="AN1555" s="28"/>
      <c r="AO1555" s="28"/>
      <c r="AP1555" s="28"/>
      <c r="AQ1555" s="28"/>
      <c r="AR1555" s="28"/>
      <c r="AS1555" s="28"/>
      <c r="AT1555" s="28"/>
      <c r="AU1555" s="28"/>
    </row>
    <row r="1556" spans="4:64" x14ac:dyDescent="0.2">
      <c r="D1556" s="4"/>
      <c r="AA1556" s="28"/>
      <c r="AB1556" s="28"/>
      <c r="AC1556" s="28"/>
      <c r="AD1556" s="28"/>
      <c r="AE1556" s="28"/>
      <c r="AG1556" s="29"/>
      <c r="AN1556" s="28"/>
      <c r="AO1556" s="28"/>
      <c r="AP1556" s="28"/>
      <c r="AQ1556" s="28"/>
      <c r="AR1556" s="28"/>
      <c r="AS1556" s="28"/>
      <c r="AT1556" s="28"/>
      <c r="AU1556" s="28"/>
      <c r="AV1556" s="28"/>
      <c r="AW1556" s="28"/>
      <c r="AX1556" s="28"/>
      <c r="AY1556" s="28"/>
      <c r="AZ1556" s="28"/>
      <c r="BA1556" s="28"/>
      <c r="BB1556" s="28"/>
      <c r="BC1556" s="28"/>
      <c r="BD1556" s="28"/>
      <c r="BE1556" s="28"/>
      <c r="BF1556" s="28"/>
      <c r="BG1556" s="28"/>
      <c r="BH1556" s="28"/>
      <c r="BI1556" s="28"/>
      <c r="BJ1556" s="28"/>
      <c r="BK1556" s="28"/>
      <c r="BL1556" s="28"/>
    </row>
    <row r="1557" spans="4:64" x14ac:dyDescent="0.2">
      <c r="D1557" s="4"/>
      <c r="AA1557" s="28"/>
      <c r="AB1557" s="28"/>
      <c r="AC1557" s="28"/>
      <c r="AD1557" s="28"/>
      <c r="AE1557" s="28"/>
      <c r="AG1557" s="29"/>
      <c r="AN1557" s="28"/>
      <c r="AO1557" s="28"/>
      <c r="AP1557" s="28"/>
      <c r="AQ1557" s="28"/>
      <c r="AR1557" s="28"/>
      <c r="AS1557" s="28"/>
      <c r="AT1557" s="28"/>
      <c r="AU1557" s="28"/>
      <c r="AV1557" s="28"/>
      <c r="AW1557" s="26"/>
      <c r="AX1557" s="30"/>
      <c r="AY1557" s="28"/>
      <c r="AZ1557" s="28"/>
      <c r="BA1557" s="28"/>
      <c r="BB1557" s="28"/>
      <c r="BC1557" s="28"/>
      <c r="BD1557" s="28"/>
      <c r="BE1557" s="28"/>
      <c r="BF1557" s="28"/>
      <c r="BG1557" s="28"/>
      <c r="BH1557" s="28"/>
      <c r="BI1557" s="28"/>
      <c r="BJ1557" s="28"/>
      <c r="BK1557" s="28"/>
      <c r="BL1557" s="28"/>
    </row>
    <row r="1558" spans="4:64" x14ac:dyDescent="0.2">
      <c r="D1558" s="4"/>
      <c r="AA1558" s="28"/>
      <c r="AB1558" s="28"/>
      <c r="AC1558" s="28"/>
      <c r="AD1558" s="28"/>
      <c r="AE1558" s="28"/>
      <c r="AG1558" s="29"/>
      <c r="AN1558" s="28"/>
      <c r="AO1558" s="28"/>
      <c r="AP1558" s="28"/>
      <c r="AQ1558" s="28"/>
      <c r="AR1558" s="28"/>
      <c r="AS1558" s="28"/>
      <c r="AT1558" s="28"/>
      <c r="AU1558" s="28"/>
      <c r="AV1558" s="28"/>
      <c r="AW1558" s="26"/>
      <c r="AX1558" s="30"/>
    </row>
    <row r="1559" spans="4:64" x14ac:dyDescent="0.2">
      <c r="D1559" s="4"/>
      <c r="AA1559" s="28"/>
      <c r="AB1559" s="28"/>
      <c r="AC1559" s="28"/>
      <c r="AD1559" s="28"/>
      <c r="AE1559" s="28"/>
      <c r="AG1559" s="29"/>
      <c r="AN1559" s="28"/>
      <c r="AO1559" s="28"/>
      <c r="AP1559" s="28"/>
      <c r="AQ1559" s="28"/>
      <c r="AR1559" s="28"/>
      <c r="AS1559" s="28"/>
      <c r="AT1559" s="28"/>
      <c r="AU1559" s="28"/>
    </row>
    <row r="1560" spans="4:64" x14ac:dyDescent="0.2">
      <c r="D1560" s="4"/>
      <c r="AA1560" s="28"/>
      <c r="AB1560" s="28"/>
      <c r="AC1560" s="28"/>
      <c r="AD1560" s="28"/>
      <c r="AE1560" s="28"/>
      <c r="AG1560" s="29"/>
      <c r="AN1560" s="28"/>
      <c r="AO1560" s="28"/>
      <c r="AP1560" s="28"/>
      <c r="AQ1560" s="28"/>
      <c r="AR1560" s="28"/>
      <c r="AS1560" s="28"/>
      <c r="AT1560" s="28"/>
      <c r="AU1560" s="28"/>
      <c r="AV1560" s="28"/>
      <c r="AW1560" s="26"/>
      <c r="AX1560" s="27"/>
    </row>
    <row r="1561" spans="4:64" x14ac:dyDescent="0.2">
      <c r="D1561" s="4"/>
      <c r="AA1561" s="28"/>
      <c r="AB1561" s="28"/>
      <c r="AC1561" s="28"/>
      <c r="AD1561" s="28"/>
      <c r="AE1561" s="28"/>
      <c r="AG1561" s="29"/>
      <c r="AN1561" s="28"/>
      <c r="AO1561" s="28"/>
      <c r="AP1561" s="28"/>
      <c r="AQ1561" s="28"/>
      <c r="AR1561" s="28"/>
      <c r="AS1561" s="28"/>
      <c r="AT1561" s="28"/>
      <c r="AU1561" s="28"/>
      <c r="AV1561" s="28"/>
      <c r="AW1561" s="26"/>
      <c r="AX1561" s="27"/>
    </row>
    <row r="1562" spans="4:64" x14ac:dyDescent="0.2">
      <c r="D1562" s="4"/>
      <c r="AA1562" s="28"/>
      <c r="AB1562" s="28"/>
      <c r="AC1562" s="28"/>
      <c r="AD1562" s="28"/>
      <c r="AE1562" s="28"/>
      <c r="AG1562" s="29"/>
      <c r="AN1562" s="28"/>
      <c r="AO1562" s="28"/>
      <c r="AP1562" s="28"/>
      <c r="AQ1562" s="28"/>
      <c r="AR1562" s="28"/>
      <c r="AS1562" s="28"/>
      <c r="AT1562" s="28"/>
      <c r="AU1562" s="28"/>
      <c r="AV1562" s="28"/>
      <c r="AW1562" s="26"/>
      <c r="AX1562" s="30"/>
    </row>
    <row r="1563" spans="4:64" x14ac:dyDescent="0.2">
      <c r="D1563" s="4"/>
      <c r="AA1563" s="28"/>
      <c r="AB1563" s="28"/>
      <c r="AC1563" s="28"/>
      <c r="AD1563" s="28"/>
      <c r="AE1563" s="28"/>
      <c r="AG1563" s="29"/>
      <c r="AN1563" s="28"/>
      <c r="AO1563" s="28"/>
      <c r="AP1563" s="28"/>
      <c r="AQ1563" s="28"/>
      <c r="AR1563" s="28"/>
      <c r="AS1563" s="28"/>
      <c r="AT1563" s="28"/>
      <c r="AU1563" s="28"/>
      <c r="AV1563" s="28"/>
      <c r="AW1563" s="26"/>
      <c r="AX1563" s="30"/>
      <c r="AY1563" s="28"/>
      <c r="AZ1563" s="28"/>
      <c r="BA1563" s="28"/>
      <c r="BB1563" s="28"/>
      <c r="BC1563" s="28"/>
      <c r="BD1563" s="28"/>
      <c r="BE1563" s="28"/>
      <c r="BF1563" s="28"/>
      <c r="BG1563" s="28"/>
      <c r="BH1563" s="28"/>
      <c r="BI1563" s="28"/>
      <c r="BJ1563" s="28"/>
      <c r="BK1563" s="28"/>
      <c r="BL1563" s="28"/>
    </row>
    <row r="1564" spans="4:64" x14ac:dyDescent="0.2">
      <c r="D1564" s="4"/>
      <c r="AA1564" s="28"/>
      <c r="AB1564" s="28"/>
      <c r="AC1564" s="28"/>
      <c r="AD1564" s="28"/>
      <c r="AE1564" s="28"/>
      <c r="AG1564" s="29"/>
      <c r="AN1564" s="28"/>
      <c r="AO1564" s="28"/>
      <c r="AP1564" s="28"/>
      <c r="AQ1564" s="28"/>
      <c r="AR1564" s="28"/>
      <c r="AS1564" s="28"/>
      <c r="AT1564" s="28"/>
      <c r="AU1564" s="28"/>
      <c r="AV1564" s="28"/>
      <c r="AW1564" s="26"/>
      <c r="AX1564" s="27"/>
    </row>
    <row r="1565" spans="4:64" x14ac:dyDescent="0.2">
      <c r="D1565" s="4"/>
      <c r="AA1565" s="28"/>
      <c r="AB1565" s="28"/>
      <c r="AC1565" s="28"/>
      <c r="AD1565" s="28"/>
      <c r="AE1565" s="28"/>
      <c r="AG1565" s="29"/>
      <c r="AN1565" s="28"/>
      <c r="AO1565" s="28"/>
      <c r="AP1565" s="28"/>
      <c r="AQ1565" s="28"/>
      <c r="AR1565" s="28"/>
      <c r="AS1565" s="28"/>
      <c r="AT1565" s="28"/>
      <c r="AU1565" s="28"/>
      <c r="AV1565" s="28"/>
      <c r="AW1565" s="26"/>
      <c r="AX1565" s="27"/>
    </row>
    <row r="1566" spans="4:64" x14ac:dyDescent="0.2">
      <c r="D1566" s="4"/>
      <c r="AA1566" s="28"/>
      <c r="AB1566" s="28"/>
      <c r="AC1566" s="28"/>
      <c r="AD1566" s="28"/>
      <c r="AE1566" s="28"/>
      <c r="AG1566" s="29"/>
      <c r="AN1566" s="28"/>
      <c r="AO1566" s="28"/>
      <c r="AP1566" s="28"/>
      <c r="AQ1566" s="28"/>
      <c r="AR1566" s="28"/>
      <c r="AS1566" s="28"/>
      <c r="AT1566" s="28"/>
      <c r="AU1566" s="28"/>
      <c r="AV1566" s="28"/>
      <c r="AW1566" s="26"/>
      <c r="AX1566" s="27"/>
    </row>
    <row r="1567" spans="4:64" x14ac:dyDescent="0.2">
      <c r="D1567" s="4"/>
      <c r="AA1567" s="28"/>
      <c r="AB1567" s="28"/>
      <c r="AC1567" s="28"/>
      <c r="AD1567" s="28"/>
      <c r="AE1567" s="28"/>
      <c r="AG1567" s="29"/>
      <c r="AN1567" s="28"/>
      <c r="AO1567" s="28"/>
      <c r="AP1567" s="28"/>
      <c r="AQ1567" s="28"/>
      <c r="AR1567" s="28"/>
      <c r="AS1567" s="28"/>
      <c r="AT1567" s="28"/>
      <c r="AU1567" s="28"/>
      <c r="AV1567" s="28"/>
      <c r="AW1567" s="26"/>
      <c r="AX1567" s="30"/>
    </row>
    <row r="1568" spans="4:64" x14ac:dyDescent="0.2">
      <c r="D1568" s="4"/>
      <c r="AA1568" s="28"/>
      <c r="AB1568" s="28"/>
      <c r="AC1568" s="28"/>
      <c r="AD1568" s="28"/>
      <c r="AE1568" s="28"/>
      <c r="AG1568" s="29"/>
      <c r="AN1568" s="28"/>
      <c r="AO1568" s="28"/>
      <c r="AP1568" s="28"/>
      <c r="AQ1568" s="28"/>
      <c r="AR1568" s="28"/>
      <c r="AS1568" s="28"/>
      <c r="AT1568" s="28"/>
      <c r="AU1568" s="28"/>
      <c r="AV1568" s="28"/>
      <c r="AW1568" s="26"/>
      <c r="AX1568" s="30"/>
      <c r="AY1568" s="28"/>
      <c r="AZ1568" s="28"/>
      <c r="BA1568" s="28"/>
      <c r="BB1568" s="28"/>
      <c r="BC1568" s="28"/>
      <c r="BD1568" s="28"/>
      <c r="BE1568" s="28"/>
      <c r="BF1568" s="28"/>
      <c r="BG1568" s="28"/>
      <c r="BH1568" s="28"/>
      <c r="BI1568" s="28"/>
      <c r="BJ1568" s="28"/>
      <c r="BK1568" s="28"/>
      <c r="BL1568" s="28"/>
    </row>
    <row r="1569" spans="4:64" x14ac:dyDescent="0.2">
      <c r="D1569" s="4"/>
      <c r="AA1569" s="28"/>
      <c r="AB1569" s="28"/>
      <c r="AC1569" s="28"/>
      <c r="AD1569" s="28"/>
      <c r="AE1569" s="28"/>
      <c r="AG1569" s="29"/>
      <c r="AN1569" s="28"/>
      <c r="AO1569" s="28"/>
      <c r="AP1569" s="28"/>
      <c r="AQ1569" s="28"/>
      <c r="AR1569" s="28"/>
      <c r="AS1569" s="28"/>
      <c r="AT1569" s="28"/>
      <c r="AU1569" s="28"/>
    </row>
    <row r="1570" spans="4:64" x14ac:dyDescent="0.2">
      <c r="D1570" s="4"/>
      <c r="AA1570" s="28"/>
      <c r="AB1570" s="28"/>
      <c r="AC1570" s="28"/>
      <c r="AD1570" s="28"/>
      <c r="AE1570" s="28"/>
      <c r="AG1570" s="29"/>
      <c r="AN1570" s="28"/>
      <c r="AO1570" s="28"/>
      <c r="AP1570" s="28"/>
      <c r="AQ1570" s="28"/>
      <c r="AR1570" s="28"/>
      <c r="AS1570" s="28"/>
      <c r="AT1570" s="28"/>
      <c r="AU1570" s="28"/>
      <c r="AV1570" s="28"/>
      <c r="AW1570" s="26"/>
      <c r="AX1570" s="27"/>
    </row>
    <row r="1571" spans="4:64" x14ac:dyDescent="0.2">
      <c r="D1571" s="4"/>
      <c r="AA1571" s="28"/>
      <c r="AB1571" s="28"/>
      <c r="AC1571" s="28"/>
      <c r="AD1571" s="28"/>
      <c r="AE1571" s="28"/>
      <c r="AG1571" s="29"/>
      <c r="AN1571" s="28"/>
      <c r="AO1571" s="28"/>
      <c r="AP1571" s="28"/>
      <c r="AQ1571" s="28"/>
      <c r="AR1571" s="28"/>
      <c r="AS1571" s="28"/>
      <c r="AT1571" s="28"/>
      <c r="AU1571" s="28"/>
      <c r="AV1571" s="28"/>
      <c r="AW1571" s="26"/>
      <c r="AX1571" s="27"/>
    </row>
    <row r="1572" spans="4:64" x14ac:dyDescent="0.2">
      <c r="D1572" s="4"/>
      <c r="AA1572" s="28"/>
      <c r="AB1572" s="28"/>
      <c r="AC1572" s="28"/>
      <c r="AD1572" s="28"/>
      <c r="AE1572" s="28"/>
      <c r="AG1572" s="29"/>
      <c r="AN1572" s="28"/>
      <c r="AO1572" s="28"/>
      <c r="AP1572" s="28"/>
      <c r="AQ1572" s="28"/>
      <c r="AR1572" s="28"/>
      <c r="AS1572" s="28"/>
      <c r="AT1572" s="28"/>
      <c r="AU1572" s="28"/>
      <c r="AV1572" s="28"/>
      <c r="AW1572" s="26"/>
      <c r="AX1572" s="30"/>
    </row>
    <row r="1573" spans="4:64" x14ac:dyDescent="0.2">
      <c r="D1573" s="4"/>
      <c r="AA1573" s="28"/>
      <c r="AB1573" s="28"/>
      <c r="AC1573" s="28"/>
      <c r="AD1573" s="28"/>
      <c r="AE1573" s="28"/>
      <c r="AG1573" s="29"/>
      <c r="AN1573" s="28"/>
      <c r="AO1573" s="28"/>
      <c r="AP1573" s="28"/>
      <c r="AQ1573" s="28"/>
      <c r="AR1573" s="28"/>
      <c r="AS1573" s="28"/>
      <c r="AT1573" s="28"/>
      <c r="AU1573" s="28"/>
      <c r="AV1573" s="28"/>
      <c r="AW1573" s="26"/>
      <c r="AX1573" s="27"/>
    </row>
    <row r="1574" spans="4:64" x14ac:dyDescent="0.2">
      <c r="D1574" s="4"/>
      <c r="AA1574" s="28"/>
      <c r="AB1574" s="28"/>
      <c r="AC1574" s="28"/>
      <c r="AD1574" s="28"/>
      <c r="AE1574" s="28"/>
      <c r="AG1574" s="29"/>
      <c r="AN1574" s="28"/>
      <c r="AO1574" s="28"/>
      <c r="AP1574" s="28"/>
      <c r="AQ1574" s="28"/>
      <c r="AR1574" s="28"/>
      <c r="AS1574" s="28"/>
      <c r="AT1574" s="28"/>
      <c r="AU1574" s="28"/>
    </row>
    <row r="1575" spans="4:64" x14ac:dyDescent="0.2">
      <c r="D1575" s="4"/>
      <c r="AA1575" s="28"/>
      <c r="AB1575" s="28"/>
      <c r="AC1575" s="28"/>
      <c r="AD1575" s="28"/>
      <c r="AE1575" s="28"/>
      <c r="AG1575" s="29"/>
      <c r="AN1575" s="28"/>
      <c r="AO1575" s="28"/>
      <c r="AP1575" s="28"/>
      <c r="AQ1575" s="28"/>
      <c r="AR1575" s="28"/>
      <c r="AS1575" s="28"/>
      <c r="AT1575" s="28"/>
      <c r="AU1575" s="28"/>
    </row>
    <row r="1576" spans="4:64" x14ac:dyDescent="0.2">
      <c r="D1576" s="4"/>
      <c r="AA1576" s="28"/>
      <c r="AB1576" s="28"/>
      <c r="AC1576" s="28"/>
      <c r="AD1576" s="28"/>
      <c r="AE1576" s="28"/>
      <c r="AG1576" s="29"/>
      <c r="AN1576" s="28"/>
      <c r="AO1576" s="28"/>
      <c r="AP1576" s="28"/>
      <c r="AQ1576" s="28"/>
      <c r="AR1576" s="28"/>
      <c r="AS1576" s="28"/>
      <c r="AT1576" s="28"/>
      <c r="AU1576" s="28"/>
      <c r="AV1576" s="28"/>
      <c r="AW1576" s="28"/>
      <c r="AX1576" s="30"/>
      <c r="AY1576" s="28"/>
      <c r="AZ1576" s="28"/>
      <c r="BA1576" s="28"/>
      <c r="BB1576" s="28"/>
      <c r="BC1576" s="28"/>
      <c r="BD1576" s="28"/>
      <c r="BE1576" s="28"/>
      <c r="BF1576" s="28"/>
      <c r="BG1576" s="28"/>
      <c r="BH1576" s="28"/>
      <c r="BI1576" s="28"/>
      <c r="BJ1576" s="28"/>
      <c r="BK1576" s="28"/>
      <c r="BL1576" s="28"/>
    </row>
    <row r="1577" spans="4:64" x14ac:dyDescent="0.2">
      <c r="D1577" s="4"/>
      <c r="AA1577" s="28"/>
      <c r="AB1577" s="28"/>
      <c r="AC1577" s="28"/>
      <c r="AD1577" s="28"/>
      <c r="AE1577" s="28"/>
      <c r="AG1577" s="29"/>
      <c r="AN1577" s="28"/>
      <c r="AO1577" s="28"/>
      <c r="AP1577" s="28"/>
      <c r="AQ1577" s="28"/>
      <c r="AR1577" s="28"/>
      <c r="AS1577" s="28"/>
      <c r="AT1577" s="28"/>
      <c r="AU1577" s="28"/>
    </row>
    <row r="1578" spans="4:64" x14ac:dyDescent="0.2">
      <c r="D1578" s="4"/>
      <c r="AA1578" s="28"/>
      <c r="AB1578" s="28"/>
      <c r="AC1578" s="28"/>
      <c r="AD1578" s="28"/>
      <c r="AE1578" s="28"/>
      <c r="AG1578" s="29"/>
      <c r="AN1578" s="28"/>
      <c r="AO1578" s="28"/>
      <c r="AP1578" s="28"/>
      <c r="AQ1578" s="28"/>
      <c r="AR1578" s="28"/>
      <c r="AS1578" s="28"/>
      <c r="AT1578" s="28"/>
      <c r="AU1578" s="28"/>
      <c r="AV1578" s="28"/>
      <c r="AW1578" s="28"/>
      <c r="AX1578" s="30"/>
      <c r="AY1578" s="28"/>
      <c r="AZ1578" s="28"/>
      <c r="BA1578" s="28"/>
      <c r="BB1578" s="28"/>
      <c r="BC1578" s="28"/>
      <c r="BD1578" s="28"/>
      <c r="BE1578" s="28"/>
      <c r="BF1578" s="28"/>
      <c r="BG1578" s="28"/>
      <c r="BH1578" s="28"/>
      <c r="BI1578" s="28"/>
      <c r="BJ1578" s="28"/>
      <c r="BK1578" s="28"/>
      <c r="BL1578" s="28"/>
    </row>
    <row r="1579" spans="4:64" x14ac:dyDescent="0.2">
      <c r="D1579" s="4"/>
      <c r="AA1579" s="28"/>
      <c r="AB1579" s="28"/>
      <c r="AC1579" s="28"/>
      <c r="AD1579" s="28"/>
      <c r="AE1579" s="28"/>
      <c r="AG1579" s="29"/>
      <c r="AN1579" s="28"/>
      <c r="AO1579" s="28"/>
      <c r="AP1579" s="28"/>
      <c r="AQ1579" s="28"/>
      <c r="AR1579" s="28"/>
      <c r="AS1579" s="28"/>
      <c r="AT1579" s="28"/>
      <c r="AU1579" s="28"/>
      <c r="AV1579" s="28"/>
      <c r="AW1579" s="26"/>
      <c r="AX1579" s="30"/>
      <c r="AY1579" s="28"/>
      <c r="AZ1579" s="28"/>
      <c r="BA1579" s="28"/>
      <c r="BB1579" s="28"/>
      <c r="BC1579" s="28"/>
      <c r="BD1579" s="28"/>
      <c r="BE1579" s="28"/>
      <c r="BF1579" s="28"/>
      <c r="BG1579" s="28"/>
      <c r="BH1579" s="28"/>
      <c r="BI1579" s="28"/>
      <c r="BJ1579" s="28"/>
      <c r="BK1579" s="28"/>
      <c r="BL1579" s="28"/>
    </row>
    <row r="1580" spans="4:64" x14ac:dyDescent="0.2">
      <c r="D1580" s="4"/>
      <c r="AA1580" s="28"/>
      <c r="AB1580" s="28"/>
      <c r="AC1580" s="28"/>
      <c r="AD1580" s="28"/>
      <c r="AE1580" s="28"/>
      <c r="AG1580" s="29"/>
      <c r="AN1580" s="28"/>
      <c r="AO1580" s="28"/>
      <c r="AP1580" s="28"/>
      <c r="AQ1580" s="28"/>
      <c r="AR1580" s="28"/>
      <c r="AS1580" s="28"/>
      <c r="AT1580" s="28"/>
      <c r="AU1580" s="28"/>
      <c r="AV1580" s="28"/>
      <c r="AW1580" s="28"/>
      <c r="AX1580" s="28"/>
      <c r="AY1580" s="28"/>
      <c r="AZ1580" s="28"/>
      <c r="BA1580" s="28"/>
      <c r="BB1580" s="28"/>
      <c r="BC1580" s="28"/>
      <c r="BD1580" s="28"/>
      <c r="BE1580" s="28"/>
      <c r="BF1580" s="28"/>
      <c r="BG1580" s="28"/>
      <c r="BH1580" s="28"/>
      <c r="BI1580" s="28"/>
      <c r="BJ1580" s="28"/>
      <c r="BK1580" s="28"/>
      <c r="BL1580" s="28"/>
    </row>
    <row r="1581" spans="4:64" x14ac:dyDescent="0.2">
      <c r="D1581" s="4"/>
      <c r="AA1581" s="28"/>
      <c r="AB1581" s="28"/>
      <c r="AC1581" s="28"/>
      <c r="AD1581" s="28"/>
      <c r="AE1581" s="28"/>
      <c r="AG1581" s="29"/>
      <c r="AN1581" s="28"/>
      <c r="AO1581" s="28"/>
      <c r="AP1581" s="28"/>
      <c r="AQ1581" s="28"/>
      <c r="AR1581" s="28"/>
      <c r="AS1581" s="28"/>
      <c r="AT1581" s="28"/>
      <c r="AU1581" s="28"/>
      <c r="AV1581" s="28"/>
      <c r="AW1581" s="26"/>
      <c r="AX1581" s="30"/>
      <c r="AY1581" s="28"/>
      <c r="AZ1581" s="28"/>
      <c r="BA1581" s="28"/>
      <c r="BB1581" s="28"/>
      <c r="BC1581" s="28"/>
      <c r="BD1581" s="28"/>
      <c r="BE1581" s="28"/>
      <c r="BF1581" s="28"/>
      <c r="BG1581" s="28"/>
      <c r="BH1581" s="28"/>
      <c r="BI1581" s="28"/>
      <c r="BJ1581" s="28"/>
      <c r="BK1581" s="28"/>
      <c r="BL1581" s="28"/>
    </row>
    <row r="1582" spans="4:64" x14ac:dyDescent="0.2">
      <c r="D1582" s="4"/>
      <c r="AA1582" s="28"/>
      <c r="AB1582" s="28"/>
      <c r="AC1582" s="28"/>
      <c r="AD1582" s="28"/>
      <c r="AE1582" s="28"/>
      <c r="AG1582" s="29"/>
      <c r="AN1582" s="28"/>
      <c r="AO1582" s="28"/>
      <c r="AP1582" s="28"/>
      <c r="AQ1582" s="28"/>
      <c r="AR1582" s="28"/>
      <c r="AS1582" s="28"/>
      <c r="AT1582" s="28"/>
      <c r="AU1582" s="28"/>
      <c r="AV1582" s="28"/>
      <c r="AW1582" s="28"/>
      <c r="AX1582" s="28"/>
      <c r="AY1582" s="28"/>
      <c r="AZ1582" s="28"/>
      <c r="BA1582" s="28"/>
      <c r="BB1582" s="28"/>
      <c r="BC1582" s="28"/>
      <c r="BD1582" s="28"/>
      <c r="BE1582" s="28"/>
      <c r="BF1582" s="28"/>
      <c r="BG1582" s="28"/>
      <c r="BH1582" s="28"/>
      <c r="BI1582" s="28"/>
      <c r="BJ1582" s="28"/>
      <c r="BK1582" s="28"/>
      <c r="BL1582" s="28"/>
    </row>
    <row r="1583" spans="4:64" x14ac:dyDescent="0.2">
      <c r="D1583" s="4"/>
      <c r="AA1583" s="28"/>
      <c r="AB1583" s="28"/>
      <c r="AC1583" s="28"/>
      <c r="AD1583" s="28"/>
      <c r="AE1583" s="28"/>
      <c r="AG1583" s="29"/>
      <c r="AN1583" s="28"/>
      <c r="AO1583" s="28"/>
      <c r="AP1583" s="28"/>
      <c r="AQ1583" s="28"/>
      <c r="AR1583" s="28"/>
      <c r="AS1583" s="28"/>
      <c r="AT1583" s="28"/>
      <c r="AU1583" s="28"/>
      <c r="AV1583" s="28"/>
      <c r="AW1583" s="26"/>
      <c r="AX1583" s="30"/>
    </row>
    <row r="1584" spans="4:64" x14ac:dyDescent="0.2">
      <c r="D1584" s="4"/>
      <c r="AA1584" s="28"/>
      <c r="AB1584" s="28"/>
      <c r="AC1584" s="28"/>
      <c r="AD1584" s="28"/>
      <c r="AE1584" s="28"/>
      <c r="AG1584" s="29"/>
      <c r="AN1584" s="28"/>
      <c r="AO1584" s="28"/>
      <c r="AP1584" s="28"/>
      <c r="AQ1584" s="28"/>
      <c r="AR1584" s="28"/>
      <c r="AS1584" s="28"/>
      <c r="AT1584" s="28"/>
      <c r="AU1584" s="28"/>
      <c r="AV1584" s="28"/>
      <c r="AW1584" s="28"/>
      <c r="AX1584" s="28"/>
      <c r="AY1584" s="28"/>
      <c r="AZ1584" s="28"/>
      <c r="BA1584" s="28"/>
      <c r="BB1584" s="28"/>
      <c r="BC1584" s="28"/>
      <c r="BD1584" s="28"/>
      <c r="BE1584" s="28"/>
      <c r="BF1584" s="28"/>
      <c r="BG1584" s="28"/>
      <c r="BH1584" s="28"/>
      <c r="BI1584" s="28"/>
      <c r="BJ1584" s="28"/>
      <c r="BK1584" s="28"/>
      <c r="BL1584" s="28"/>
    </row>
    <row r="1585" spans="4:64" x14ac:dyDescent="0.2">
      <c r="D1585" s="4"/>
      <c r="AA1585" s="28"/>
      <c r="AB1585" s="28"/>
      <c r="AC1585" s="28"/>
      <c r="AD1585" s="28"/>
      <c r="AE1585" s="28"/>
      <c r="AG1585" s="29"/>
      <c r="AN1585" s="28"/>
      <c r="AO1585" s="28"/>
      <c r="AP1585" s="28"/>
      <c r="AQ1585" s="28"/>
      <c r="AR1585" s="28"/>
      <c r="AS1585" s="28"/>
      <c r="AT1585" s="28"/>
      <c r="AU1585" s="28"/>
      <c r="AV1585" s="28"/>
      <c r="AW1585" s="26"/>
      <c r="AX1585" s="30"/>
    </row>
    <row r="1586" spans="4:64" x14ac:dyDescent="0.2">
      <c r="D1586" s="4"/>
      <c r="AA1586" s="28"/>
      <c r="AB1586" s="28"/>
      <c r="AC1586" s="28"/>
      <c r="AD1586" s="28"/>
      <c r="AE1586" s="28"/>
      <c r="AG1586" s="29"/>
      <c r="AN1586" s="28"/>
      <c r="AO1586" s="28"/>
      <c r="AP1586" s="28"/>
      <c r="AQ1586" s="28"/>
      <c r="AR1586" s="28"/>
      <c r="AS1586" s="28"/>
      <c r="AT1586" s="28"/>
      <c r="AU1586" s="28"/>
      <c r="AV1586" s="28"/>
      <c r="AW1586" s="28"/>
      <c r="AX1586" s="30"/>
      <c r="AY1586" s="28"/>
      <c r="AZ1586" s="28"/>
      <c r="BA1586" s="28"/>
      <c r="BB1586" s="28"/>
      <c r="BC1586" s="28"/>
      <c r="BD1586" s="28"/>
      <c r="BE1586" s="28"/>
      <c r="BF1586" s="28"/>
      <c r="BG1586" s="28"/>
      <c r="BH1586" s="28"/>
      <c r="BI1586" s="28"/>
      <c r="BJ1586" s="28"/>
      <c r="BK1586" s="28"/>
      <c r="BL1586" s="28"/>
    </row>
    <row r="1587" spans="4:64" x14ac:dyDescent="0.2">
      <c r="D1587" s="4"/>
      <c r="AA1587" s="28"/>
      <c r="AB1587" s="28"/>
      <c r="AC1587" s="28"/>
      <c r="AD1587" s="28"/>
      <c r="AE1587" s="28"/>
      <c r="AG1587" s="29"/>
      <c r="AN1587" s="28"/>
      <c r="AO1587" s="28"/>
      <c r="AP1587" s="28"/>
      <c r="AQ1587" s="28"/>
      <c r="AR1587" s="28"/>
      <c r="AS1587" s="28"/>
      <c r="AT1587" s="28"/>
      <c r="AU1587" s="28"/>
      <c r="AV1587" s="28"/>
      <c r="AW1587" s="28"/>
      <c r="AX1587" s="30"/>
      <c r="AY1587" s="28"/>
      <c r="AZ1587" s="28"/>
      <c r="BA1587" s="28"/>
      <c r="BB1587" s="28"/>
      <c r="BC1587" s="28"/>
      <c r="BD1587" s="28"/>
      <c r="BE1587" s="28"/>
      <c r="BF1587" s="28"/>
      <c r="BG1587" s="28"/>
      <c r="BH1587" s="28"/>
      <c r="BI1587" s="28"/>
      <c r="BJ1587" s="28"/>
      <c r="BK1587" s="28"/>
      <c r="BL1587" s="28"/>
    </row>
    <row r="1588" spans="4:64" x14ac:dyDescent="0.2">
      <c r="D1588" s="4"/>
      <c r="AA1588" s="28"/>
      <c r="AB1588" s="28"/>
      <c r="AC1588" s="28"/>
      <c r="AD1588" s="28"/>
      <c r="AE1588" s="28"/>
      <c r="AG1588" s="29"/>
      <c r="AN1588" s="28"/>
      <c r="AO1588" s="28"/>
      <c r="AP1588" s="28"/>
      <c r="AQ1588" s="28"/>
      <c r="AR1588" s="28"/>
      <c r="AS1588" s="28"/>
      <c r="AT1588" s="28"/>
      <c r="AU1588" s="28"/>
      <c r="AV1588" s="28"/>
      <c r="AW1588" s="28"/>
      <c r="AX1588" s="28"/>
      <c r="AY1588" s="28"/>
      <c r="AZ1588" s="28"/>
      <c r="BA1588" s="28"/>
      <c r="BB1588" s="28"/>
      <c r="BC1588" s="28"/>
      <c r="BD1588" s="28"/>
      <c r="BE1588" s="28"/>
      <c r="BF1588" s="28"/>
      <c r="BG1588" s="28"/>
      <c r="BH1588" s="28"/>
      <c r="BI1588" s="28"/>
      <c r="BJ1588" s="28"/>
      <c r="BK1588" s="28"/>
      <c r="BL1588" s="28"/>
    </row>
    <row r="1589" spans="4:64" x14ac:dyDescent="0.2">
      <c r="D1589" s="4"/>
      <c r="AA1589" s="28"/>
      <c r="AB1589" s="28"/>
      <c r="AC1589" s="28"/>
      <c r="AD1589" s="28"/>
      <c r="AE1589" s="28"/>
      <c r="AG1589" s="29"/>
      <c r="AN1589" s="28"/>
      <c r="AO1589" s="28"/>
      <c r="AP1589" s="28"/>
      <c r="AQ1589" s="28"/>
      <c r="AR1589" s="28"/>
      <c r="AS1589" s="28"/>
      <c r="AT1589" s="28"/>
      <c r="AU1589" s="28"/>
      <c r="AV1589" s="28"/>
      <c r="AW1589" s="28"/>
      <c r="AX1589" s="28"/>
      <c r="AY1589" s="28"/>
      <c r="AZ1589" s="28"/>
      <c r="BA1589" s="28"/>
      <c r="BB1589" s="28"/>
      <c r="BC1589" s="28"/>
      <c r="BD1589" s="28"/>
      <c r="BE1589" s="28"/>
      <c r="BF1589" s="28"/>
      <c r="BG1589" s="28"/>
      <c r="BH1589" s="28"/>
      <c r="BI1589" s="28"/>
      <c r="BJ1589" s="28"/>
      <c r="BK1589" s="28"/>
      <c r="BL1589" s="28"/>
    </row>
    <row r="1590" spans="4:64" x14ac:dyDescent="0.2">
      <c r="D1590" s="4"/>
      <c r="AA1590" s="28"/>
      <c r="AB1590" s="28"/>
      <c r="AC1590" s="28"/>
      <c r="AD1590" s="28"/>
      <c r="AE1590" s="28"/>
      <c r="AG1590" s="29"/>
      <c r="AN1590" s="28"/>
      <c r="AO1590" s="28"/>
      <c r="AP1590" s="28"/>
      <c r="AQ1590" s="28"/>
      <c r="AR1590" s="28"/>
      <c r="AS1590" s="28"/>
      <c r="AT1590" s="28"/>
      <c r="AU1590" s="28"/>
      <c r="AV1590" s="28"/>
      <c r="AW1590" s="26"/>
      <c r="AX1590" s="30"/>
    </row>
    <row r="1591" spans="4:64" x14ac:dyDescent="0.2">
      <c r="D1591" s="4"/>
      <c r="AA1591" s="28"/>
      <c r="AB1591" s="28"/>
      <c r="AC1591" s="28"/>
      <c r="AD1591" s="28"/>
      <c r="AE1591" s="28"/>
      <c r="AG1591" s="29"/>
      <c r="AN1591" s="28"/>
      <c r="AO1591" s="28"/>
      <c r="AP1591" s="28"/>
      <c r="AQ1591" s="28"/>
      <c r="AR1591" s="28"/>
      <c r="AS1591" s="28"/>
      <c r="AT1591" s="28"/>
      <c r="AU1591" s="28"/>
    </row>
    <row r="1592" spans="4:64" x14ac:dyDescent="0.2">
      <c r="D1592" s="4"/>
      <c r="AA1592" s="28"/>
      <c r="AB1592" s="28"/>
      <c r="AC1592" s="28"/>
      <c r="AD1592" s="28"/>
      <c r="AE1592" s="28"/>
      <c r="AG1592" s="29"/>
      <c r="AN1592" s="28"/>
      <c r="AO1592" s="28"/>
      <c r="AP1592" s="28"/>
      <c r="AQ1592" s="28"/>
      <c r="AR1592" s="28"/>
      <c r="AS1592" s="28"/>
      <c r="AT1592" s="28"/>
      <c r="AU1592" s="28"/>
    </row>
    <row r="1593" spans="4:64" x14ac:dyDescent="0.2">
      <c r="D1593" s="4"/>
      <c r="AA1593" s="28"/>
      <c r="AB1593" s="28"/>
      <c r="AC1593" s="28"/>
      <c r="AD1593" s="28"/>
      <c r="AE1593" s="28"/>
      <c r="AG1593" s="29"/>
      <c r="AN1593" s="28"/>
      <c r="AO1593" s="28"/>
      <c r="AP1593" s="28"/>
      <c r="AQ1593" s="28"/>
      <c r="AR1593" s="28"/>
      <c r="AS1593" s="28"/>
      <c r="AT1593" s="28"/>
      <c r="AU1593" s="28"/>
    </row>
    <row r="1594" spans="4:64" x14ac:dyDescent="0.2">
      <c r="D1594" s="4"/>
      <c r="AA1594" s="28"/>
      <c r="AB1594" s="28"/>
      <c r="AC1594" s="28"/>
      <c r="AD1594" s="28"/>
      <c r="AE1594" s="28"/>
      <c r="AG1594" s="29"/>
      <c r="AN1594" s="28"/>
      <c r="AO1594" s="28"/>
      <c r="AP1594" s="28"/>
      <c r="AQ1594" s="28"/>
      <c r="AR1594" s="28"/>
      <c r="AS1594" s="28"/>
      <c r="AT1594" s="28"/>
      <c r="AU1594" s="28"/>
      <c r="AV1594" s="28"/>
      <c r="AW1594" s="26"/>
      <c r="AX1594" s="27"/>
    </row>
    <row r="1595" spans="4:64" x14ac:dyDescent="0.2">
      <c r="D1595" s="4"/>
      <c r="AA1595" s="28"/>
      <c r="AB1595" s="28"/>
      <c r="AC1595" s="28"/>
      <c r="AD1595" s="28"/>
      <c r="AE1595" s="28"/>
      <c r="AG1595" s="29"/>
      <c r="AN1595" s="28"/>
      <c r="AO1595" s="28"/>
      <c r="AP1595" s="28"/>
      <c r="AQ1595" s="28"/>
      <c r="AR1595" s="28"/>
      <c r="AS1595" s="28"/>
      <c r="AT1595" s="28"/>
      <c r="AU1595" s="28"/>
      <c r="AV1595" s="28"/>
      <c r="AW1595" s="26"/>
      <c r="AX1595" s="30"/>
    </row>
    <row r="1596" spans="4:64" x14ac:dyDescent="0.2">
      <c r="D1596" s="4"/>
      <c r="AA1596" s="28"/>
      <c r="AB1596" s="28"/>
      <c r="AC1596" s="28"/>
      <c r="AD1596" s="28"/>
      <c r="AE1596" s="28"/>
      <c r="AG1596" s="29"/>
      <c r="AN1596" s="28"/>
      <c r="AO1596" s="28"/>
      <c r="AP1596" s="28"/>
      <c r="AQ1596" s="28"/>
      <c r="AR1596" s="28"/>
      <c r="AS1596" s="28"/>
      <c r="AT1596" s="28"/>
      <c r="AU1596" s="28"/>
      <c r="AV1596" s="28"/>
      <c r="AW1596" s="28"/>
      <c r="AX1596" s="30"/>
      <c r="AY1596" s="28"/>
      <c r="AZ1596" s="28"/>
      <c r="BA1596" s="28"/>
      <c r="BB1596" s="28"/>
      <c r="BC1596" s="28"/>
      <c r="BD1596" s="28"/>
      <c r="BE1596" s="28"/>
      <c r="BF1596" s="28"/>
      <c r="BG1596" s="28"/>
      <c r="BH1596" s="28"/>
      <c r="BI1596" s="28"/>
      <c r="BJ1596" s="28"/>
      <c r="BK1596" s="28"/>
      <c r="BL1596" s="28"/>
    </row>
    <row r="1597" spans="4:64" x14ac:dyDescent="0.2">
      <c r="D1597" s="4"/>
      <c r="AA1597" s="28"/>
      <c r="AB1597" s="28"/>
      <c r="AC1597" s="28"/>
      <c r="AD1597" s="28"/>
      <c r="AE1597" s="28"/>
      <c r="AG1597" s="29"/>
      <c r="AN1597" s="28"/>
      <c r="AO1597" s="28"/>
      <c r="AP1597" s="28"/>
      <c r="AQ1597" s="28"/>
      <c r="AR1597" s="28"/>
      <c r="AS1597" s="28"/>
      <c r="AT1597" s="28"/>
      <c r="AU1597" s="28"/>
      <c r="AV1597" s="28"/>
      <c r="AW1597" s="26"/>
      <c r="AX1597" s="27"/>
    </row>
    <row r="1598" spans="4:64" x14ac:dyDescent="0.2">
      <c r="D1598" s="4"/>
      <c r="AA1598" s="28"/>
      <c r="AB1598" s="28"/>
      <c r="AC1598" s="28"/>
      <c r="AD1598" s="28"/>
      <c r="AE1598" s="28"/>
      <c r="AG1598" s="29"/>
      <c r="AN1598" s="28"/>
      <c r="AO1598" s="28"/>
      <c r="AP1598" s="28"/>
      <c r="AQ1598" s="28"/>
      <c r="AR1598" s="28"/>
      <c r="AS1598" s="28"/>
      <c r="AT1598" s="28"/>
      <c r="AU1598" s="28"/>
      <c r="AV1598" s="28"/>
      <c r="AW1598" s="26"/>
      <c r="AX1598" s="30"/>
    </row>
    <row r="1599" spans="4:64" x14ac:dyDescent="0.2">
      <c r="D1599" s="4"/>
      <c r="AA1599" s="28"/>
      <c r="AB1599" s="28"/>
      <c r="AC1599" s="28"/>
      <c r="AD1599" s="28"/>
      <c r="AE1599" s="28"/>
      <c r="AG1599" s="29"/>
      <c r="AN1599" s="28"/>
      <c r="AO1599" s="28"/>
      <c r="AP1599" s="28"/>
      <c r="AQ1599" s="28"/>
      <c r="AR1599" s="28"/>
      <c r="AS1599" s="28"/>
      <c r="AT1599" s="28"/>
      <c r="AU1599" s="28"/>
    </row>
    <row r="1600" spans="4:64" x14ac:dyDescent="0.2">
      <c r="D1600" s="4"/>
      <c r="AA1600" s="28"/>
      <c r="AB1600" s="28"/>
      <c r="AC1600" s="28"/>
      <c r="AD1600" s="28"/>
      <c r="AE1600" s="28"/>
      <c r="AG1600" s="29"/>
      <c r="AN1600" s="28"/>
      <c r="AO1600" s="28"/>
      <c r="AP1600" s="28"/>
      <c r="AQ1600" s="28"/>
      <c r="AR1600" s="28"/>
      <c r="AS1600" s="28"/>
      <c r="AT1600" s="28"/>
      <c r="AU1600" s="28"/>
      <c r="AV1600" s="28"/>
      <c r="AW1600" s="26"/>
      <c r="AX1600" s="30"/>
    </row>
    <row r="1601" spans="4:64" x14ac:dyDescent="0.2">
      <c r="D1601" s="4"/>
      <c r="AA1601" s="28"/>
      <c r="AB1601" s="28"/>
      <c r="AC1601" s="28"/>
      <c r="AD1601" s="28"/>
      <c r="AE1601" s="28"/>
      <c r="AG1601" s="29"/>
      <c r="AN1601" s="28"/>
      <c r="AO1601" s="28"/>
      <c r="AP1601" s="28"/>
      <c r="AQ1601" s="28"/>
      <c r="AR1601" s="28"/>
      <c r="AS1601" s="28"/>
      <c r="AT1601" s="28"/>
      <c r="AU1601" s="28"/>
    </row>
    <row r="1602" spans="4:64" x14ac:dyDescent="0.2">
      <c r="D1602" s="4"/>
      <c r="AA1602" s="28"/>
      <c r="AB1602" s="28"/>
      <c r="AC1602" s="28"/>
      <c r="AD1602" s="28"/>
      <c r="AE1602" s="28"/>
      <c r="AG1602" s="29"/>
      <c r="AN1602" s="28"/>
      <c r="AO1602" s="28"/>
      <c r="AP1602" s="28"/>
      <c r="AQ1602" s="28"/>
      <c r="AR1602" s="28"/>
      <c r="AS1602" s="28"/>
      <c r="AT1602" s="28"/>
      <c r="AU1602" s="28"/>
      <c r="AV1602" s="28"/>
      <c r="AW1602" s="26"/>
      <c r="AX1602" s="27"/>
    </row>
    <row r="1603" spans="4:64" x14ac:dyDescent="0.2">
      <c r="D1603" s="4"/>
      <c r="AA1603" s="28"/>
      <c r="AB1603" s="28"/>
      <c r="AC1603" s="28"/>
      <c r="AD1603" s="28"/>
      <c r="AE1603" s="28"/>
      <c r="AG1603" s="29"/>
      <c r="AN1603" s="28"/>
      <c r="AO1603" s="28"/>
      <c r="AP1603" s="28"/>
      <c r="AQ1603" s="28"/>
      <c r="AR1603" s="28"/>
      <c r="AS1603" s="28"/>
      <c r="AT1603" s="28"/>
      <c r="AU1603" s="28"/>
      <c r="AV1603" s="28"/>
      <c r="AW1603" s="28"/>
      <c r="AX1603" s="28"/>
      <c r="AY1603" s="28"/>
      <c r="AZ1603" s="28"/>
      <c r="BA1603" s="28"/>
      <c r="BB1603" s="28"/>
      <c r="BC1603" s="28"/>
      <c r="BD1603" s="28"/>
      <c r="BE1603" s="28"/>
      <c r="BF1603" s="28"/>
      <c r="BG1603" s="28"/>
      <c r="BH1603" s="28"/>
      <c r="BI1603" s="28"/>
      <c r="BJ1603" s="28"/>
      <c r="BK1603" s="28"/>
      <c r="BL1603" s="28"/>
    </row>
    <row r="1604" spans="4:64" x14ac:dyDescent="0.2">
      <c r="D1604" s="4"/>
      <c r="AA1604" s="28"/>
      <c r="AB1604" s="28"/>
      <c r="AC1604" s="28"/>
      <c r="AD1604" s="28"/>
      <c r="AE1604" s="28"/>
      <c r="AG1604" s="29"/>
      <c r="AN1604" s="28"/>
      <c r="AO1604" s="28"/>
      <c r="AP1604" s="28"/>
      <c r="AQ1604" s="28"/>
      <c r="AR1604" s="28"/>
      <c r="AS1604" s="28"/>
      <c r="AT1604" s="28"/>
      <c r="AU1604" s="28"/>
    </row>
    <row r="1605" spans="4:64" x14ac:dyDescent="0.2">
      <c r="D1605" s="4"/>
      <c r="AA1605" s="28"/>
      <c r="AB1605" s="28"/>
      <c r="AC1605" s="28"/>
      <c r="AD1605" s="28"/>
      <c r="AE1605" s="28"/>
      <c r="AG1605" s="29"/>
      <c r="AN1605" s="28"/>
      <c r="AO1605" s="28"/>
      <c r="AP1605" s="28"/>
      <c r="AQ1605" s="28"/>
      <c r="AR1605" s="28"/>
      <c r="AS1605" s="28"/>
      <c r="AT1605" s="28"/>
      <c r="AU1605" s="28"/>
      <c r="AV1605" s="28"/>
      <c r="AW1605" s="26"/>
      <c r="AX1605" s="27"/>
    </row>
    <row r="1606" spans="4:64" x14ac:dyDescent="0.2">
      <c r="D1606" s="4"/>
      <c r="AA1606" s="28"/>
      <c r="AB1606" s="28"/>
      <c r="AC1606" s="28"/>
      <c r="AD1606" s="28"/>
      <c r="AE1606" s="28"/>
      <c r="AG1606" s="29"/>
      <c r="AN1606" s="28"/>
      <c r="AO1606" s="28"/>
      <c r="AP1606" s="28"/>
      <c r="AQ1606" s="28"/>
      <c r="AR1606" s="28"/>
      <c r="AS1606" s="28"/>
      <c r="AT1606" s="28"/>
      <c r="AU1606" s="28"/>
    </row>
    <row r="1607" spans="4:64" x14ac:dyDescent="0.2">
      <c r="D1607" s="4"/>
      <c r="AA1607" s="28"/>
      <c r="AB1607" s="28"/>
      <c r="AC1607" s="28"/>
      <c r="AD1607" s="28"/>
      <c r="AE1607" s="28"/>
      <c r="AG1607" s="29"/>
      <c r="AN1607" s="28"/>
      <c r="AO1607" s="28"/>
      <c r="AP1607" s="28"/>
      <c r="AQ1607" s="28"/>
      <c r="AR1607" s="28"/>
      <c r="AS1607" s="28"/>
      <c r="AT1607" s="28"/>
      <c r="AU1607" s="28"/>
      <c r="AV1607" s="28"/>
      <c r="AW1607" s="26"/>
      <c r="AX1607" s="30"/>
    </row>
    <row r="1608" spans="4:64" x14ac:dyDescent="0.2">
      <c r="D1608" s="4"/>
      <c r="AA1608" s="28"/>
      <c r="AB1608" s="28"/>
      <c r="AC1608" s="28"/>
      <c r="AD1608" s="28"/>
      <c r="AE1608" s="28"/>
      <c r="AG1608" s="29"/>
      <c r="AN1608" s="28"/>
      <c r="AO1608" s="28"/>
      <c r="AP1608" s="28"/>
      <c r="AQ1608" s="28"/>
      <c r="AR1608" s="28"/>
      <c r="AS1608" s="28"/>
      <c r="AT1608" s="28"/>
      <c r="AU1608" s="28"/>
      <c r="AV1608" s="28"/>
      <c r="AW1608" s="26"/>
      <c r="AX1608" s="27"/>
    </row>
    <row r="1609" spans="4:64" x14ac:dyDescent="0.2">
      <c r="D1609" s="4"/>
      <c r="AA1609" s="28"/>
      <c r="AB1609" s="28"/>
      <c r="AC1609" s="28"/>
      <c r="AD1609" s="28"/>
      <c r="AE1609" s="28"/>
      <c r="AG1609" s="29"/>
      <c r="AN1609" s="28"/>
      <c r="AO1609" s="28"/>
      <c r="AP1609" s="28"/>
      <c r="AQ1609" s="28"/>
      <c r="AR1609" s="28"/>
      <c r="AS1609" s="28"/>
      <c r="AT1609" s="28"/>
      <c r="AU1609" s="28"/>
    </row>
    <row r="1610" spans="4:64" x14ac:dyDescent="0.2">
      <c r="D1610" s="4"/>
      <c r="AA1610" s="28"/>
      <c r="AB1610" s="28"/>
      <c r="AC1610" s="28"/>
      <c r="AD1610" s="28"/>
      <c r="AE1610" s="28"/>
      <c r="AG1610" s="29"/>
      <c r="AN1610" s="28"/>
      <c r="AO1610" s="28"/>
      <c r="AP1610" s="28"/>
      <c r="AQ1610" s="28"/>
      <c r="AR1610" s="28"/>
      <c r="AS1610" s="28"/>
      <c r="AT1610" s="28"/>
      <c r="AU1610" s="28"/>
    </row>
    <row r="1611" spans="4:64" x14ac:dyDescent="0.2">
      <c r="D1611" s="4"/>
      <c r="AA1611" s="28"/>
      <c r="AB1611" s="28"/>
      <c r="AC1611" s="28"/>
      <c r="AD1611" s="28"/>
      <c r="AE1611" s="28"/>
      <c r="AG1611" s="29"/>
      <c r="AN1611" s="28"/>
      <c r="AO1611" s="28"/>
      <c r="AP1611" s="28"/>
      <c r="AQ1611" s="28"/>
      <c r="AR1611" s="28"/>
      <c r="AS1611" s="28"/>
      <c r="AT1611" s="28"/>
      <c r="AU1611" s="28"/>
      <c r="AV1611" s="28"/>
      <c r="AW1611" s="26"/>
      <c r="AX1611" s="30"/>
      <c r="AY1611" s="28"/>
      <c r="AZ1611" s="28"/>
      <c r="BA1611" s="28"/>
      <c r="BB1611" s="28"/>
      <c r="BC1611" s="28"/>
      <c r="BD1611" s="28"/>
      <c r="BE1611" s="28"/>
      <c r="BF1611" s="28"/>
      <c r="BG1611" s="28"/>
      <c r="BH1611" s="28"/>
      <c r="BI1611" s="28"/>
      <c r="BJ1611" s="28"/>
      <c r="BK1611" s="28"/>
      <c r="BL1611" s="28"/>
    </row>
    <row r="1612" spans="4:64" x14ac:dyDescent="0.2">
      <c r="D1612" s="4"/>
      <c r="AA1612" s="28"/>
      <c r="AB1612" s="28"/>
      <c r="AC1612" s="28"/>
      <c r="AD1612" s="28"/>
      <c r="AE1612" s="28"/>
      <c r="AG1612" s="29"/>
      <c r="AN1612" s="28"/>
      <c r="AO1612" s="28"/>
      <c r="AP1612" s="28"/>
      <c r="AQ1612" s="28"/>
      <c r="AR1612" s="28"/>
      <c r="AS1612" s="28"/>
      <c r="AT1612" s="28"/>
      <c r="AU1612" s="28"/>
      <c r="AV1612" s="28"/>
      <c r="AW1612" s="26"/>
      <c r="AX1612" s="27"/>
    </row>
    <row r="1613" spans="4:64" x14ac:dyDescent="0.2">
      <c r="D1613" s="4"/>
      <c r="AA1613" s="28"/>
      <c r="AB1613" s="28"/>
      <c r="AC1613" s="28"/>
      <c r="AD1613" s="28"/>
      <c r="AE1613" s="28"/>
      <c r="AG1613" s="29"/>
      <c r="AN1613" s="28"/>
      <c r="AO1613" s="28"/>
      <c r="AP1613" s="28"/>
      <c r="AQ1613" s="28"/>
      <c r="AR1613" s="28"/>
      <c r="AS1613" s="28"/>
      <c r="AT1613" s="28"/>
      <c r="AU1613" s="28"/>
      <c r="AV1613" s="28"/>
      <c r="AW1613" s="26"/>
      <c r="AX1613" s="27"/>
    </row>
    <row r="1614" spans="4:64" x14ac:dyDescent="0.2">
      <c r="D1614" s="4"/>
      <c r="AA1614" s="28"/>
      <c r="AB1614" s="28"/>
      <c r="AC1614" s="28"/>
      <c r="AD1614" s="28"/>
      <c r="AE1614" s="28"/>
      <c r="AG1614" s="29"/>
      <c r="AN1614" s="28"/>
      <c r="AO1614" s="28"/>
      <c r="AP1614" s="28"/>
      <c r="AQ1614" s="28"/>
      <c r="AR1614" s="28"/>
      <c r="AS1614" s="28"/>
      <c r="AT1614" s="28"/>
      <c r="AU1614" s="28"/>
      <c r="AV1614" s="28"/>
      <c r="AW1614" s="26"/>
      <c r="AX1614" s="27"/>
    </row>
    <row r="1615" spans="4:64" x14ac:dyDescent="0.2">
      <c r="D1615" s="4"/>
      <c r="AA1615" s="28"/>
      <c r="AB1615" s="28"/>
      <c r="AC1615" s="28"/>
      <c r="AD1615" s="28"/>
      <c r="AE1615" s="28"/>
      <c r="AG1615" s="29"/>
      <c r="AN1615" s="28"/>
      <c r="AO1615" s="28"/>
      <c r="AP1615" s="28"/>
      <c r="AQ1615" s="28"/>
      <c r="AR1615" s="28"/>
      <c r="AS1615" s="28"/>
      <c r="AT1615" s="28"/>
      <c r="AU1615" s="28"/>
      <c r="AV1615" s="28"/>
      <c r="AW1615" s="26"/>
      <c r="AX1615" s="30"/>
    </row>
    <row r="1616" spans="4:64" x14ac:dyDescent="0.2">
      <c r="D1616" s="4"/>
      <c r="AA1616" s="28"/>
      <c r="AB1616" s="28"/>
      <c r="AC1616" s="28"/>
      <c r="AD1616" s="28"/>
      <c r="AE1616" s="28"/>
      <c r="AG1616" s="29"/>
      <c r="AN1616" s="28"/>
      <c r="AO1616" s="28"/>
      <c r="AP1616" s="28"/>
      <c r="AQ1616" s="28"/>
      <c r="AR1616" s="28"/>
      <c r="AS1616" s="28"/>
      <c r="AT1616" s="28"/>
      <c r="AU1616" s="28"/>
      <c r="AV1616" s="28"/>
      <c r="AW1616" s="26"/>
      <c r="AX1616" s="27"/>
    </row>
    <row r="1617" spans="4:64" x14ac:dyDescent="0.2">
      <c r="D1617" s="4"/>
      <c r="AA1617" s="28"/>
      <c r="AB1617" s="28"/>
      <c r="AC1617" s="28"/>
      <c r="AD1617" s="28"/>
      <c r="AE1617" s="28"/>
      <c r="AG1617" s="29"/>
      <c r="AN1617" s="28"/>
      <c r="AO1617" s="28"/>
      <c r="AP1617" s="28"/>
      <c r="AQ1617" s="28"/>
      <c r="AR1617" s="28"/>
      <c r="AS1617" s="28"/>
      <c r="AT1617" s="28"/>
      <c r="AU1617" s="28"/>
      <c r="AV1617" s="28"/>
      <c r="AW1617" s="26"/>
      <c r="AX1617" s="27"/>
    </row>
    <row r="1618" spans="4:64" x14ac:dyDescent="0.2">
      <c r="D1618" s="4"/>
      <c r="AA1618" s="28"/>
      <c r="AB1618" s="28"/>
      <c r="AC1618" s="28"/>
      <c r="AD1618" s="28"/>
      <c r="AE1618" s="28"/>
      <c r="AG1618" s="29"/>
      <c r="AN1618" s="28"/>
      <c r="AO1618" s="28"/>
      <c r="AP1618" s="28"/>
      <c r="AQ1618" s="28"/>
      <c r="AR1618" s="28"/>
      <c r="AS1618" s="28"/>
      <c r="AT1618" s="28"/>
      <c r="AU1618" s="28"/>
      <c r="AV1618" s="28"/>
      <c r="AW1618" s="28"/>
      <c r="AX1618" s="28"/>
      <c r="AY1618" s="28"/>
      <c r="AZ1618" s="28"/>
      <c r="BA1618" s="28"/>
      <c r="BB1618" s="28"/>
      <c r="BC1618" s="28"/>
      <c r="BD1618" s="28"/>
      <c r="BE1618" s="28"/>
      <c r="BF1618" s="28"/>
      <c r="BG1618" s="28"/>
      <c r="BH1618" s="28"/>
      <c r="BI1618" s="28"/>
      <c r="BJ1618" s="28"/>
      <c r="BK1618" s="28"/>
      <c r="BL1618" s="28"/>
    </row>
    <row r="1619" spans="4:64" x14ac:dyDescent="0.2">
      <c r="D1619" s="4"/>
      <c r="AA1619" s="28"/>
      <c r="AB1619" s="28"/>
      <c r="AC1619" s="28"/>
      <c r="AD1619" s="28"/>
      <c r="AE1619" s="28"/>
      <c r="AG1619" s="29"/>
      <c r="AN1619" s="28"/>
      <c r="AO1619" s="28"/>
      <c r="AP1619" s="28"/>
      <c r="AQ1619" s="28"/>
      <c r="AR1619" s="28"/>
      <c r="AS1619" s="28"/>
      <c r="AT1619" s="28"/>
      <c r="AU1619" s="28"/>
      <c r="AV1619" s="28"/>
      <c r="AW1619" s="26"/>
      <c r="AX1619" s="30"/>
      <c r="AY1619" s="28"/>
      <c r="AZ1619" s="28"/>
      <c r="BA1619" s="28"/>
      <c r="BB1619" s="28"/>
      <c r="BC1619" s="28"/>
      <c r="BD1619" s="28"/>
      <c r="BE1619" s="28"/>
      <c r="BF1619" s="28"/>
      <c r="BG1619" s="28"/>
      <c r="BH1619" s="28"/>
      <c r="BI1619" s="28"/>
      <c r="BJ1619" s="28"/>
      <c r="BK1619" s="28"/>
      <c r="BL1619" s="28"/>
    </row>
    <row r="1620" spans="4:64" x14ac:dyDescent="0.2">
      <c r="D1620" s="4"/>
      <c r="AA1620" s="28"/>
      <c r="AB1620" s="28"/>
      <c r="AC1620" s="28"/>
      <c r="AD1620" s="28"/>
      <c r="AE1620" s="28"/>
      <c r="AG1620" s="29"/>
      <c r="AN1620" s="28"/>
      <c r="AO1620" s="28"/>
      <c r="AP1620" s="28"/>
      <c r="AQ1620" s="28"/>
      <c r="AR1620" s="28"/>
      <c r="AS1620" s="28"/>
      <c r="AT1620" s="28"/>
      <c r="AU1620" s="28"/>
      <c r="AV1620" s="28"/>
      <c r="AW1620" s="26"/>
      <c r="AX1620" s="30"/>
    </row>
    <row r="1621" spans="4:64" x14ac:dyDescent="0.2">
      <c r="D1621" s="4"/>
      <c r="AA1621" s="28"/>
      <c r="AB1621" s="28"/>
      <c r="AC1621" s="28"/>
      <c r="AD1621" s="28"/>
      <c r="AE1621" s="28"/>
      <c r="AG1621" s="29"/>
      <c r="AN1621" s="28"/>
      <c r="AO1621" s="28"/>
      <c r="AP1621" s="28"/>
      <c r="AQ1621" s="28"/>
      <c r="AR1621" s="28"/>
      <c r="AS1621" s="28"/>
      <c r="AT1621" s="28"/>
      <c r="AU1621" s="28"/>
      <c r="AV1621" s="28"/>
      <c r="AW1621" s="28"/>
      <c r="AX1621" s="30"/>
      <c r="AY1621" s="28"/>
      <c r="AZ1621" s="28"/>
      <c r="BA1621" s="28"/>
      <c r="BB1621" s="28"/>
      <c r="BC1621" s="28"/>
      <c r="BD1621" s="28"/>
      <c r="BE1621" s="28"/>
      <c r="BF1621" s="28"/>
      <c r="BG1621" s="28"/>
      <c r="BH1621" s="28"/>
      <c r="BI1621" s="28"/>
      <c r="BJ1621" s="28"/>
      <c r="BK1621" s="28"/>
      <c r="BL1621" s="28"/>
    </row>
    <row r="1622" spans="4:64" x14ac:dyDescent="0.2">
      <c r="D1622" s="4"/>
      <c r="AA1622" s="28"/>
      <c r="AB1622" s="28"/>
      <c r="AC1622" s="28"/>
      <c r="AD1622" s="28"/>
      <c r="AE1622" s="28"/>
      <c r="AG1622" s="29"/>
      <c r="AN1622" s="28"/>
      <c r="AO1622" s="28"/>
      <c r="AP1622" s="28"/>
      <c r="AQ1622" s="28"/>
      <c r="AR1622" s="28"/>
      <c r="AS1622" s="28"/>
      <c r="AT1622" s="28"/>
      <c r="AU1622" s="28"/>
    </row>
    <row r="1623" spans="4:64" x14ac:dyDescent="0.2">
      <c r="D1623" s="4"/>
      <c r="AA1623" s="28"/>
      <c r="AB1623" s="28"/>
      <c r="AC1623" s="28"/>
      <c r="AD1623" s="28"/>
      <c r="AE1623" s="28"/>
      <c r="AG1623" s="29"/>
      <c r="AN1623" s="28"/>
      <c r="AO1623" s="28"/>
      <c r="AP1623" s="28"/>
      <c r="AQ1623" s="28"/>
      <c r="AR1623" s="28"/>
      <c r="AS1623" s="28"/>
      <c r="AT1623" s="28"/>
      <c r="AU1623" s="28"/>
    </row>
    <row r="1624" spans="4:64" x14ac:dyDescent="0.2">
      <c r="D1624" s="4"/>
      <c r="AA1624" s="28"/>
      <c r="AB1624" s="28"/>
      <c r="AC1624" s="28"/>
      <c r="AD1624" s="28"/>
      <c r="AE1624" s="28"/>
      <c r="AG1624" s="29"/>
      <c r="AN1624" s="28"/>
      <c r="AO1624" s="28"/>
      <c r="AP1624" s="28"/>
      <c r="AQ1624" s="28"/>
      <c r="AR1624" s="28"/>
      <c r="AS1624" s="28"/>
      <c r="AT1624" s="28"/>
      <c r="AU1624" s="28"/>
      <c r="AV1624" s="28"/>
      <c r="AW1624" s="26"/>
      <c r="AX1624" s="30"/>
      <c r="AY1624" s="28"/>
      <c r="AZ1624" s="28"/>
      <c r="BA1624" s="28"/>
      <c r="BB1624" s="28"/>
      <c r="BC1624" s="28"/>
      <c r="BD1624" s="28"/>
      <c r="BE1624" s="28"/>
      <c r="BF1624" s="28"/>
      <c r="BG1624" s="28"/>
      <c r="BH1624" s="28"/>
      <c r="BI1624" s="28"/>
      <c r="BJ1624" s="28"/>
      <c r="BK1624" s="28"/>
      <c r="BL1624" s="28"/>
    </row>
    <row r="1625" spans="4:64" x14ac:dyDescent="0.2">
      <c r="D1625" s="4"/>
      <c r="AA1625" s="28"/>
      <c r="AB1625" s="28"/>
      <c r="AC1625" s="28"/>
      <c r="AD1625" s="28"/>
      <c r="AE1625" s="28"/>
      <c r="AG1625" s="29"/>
      <c r="AN1625" s="28"/>
      <c r="AO1625" s="28"/>
      <c r="AP1625" s="28"/>
      <c r="AQ1625" s="28"/>
      <c r="AR1625" s="28"/>
      <c r="AS1625" s="28"/>
      <c r="AT1625" s="28"/>
      <c r="AU1625" s="28"/>
      <c r="AV1625" s="28"/>
      <c r="AW1625" s="26"/>
      <c r="AX1625" s="27"/>
    </row>
    <row r="1626" spans="4:64" x14ac:dyDescent="0.2">
      <c r="D1626" s="4"/>
      <c r="AA1626" s="28"/>
      <c r="AB1626" s="28"/>
      <c r="AC1626" s="28"/>
      <c r="AD1626" s="28"/>
      <c r="AE1626" s="28"/>
      <c r="AG1626" s="29"/>
      <c r="AN1626" s="28"/>
      <c r="AO1626" s="28"/>
      <c r="AP1626" s="28"/>
      <c r="AQ1626" s="28"/>
      <c r="AR1626" s="28"/>
      <c r="AS1626" s="28"/>
      <c r="AT1626" s="28"/>
      <c r="AU1626" s="28"/>
      <c r="AV1626" s="28"/>
      <c r="AW1626" s="28"/>
      <c r="AX1626" s="28"/>
      <c r="AY1626" s="28"/>
      <c r="AZ1626" s="28"/>
      <c r="BA1626" s="28"/>
      <c r="BB1626" s="28"/>
      <c r="BC1626" s="28"/>
      <c r="BD1626" s="28"/>
      <c r="BE1626" s="28"/>
      <c r="BF1626" s="28"/>
      <c r="BG1626" s="28"/>
      <c r="BH1626" s="28"/>
      <c r="BI1626" s="28"/>
      <c r="BJ1626" s="28"/>
      <c r="BK1626" s="28"/>
      <c r="BL1626" s="28"/>
    </row>
    <row r="1627" spans="4:64" x14ac:dyDescent="0.2">
      <c r="D1627" s="4"/>
      <c r="AA1627" s="28"/>
      <c r="AB1627" s="28"/>
      <c r="AC1627" s="28"/>
      <c r="AD1627" s="28"/>
      <c r="AE1627" s="28"/>
      <c r="AG1627" s="29"/>
      <c r="AN1627" s="28"/>
      <c r="AO1627" s="28"/>
      <c r="AP1627" s="28"/>
      <c r="AQ1627" s="28"/>
      <c r="AR1627" s="28"/>
      <c r="AS1627" s="28"/>
      <c r="AT1627" s="28"/>
      <c r="AU1627" s="28"/>
    </row>
    <row r="1628" spans="4:64" x14ac:dyDescent="0.2">
      <c r="D1628" s="4"/>
      <c r="AA1628" s="28"/>
      <c r="AB1628" s="28"/>
      <c r="AC1628" s="28"/>
      <c r="AD1628" s="28"/>
      <c r="AE1628" s="28"/>
      <c r="AG1628" s="29"/>
      <c r="AN1628" s="28"/>
      <c r="AO1628" s="28"/>
      <c r="AP1628" s="28"/>
      <c r="AQ1628" s="28"/>
      <c r="AR1628" s="28"/>
      <c r="AS1628" s="28"/>
      <c r="AT1628" s="28"/>
      <c r="AU1628" s="28"/>
      <c r="AV1628" s="28"/>
      <c r="AW1628" s="28"/>
      <c r="AX1628" s="28"/>
      <c r="AY1628" s="28"/>
      <c r="AZ1628" s="28"/>
      <c r="BA1628" s="28"/>
      <c r="BB1628" s="28"/>
      <c r="BC1628" s="28"/>
      <c r="BD1628" s="28"/>
      <c r="BE1628" s="28"/>
      <c r="BF1628" s="28"/>
      <c r="BG1628" s="28"/>
      <c r="BH1628" s="28"/>
      <c r="BI1628" s="28"/>
      <c r="BJ1628" s="28"/>
      <c r="BK1628" s="28"/>
      <c r="BL1628" s="28"/>
    </row>
    <row r="1629" spans="4:64" x14ac:dyDescent="0.2">
      <c r="D1629" s="4"/>
      <c r="AA1629" s="28"/>
      <c r="AB1629" s="28"/>
      <c r="AC1629" s="28"/>
      <c r="AD1629" s="28"/>
      <c r="AE1629" s="28"/>
      <c r="AG1629" s="29"/>
      <c r="AN1629" s="28"/>
      <c r="AO1629" s="28"/>
      <c r="AP1629" s="28"/>
      <c r="AQ1629" s="28"/>
      <c r="AR1629" s="28"/>
      <c r="AS1629" s="28"/>
      <c r="AT1629" s="28"/>
      <c r="AU1629" s="28"/>
    </row>
    <row r="1630" spans="4:64" x14ac:dyDescent="0.2">
      <c r="D1630" s="4"/>
      <c r="AA1630" s="28"/>
      <c r="AB1630" s="28"/>
      <c r="AC1630" s="28"/>
      <c r="AD1630" s="28"/>
      <c r="AE1630" s="28"/>
      <c r="AG1630" s="29"/>
      <c r="AN1630" s="28"/>
      <c r="AO1630" s="28"/>
      <c r="AP1630" s="28"/>
      <c r="AQ1630" s="28"/>
      <c r="AR1630" s="28"/>
      <c r="AS1630" s="28"/>
      <c r="AT1630" s="28"/>
      <c r="AU1630" s="28"/>
    </row>
    <row r="1631" spans="4:64" x14ac:dyDescent="0.2">
      <c r="D1631" s="4"/>
      <c r="AA1631" s="28"/>
      <c r="AB1631" s="28"/>
      <c r="AC1631" s="28"/>
      <c r="AD1631" s="28"/>
      <c r="AE1631" s="28"/>
      <c r="AG1631" s="29"/>
      <c r="AN1631" s="28"/>
      <c r="AO1631" s="28"/>
      <c r="AP1631" s="28"/>
      <c r="AQ1631" s="28"/>
      <c r="AR1631" s="28"/>
      <c r="AS1631" s="28"/>
      <c r="AT1631" s="28"/>
      <c r="AU1631" s="28"/>
    </row>
    <row r="1632" spans="4:64" x14ac:dyDescent="0.2">
      <c r="D1632" s="4"/>
      <c r="AA1632" s="28"/>
      <c r="AB1632" s="28"/>
      <c r="AC1632" s="28"/>
      <c r="AD1632" s="28"/>
      <c r="AE1632" s="28"/>
      <c r="AG1632" s="29"/>
      <c r="AN1632" s="28"/>
      <c r="AO1632" s="28"/>
      <c r="AP1632" s="28"/>
      <c r="AQ1632" s="28"/>
      <c r="AR1632" s="28"/>
      <c r="AS1632" s="28"/>
      <c r="AT1632" s="28"/>
      <c r="AU1632" s="28"/>
    </row>
    <row r="1633" spans="4:64" x14ac:dyDescent="0.2">
      <c r="D1633" s="4"/>
      <c r="AA1633" s="28"/>
      <c r="AB1633" s="28"/>
      <c r="AC1633" s="28"/>
      <c r="AD1633" s="28"/>
      <c r="AE1633" s="28"/>
      <c r="AG1633" s="29"/>
      <c r="AN1633" s="28"/>
      <c r="AO1633" s="28"/>
      <c r="AP1633" s="28"/>
      <c r="AQ1633" s="28"/>
      <c r="AR1633" s="28"/>
      <c r="AS1633" s="28"/>
      <c r="AT1633" s="28"/>
      <c r="AU1633" s="28"/>
    </row>
    <row r="1634" spans="4:64" x14ac:dyDescent="0.2">
      <c r="D1634" s="4"/>
      <c r="AA1634" s="28"/>
      <c r="AB1634" s="28"/>
      <c r="AC1634" s="28"/>
      <c r="AD1634" s="28"/>
      <c r="AE1634" s="28"/>
      <c r="AG1634" s="29"/>
      <c r="AN1634" s="28"/>
      <c r="AO1634" s="28"/>
      <c r="AP1634" s="28"/>
      <c r="AQ1634" s="28"/>
      <c r="AR1634" s="28"/>
      <c r="AS1634" s="28"/>
      <c r="AT1634" s="28"/>
      <c r="AU1634" s="28"/>
      <c r="AV1634" s="28"/>
      <c r="AW1634" s="26"/>
      <c r="AX1634" s="30"/>
    </row>
    <row r="1635" spans="4:64" x14ac:dyDescent="0.2">
      <c r="D1635" s="4"/>
      <c r="AA1635" s="28"/>
      <c r="AB1635" s="28"/>
      <c r="AC1635" s="28"/>
      <c r="AD1635" s="28"/>
      <c r="AE1635" s="28"/>
      <c r="AG1635" s="29"/>
      <c r="AN1635" s="28"/>
      <c r="AO1635" s="28"/>
      <c r="AP1635" s="28"/>
      <c r="AQ1635" s="28"/>
      <c r="AR1635" s="28"/>
      <c r="AS1635" s="28"/>
      <c r="AT1635" s="28"/>
      <c r="AU1635" s="28"/>
      <c r="AV1635" s="28"/>
      <c r="AW1635" s="26"/>
      <c r="AX1635" s="30"/>
    </row>
    <row r="1636" spans="4:64" x14ac:dyDescent="0.2">
      <c r="D1636" s="4"/>
      <c r="AA1636" s="28"/>
      <c r="AB1636" s="28"/>
      <c r="AC1636" s="28"/>
      <c r="AD1636" s="28"/>
      <c r="AE1636" s="28"/>
      <c r="AG1636" s="29"/>
      <c r="AN1636" s="28"/>
      <c r="AO1636" s="28"/>
      <c r="AP1636" s="28"/>
      <c r="AQ1636" s="28"/>
      <c r="AR1636" s="28"/>
      <c r="AS1636" s="28"/>
      <c r="AT1636" s="28"/>
      <c r="AU1636" s="28"/>
      <c r="AV1636" s="28"/>
      <c r="AW1636" s="28"/>
      <c r="AX1636" s="28"/>
      <c r="AY1636" s="28"/>
      <c r="AZ1636" s="28"/>
      <c r="BA1636" s="28"/>
      <c r="BB1636" s="28"/>
      <c r="BC1636" s="28"/>
      <c r="BD1636" s="28"/>
      <c r="BE1636" s="28"/>
      <c r="BF1636" s="28"/>
      <c r="BG1636" s="28"/>
      <c r="BH1636" s="28"/>
      <c r="BI1636" s="28"/>
      <c r="BJ1636" s="28"/>
      <c r="BK1636" s="28"/>
      <c r="BL1636" s="28"/>
    </row>
    <row r="1637" spans="4:64" x14ac:dyDescent="0.2">
      <c r="D1637" s="4"/>
      <c r="AA1637" s="28"/>
      <c r="AB1637" s="28"/>
      <c r="AC1637" s="28"/>
      <c r="AD1637" s="28"/>
      <c r="AE1637" s="28"/>
      <c r="AG1637" s="29"/>
      <c r="AN1637" s="28"/>
      <c r="AO1637" s="28"/>
      <c r="AP1637" s="28"/>
      <c r="AQ1637" s="28"/>
      <c r="AR1637" s="28"/>
      <c r="AS1637" s="28"/>
      <c r="AT1637" s="28"/>
      <c r="AU1637" s="28"/>
    </row>
    <row r="1638" spans="4:64" x14ac:dyDescent="0.2">
      <c r="D1638" s="4"/>
      <c r="AA1638" s="28"/>
      <c r="AB1638" s="28"/>
      <c r="AC1638" s="28"/>
      <c r="AD1638" s="28"/>
      <c r="AE1638" s="28"/>
      <c r="AG1638" s="29"/>
      <c r="AN1638" s="28"/>
      <c r="AO1638" s="28"/>
      <c r="AP1638" s="28"/>
      <c r="AQ1638" s="28"/>
      <c r="AR1638" s="28"/>
      <c r="AS1638" s="28"/>
      <c r="AT1638" s="28"/>
      <c r="AU1638" s="28"/>
      <c r="AV1638" s="28"/>
      <c r="AW1638" s="26"/>
      <c r="AX1638" s="30"/>
      <c r="AY1638" s="28"/>
      <c r="AZ1638" s="28"/>
      <c r="BA1638" s="28"/>
      <c r="BB1638" s="28"/>
      <c r="BC1638" s="28"/>
      <c r="BD1638" s="28"/>
      <c r="BE1638" s="28"/>
      <c r="BF1638" s="28"/>
      <c r="BG1638" s="28"/>
      <c r="BH1638" s="28"/>
      <c r="BI1638" s="28"/>
      <c r="BJ1638" s="28"/>
      <c r="BK1638" s="28"/>
      <c r="BL1638" s="28"/>
    </row>
    <row r="1639" spans="4:64" x14ac:dyDescent="0.2">
      <c r="D1639" s="4"/>
      <c r="AA1639" s="28"/>
      <c r="AB1639" s="28"/>
      <c r="AC1639" s="28"/>
      <c r="AD1639" s="28"/>
      <c r="AE1639" s="28"/>
      <c r="AG1639" s="29"/>
      <c r="AN1639" s="28"/>
      <c r="AO1639" s="28"/>
      <c r="AP1639" s="28"/>
      <c r="AQ1639" s="28"/>
      <c r="AR1639" s="28"/>
      <c r="AS1639" s="28"/>
      <c r="AT1639" s="28"/>
      <c r="AU1639" s="28"/>
      <c r="AV1639" s="2"/>
      <c r="AW1639" s="26"/>
      <c r="AX1639" s="27"/>
    </row>
    <row r="1640" spans="4:64" x14ac:dyDescent="0.2">
      <c r="D1640" s="4"/>
      <c r="AA1640" s="28"/>
      <c r="AB1640" s="28"/>
      <c r="AC1640" s="28"/>
      <c r="AD1640" s="28"/>
      <c r="AE1640" s="28"/>
      <c r="AG1640" s="29"/>
      <c r="AN1640" s="28"/>
      <c r="AO1640" s="28"/>
      <c r="AP1640" s="28"/>
      <c r="AQ1640" s="28"/>
      <c r="AR1640" s="28"/>
      <c r="AS1640" s="28"/>
      <c r="AT1640" s="28"/>
      <c r="AU1640" s="28"/>
      <c r="AV1640" s="28"/>
      <c r="AW1640" s="26"/>
      <c r="AX1640" s="27"/>
    </row>
    <row r="1641" spans="4:64" x14ac:dyDescent="0.2">
      <c r="D1641" s="4"/>
      <c r="AA1641" s="28"/>
      <c r="AB1641" s="28"/>
      <c r="AC1641" s="28"/>
      <c r="AD1641" s="28"/>
      <c r="AE1641" s="28"/>
      <c r="AG1641" s="29"/>
      <c r="AN1641" s="28"/>
      <c r="AO1641" s="28"/>
      <c r="AP1641" s="28"/>
      <c r="AQ1641" s="28"/>
      <c r="AR1641" s="28"/>
      <c r="AS1641" s="28"/>
      <c r="AT1641" s="28"/>
      <c r="AU1641" s="28"/>
      <c r="AV1641" s="28"/>
      <c r="AW1641" s="26"/>
      <c r="AX1641" s="30"/>
      <c r="AY1641" s="28"/>
      <c r="AZ1641" s="28"/>
      <c r="BA1641" s="28"/>
      <c r="BB1641" s="28"/>
      <c r="BC1641" s="28"/>
      <c r="BD1641" s="28"/>
      <c r="BE1641" s="28"/>
      <c r="BF1641" s="28"/>
      <c r="BG1641" s="28"/>
      <c r="BH1641" s="28"/>
      <c r="BI1641" s="28"/>
      <c r="BJ1641" s="28"/>
      <c r="BK1641" s="28"/>
      <c r="BL1641" s="28"/>
    </row>
    <row r="1642" spans="4:64" x14ac:dyDescent="0.2">
      <c r="D1642" s="4"/>
      <c r="AA1642" s="28"/>
      <c r="AB1642" s="28"/>
      <c r="AC1642" s="28"/>
      <c r="AD1642" s="28"/>
      <c r="AE1642" s="28"/>
      <c r="AG1642" s="29"/>
      <c r="AN1642" s="28"/>
      <c r="AO1642" s="28"/>
      <c r="AP1642" s="28"/>
      <c r="AQ1642" s="28"/>
      <c r="AR1642" s="28"/>
      <c r="AS1642" s="28"/>
      <c r="AT1642" s="28"/>
      <c r="AU1642" s="28"/>
      <c r="AV1642" s="28"/>
    </row>
    <row r="1643" spans="4:64" x14ac:dyDescent="0.2">
      <c r="D1643" s="4"/>
      <c r="AA1643" s="28"/>
      <c r="AB1643" s="28"/>
      <c r="AC1643" s="28"/>
      <c r="AD1643" s="28"/>
      <c r="AE1643" s="28"/>
      <c r="AG1643" s="29"/>
      <c r="AN1643" s="28"/>
      <c r="AO1643" s="28"/>
      <c r="AP1643" s="28"/>
      <c r="AQ1643" s="28"/>
      <c r="AR1643" s="28"/>
      <c r="AS1643" s="28"/>
      <c r="AT1643" s="28"/>
      <c r="AU1643" s="28"/>
      <c r="AV1643" s="28"/>
      <c r="AW1643" s="26"/>
      <c r="AX1643" s="27"/>
    </row>
    <row r="1644" spans="4:64" x14ac:dyDescent="0.2">
      <c r="D1644" s="4"/>
      <c r="AA1644" s="28"/>
      <c r="AB1644" s="28"/>
      <c r="AC1644" s="28"/>
      <c r="AD1644" s="28"/>
      <c r="AE1644" s="28"/>
      <c r="AG1644" s="29"/>
      <c r="AN1644" s="28"/>
      <c r="AO1644" s="28"/>
      <c r="AP1644" s="28"/>
      <c r="AQ1644" s="28"/>
      <c r="AR1644" s="28"/>
      <c r="AS1644" s="28"/>
      <c r="AT1644" s="28"/>
      <c r="AU1644" s="28"/>
    </row>
    <row r="1645" spans="4:64" x14ac:dyDescent="0.2">
      <c r="D1645" s="4"/>
      <c r="AA1645" s="28"/>
      <c r="AB1645" s="28"/>
      <c r="AC1645" s="28"/>
      <c r="AD1645" s="28"/>
      <c r="AE1645" s="28"/>
      <c r="AG1645" s="29"/>
      <c r="AN1645" s="28"/>
      <c r="AO1645" s="28"/>
      <c r="AP1645" s="28"/>
      <c r="AQ1645" s="28"/>
      <c r="AR1645" s="28"/>
      <c r="AS1645" s="28"/>
      <c r="AT1645" s="28"/>
      <c r="AU1645" s="28"/>
    </row>
    <row r="1646" spans="4:64" x14ac:dyDescent="0.2">
      <c r="D1646" s="4"/>
      <c r="AA1646" s="28"/>
      <c r="AB1646" s="28"/>
      <c r="AC1646" s="28"/>
      <c r="AD1646" s="28"/>
      <c r="AE1646" s="28"/>
      <c r="AG1646" s="29"/>
      <c r="AN1646" s="28"/>
      <c r="AO1646" s="28"/>
      <c r="AP1646" s="28"/>
      <c r="AQ1646" s="28"/>
      <c r="AR1646" s="28"/>
      <c r="AS1646" s="28"/>
      <c r="AT1646" s="28"/>
      <c r="AU1646" s="28"/>
    </row>
    <row r="1647" spans="4:64" x14ac:dyDescent="0.2">
      <c r="D1647" s="4"/>
      <c r="AA1647" s="28"/>
      <c r="AB1647" s="28"/>
      <c r="AC1647" s="28"/>
      <c r="AD1647" s="28"/>
      <c r="AE1647" s="28"/>
      <c r="AG1647" s="29"/>
      <c r="AN1647" s="28"/>
      <c r="AO1647" s="28"/>
      <c r="AP1647" s="28"/>
      <c r="AQ1647" s="28"/>
      <c r="AR1647" s="28"/>
      <c r="AS1647" s="28"/>
      <c r="AT1647" s="28"/>
      <c r="AU1647" s="28"/>
    </row>
    <row r="1648" spans="4:64" x14ac:dyDescent="0.2">
      <c r="D1648" s="4"/>
      <c r="AA1648" s="28"/>
      <c r="AB1648" s="28"/>
      <c r="AC1648" s="28"/>
      <c r="AD1648" s="28"/>
      <c r="AE1648" s="28"/>
      <c r="AG1648" s="29"/>
      <c r="AN1648" s="28"/>
      <c r="AO1648" s="28"/>
      <c r="AP1648" s="28"/>
      <c r="AQ1648" s="28"/>
      <c r="AR1648" s="28"/>
      <c r="AS1648" s="28"/>
      <c r="AT1648" s="28"/>
      <c r="AU1648" s="28"/>
    </row>
    <row r="1649" spans="4:64" x14ac:dyDescent="0.2">
      <c r="D1649" s="4"/>
      <c r="AA1649" s="28"/>
      <c r="AB1649" s="28"/>
      <c r="AC1649" s="28"/>
      <c r="AD1649" s="28"/>
      <c r="AE1649" s="28"/>
      <c r="AG1649" s="29"/>
      <c r="AN1649" s="28"/>
      <c r="AO1649" s="28"/>
      <c r="AP1649" s="28"/>
      <c r="AQ1649" s="28"/>
      <c r="AR1649" s="28"/>
      <c r="AS1649" s="28"/>
      <c r="AT1649" s="28"/>
      <c r="AU1649" s="28"/>
    </row>
    <row r="1650" spans="4:64" x14ac:dyDescent="0.2">
      <c r="D1650" s="4"/>
      <c r="AA1650" s="28"/>
      <c r="AB1650" s="28"/>
      <c r="AC1650" s="28"/>
      <c r="AD1650" s="28"/>
      <c r="AE1650" s="28"/>
      <c r="AG1650" s="29"/>
      <c r="AN1650" s="28"/>
      <c r="AO1650" s="28"/>
      <c r="AP1650" s="28"/>
      <c r="AQ1650" s="28"/>
      <c r="AR1650" s="28"/>
      <c r="AS1650" s="28"/>
      <c r="AT1650" s="28"/>
      <c r="AU1650" s="28"/>
    </row>
    <row r="1651" spans="4:64" x14ac:dyDescent="0.2">
      <c r="D1651" s="4"/>
      <c r="AA1651" s="28"/>
      <c r="AB1651" s="28"/>
      <c r="AC1651" s="28"/>
      <c r="AD1651" s="28"/>
      <c r="AE1651" s="28"/>
      <c r="AG1651" s="29"/>
      <c r="AN1651" s="28"/>
      <c r="AO1651" s="28"/>
      <c r="AP1651" s="28"/>
      <c r="AQ1651" s="28"/>
      <c r="AR1651" s="28"/>
      <c r="AS1651" s="28"/>
      <c r="AT1651" s="28"/>
      <c r="AU1651" s="28"/>
      <c r="AV1651" s="28"/>
      <c r="AW1651" s="26"/>
      <c r="AX1651" s="27"/>
    </row>
    <row r="1652" spans="4:64" x14ac:dyDescent="0.2">
      <c r="D1652" s="4"/>
      <c r="AA1652" s="28"/>
      <c r="AB1652" s="28"/>
      <c r="AC1652" s="28"/>
      <c r="AD1652" s="28"/>
      <c r="AE1652" s="28"/>
      <c r="AG1652" s="29"/>
      <c r="AN1652" s="28"/>
      <c r="AO1652" s="28"/>
      <c r="AP1652" s="28"/>
      <c r="AQ1652" s="28"/>
      <c r="AR1652" s="28"/>
      <c r="AS1652" s="28"/>
      <c r="AT1652" s="28"/>
      <c r="AU1652" s="28"/>
      <c r="AV1652" s="28"/>
      <c r="AW1652" s="28"/>
      <c r="AX1652" s="28"/>
      <c r="AY1652" s="28"/>
      <c r="AZ1652" s="28"/>
      <c r="BA1652" s="28"/>
      <c r="BB1652" s="28"/>
      <c r="BC1652" s="28"/>
      <c r="BD1652" s="28"/>
      <c r="BE1652" s="28"/>
      <c r="BF1652" s="28"/>
      <c r="BG1652" s="28"/>
      <c r="BH1652" s="28"/>
      <c r="BI1652" s="28"/>
      <c r="BJ1652" s="28"/>
      <c r="BK1652" s="28"/>
      <c r="BL1652" s="28"/>
    </row>
    <row r="1653" spans="4:64" x14ac:dyDescent="0.2">
      <c r="D1653" s="4"/>
      <c r="AA1653" s="28"/>
      <c r="AB1653" s="28"/>
      <c r="AC1653" s="28"/>
      <c r="AD1653" s="28"/>
      <c r="AE1653" s="28"/>
      <c r="AG1653" s="29"/>
      <c r="AN1653" s="28"/>
      <c r="AO1653" s="28"/>
      <c r="AP1653" s="28"/>
      <c r="AQ1653" s="28"/>
      <c r="AR1653" s="28"/>
      <c r="AS1653" s="28"/>
      <c r="AT1653" s="28"/>
      <c r="AU1653" s="28"/>
    </row>
    <row r="1654" spans="4:64" x14ac:dyDescent="0.2">
      <c r="D1654" s="4"/>
      <c r="AA1654" s="28"/>
      <c r="AB1654" s="28"/>
      <c r="AC1654" s="28"/>
      <c r="AD1654" s="28"/>
      <c r="AE1654" s="28"/>
      <c r="AG1654" s="29"/>
      <c r="AN1654" s="28"/>
      <c r="AO1654" s="28"/>
      <c r="AP1654" s="28"/>
      <c r="AQ1654" s="28"/>
      <c r="AR1654" s="28"/>
      <c r="AS1654" s="28"/>
      <c r="AT1654" s="28"/>
      <c r="AU1654" s="28"/>
    </row>
    <row r="1655" spans="4:64" x14ac:dyDescent="0.2">
      <c r="D1655" s="4"/>
      <c r="AA1655" s="28"/>
      <c r="AB1655" s="28"/>
      <c r="AC1655" s="28"/>
      <c r="AD1655" s="28"/>
      <c r="AE1655" s="28"/>
      <c r="AG1655" s="29"/>
      <c r="AN1655" s="28"/>
      <c r="AO1655" s="28"/>
      <c r="AP1655" s="28"/>
      <c r="AQ1655" s="28"/>
      <c r="AR1655" s="28"/>
      <c r="AS1655" s="28"/>
      <c r="AT1655" s="28"/>
      <c r="AU1655" s="28"/>
    </row>
    <row r="1656" spans="4:64" x14ac:dyDescent="0.2">
      <c r="D1656" s="4"/>
      <c r="AA1656" s="28"/>
      <c r="AB1656" s="28"/>
      <c r="AC1656" s="28"/>
      <c r="AD1656" s="28"/>
      <c r="AE1656" s="28"/>
      <c r="AG1656" s="29"/>
      <c r="AN1656" s="28"/>
      <c r="AO1656" s="28"/>
      <c r="AP1656" s="28"/>
      <c r="AQ1656" s="28"/>
      <c r="AR1656" s="28"/>
      <c r="AS1656" s="28"/>
      <c r="AT1656" s="28"/>
      <c r="AU1656" s="28"/>
    </row>
    <row r="1657" spans="4:64" x14ac:dyDescent="0.2">
      <c r="D1657" s="4"/>
      <c r="AA1657" s="28"/>
      <c r="AB1657" s="28"/>
      <c r="AC1657" s="28"/>
      <c r="AD1657" s="28"/>
      <c r="AE1657" s="28"/>
      <c r="AG1657" s="29"/>
      <c r="AN1657" s="28"/>
      <c r="AO1657" s="28"/>
      <c r="AP1657" s="28"/>
      <c r="AQ1657" s="28"/>
      <c r="AR1657" s="28"/>
      <c r="AS1657" s="28"/>
      <c r="AT1657" s="28"/>
      <c r="AU1657" s="28"/>
      <c r="AV1657" s="28"/>
      <c r="AW1657" s="28"/>
      <c r="AX1657" s="30"/>
      <c r="AY1657" s="28"/>
      <c r="AZ1657" s="28"/>
      <c r="BA1657" s="28"/>
      <c r="BB1657" s="28"/>
      <c r="BC1657" s="28"/>
      <c r="BD1657" s="28"/>
      <c r="BE1657" s="28"/>
      <c r="BF1657" s="28"/>
      <c r="BG1657" s="28"/>
      <c r="BH1657" s="28"/>
      <c r="BI1657" s="28"/>
      <c r="BJ1657" s="28"/>
      <c r="BK1657" s="28"/>
      <c r="BL1657" s="28"/>
    </row>
    <row r="1658" spans="4:64" x14ac:dyDescent="0.2">
      <c r="D1658" s="4"/>
      <c r="AA1658" s="28"/>
      <c r="AB1658" s="28"/>
      <c r="AC1658" s="28"/>
      <c r="AD1658" s="28"/>
      <c r="AE1658" s="28"/>
      <c r="AG1658" s="29"/>
      <c r="AN1658" s="28"/>
      <c r="AO1658" s="28"/>
      <c r="AP1658" s="28"/>
      <c r="AQ1658" s="28"/>
      <c r="AR1658" s="28"/>
      <c r="AS1658" s="28"/>
      <c r="AT1658" s="28"/>
      <c r="AU1658" s="28"/>
    </row>
    <row r="1659" spans="4:64" x14ac:dyDescent="0.2">
      <c r="D1659" s="4"/>
      <c r="AA1659" s="28"/>
      <c r="AB1659" s="28"/>
      <c r="AC1659" s="28"/>
      <c r="AD1659" s="28"/>
      <c r="AE1659" s="28"/>
      <c r="AG1659" s="29"/>
      <c r="AN1659" s="28"/>
      <c r="AO1659" s="28"/>
      <c r="AP1659" s="28"/>
      <c r="AQ1659" s="28"/>
      <c r="AR1659" s="28"/>
      <c r="AS1659" s="28"/>
      <c r="AT1659" s="28"/>
      <c r="AU1659" s="28"/>
    </row>
    <row r="1660" spans="4:64" x14ac:dyDescent="0.2">
      <c r="D1660" s="4"/>
      <c r="AA1660" s="28"/>
      <c r="AB1660" s="28"/>
      <c r="AC1660" s="28"/>
      <c r="AD1660" s="28"/>
      <c r="AE1660" s="28"/>
      <c r="AG1660" s="29"/>
      <c r="AN1660" s="28"/>
      <c r="AO1660" s="28"/>
      <c r="AP1660" s="28"/>
      <c r="AQ1660" s="28"/>
      <c r="AR1660" s="28"/>
      <c r="AS1660" s="28"/>
      <c r="AT1660" s="28"/>
      <c r="AU1660" s="28"/>
      <c r="AV1660" s="28"/>
      <c r="AW1660" s="26"/>
      <c r="AX1660" s="30"/>
    </row>
    <row r="1661" spans="4:64" x14ac:dyDescent="0.2">
      <c r="D1661" s="4"/>
      <c r="AA1661" s="28"/>
      <c r="AB1661" s="28"/>
      <c r="AC1661" s="28"/>
      <c r="AD1661" s="28"/>
      <c r="AE1661" s="28"/>
      <c r="AG1661" s="29"/>
      <c r="AN1661" s="28"/>
      <c r="AO1661" s="28"/>
      <c r="AP1661" s="28"/>
      <c r="AQ1661" s="28"/>
      <c r="AR1661" s="28"/>
      <c r="AS1661" s="28"/>
      <c r="AT1661" s="28"/>
      <c r="AU1661" s="28"/>
      <c r="AV1661" s="28"/>
      <c r="AW1661" s="26"/>
      <c r="AX1661" s="30"/>
      <c r="AY1661" s="28"/>
      <c r="AZ1661" s="28"/>
      <c r="BA1661" s="28"/>
      <c r="BB1661" s="28"/>
      <c r="BC1661" s="28"/>
      <c r="BD1661" s="28"/>
      <c r="BE1661" s="28"/>
      <c r="BF1661" s="28"/>
      <c r="BG1661" s="28"/>
      <c r="BH1661" s="28"/>
      <c r="BI1661" s="28"/>
      <c r="BJ1661" s="28"/>
      <c r="BK1661" s="28"/>
      <c r="BL1661" s="28"/>
    </row>
    <row r="1662" spans="4:64" x14ac:dyDescent="0.2">
      <c r="D1662" s="4"/>
      <c r="AA1662" s="28"/>
      <c r="AB1662" s="28"/>
      <c r="AC1662" s="28"/>
      <c r="AD1662" s="28"/>
      <c r="AE1662" s="28"/>
      <c r="AG1662" s="29"/>
      <c r="AN1662" s="28"/>
      <c r="AO1662" s="28"/>
      <c r="AP1662" s="28"/>
      <c r="AQ1662" s="28"/>
      <c r="AR1662" s="28"/>
      <c r="AS1662" s="28"/>
      <c r="AT1662" s="28"/>
      <c r="AU1662" s="28"/>
      <c r="AV1662" s="28"/>
      <c r="AW1662" s="28"/>
      <c r="AX1662" s="28"/>
      <c r="AY1662" s="28"/>
      <c r="AZ1662" s="28"/>
      <c r="BA1662" s="28"/>
      <c r="BB1662" s="28"/>
      <c r="BC1662" s="28"/>
      <c r="BD1662" s="28"/>
      <c r="BE1662" s="28"/>
      <c r="BF1662" s="28"/>
      <c r="BG1662" s="28"/>
      <c r="BH1662" s="28"/>
      <c r="BI1662" s="28"/>
      <c r="BJ1662" s="28"/>
      <c r="BK1662" s="28"/>
      <c r="BL1662" s="28"/>
    </row>
    <row r="1663" spans="4:64" x14ac:dyDescent="0.2">
      <c r="D1663" s="4"/>
      <c r="AA1663" s="28"/>
      <c r="AB1663" s="28"/>
      <c r="AC1663" s="28"/>
      <c r="AD1663" s="28"/>
      <c r="AE1663" s="28"/>
      <c r="AG1663" s="29"/>
      <c r="AN1663" s="28"/>
      <c r="AO1663" s="28"/>
      <c r="AP1663" s="28"/>
      <c r="AQ1663" s="28"/>
      <c r="AR1663" s="28"/>
      <c r="AS1663" s="28"/>
      <c r="AT1663" s="28"/>
      <c r="AU1663" s="28"/>
      <c r="AV1663" s="28"/>
      <c r="AW1663" s="26"/>
      <c r="AX1663" s="27"/>
    </row>
    <row r="1664" spans="4:64" x14ac:dyDescent="0.2">
      <c r="D1664" s="4"/>
      <c r="AA1664" s="28"/>
      <c r="AB1664" s="28"/>
      <c r="AC1664" s="28"/>
      <c r="AD1664" s="28"/>
      <c r="AE1664" s="28"/>
      <c r="AG1664" s="29"/>
      <c r="AN1664" s="28"/>
      <c r="AO1664" s="28"/>
      <c r="AP1664" s="28"/>
      <c r="AQ1664" s="28"/>
      <c r="AR1664" s="28"/>
      <c r="AS1664" s="28"/>
      <c r="AT1664" s="28"/>
      <c r="AU1664" s="28"/>
    </row>
    <row r="1665" spans="4:64" x14ac:dyDescent="0.2">
      <c r="D1665" s="4"/>
      <c r="AA1665" s="28"/>
      <c r="AB1665" s="28"/>
      <c r="AC1665" s="28"/>
      <c r="AD1665" s="28"/>
      <c r="AE1665" s="28"/>
      <c r="AG1665" s="29"/>
      <c r="AN1665" s="28"/>
      <c r="AO1665" s="28"/>
      <c r="AP1665" s="28"/>
      <c r="AQ1665" s="28"/>
      <c r="AR1665" s="28"/>
      <c r="AS1665" s="28"/>
      <c r="AT1665" s="28"/>
      <c r="AU1665" s="28"/>
      <c r="AV1665" s="28"/>
      <c r="AW1665" s="26"/>
      <c r="AX1665" s="27"/>
    </row>
    <row r="1666" spans="4:64" x14ac:dyDescent="0.2">
      <c r="D1666" s="4"/>
      <c r="AA1666" s="28"/>
      <c r="AB1666" s="28"/>
      <c r="AC1666" s="28"/>
      <c r="AD1666" s="28"/>
      <c r="AE1666" s="28"/>
      <c r="AG1666" s="29"/>
      <c r="AN1666" s="28"/>
      <c r="AO1666" s="28"/>
      <c r="AP1666" s="28"/>
      <c r="AQ1666" s="28"/>
      <c r="AR1666" s="28"/>
      <c r="AS1666" s="28"/>
      <c r="AT1666" s="28"/>
      <c r="AU1666" s="28"/>
      <c r="AV1666" s="28"/>
      <c r="AW1666" s="26"/>
      <c r="AX1666" s="27"/>
    </row>
    <row r="1667" spans="4:64" x14ac:dyDescent="0.2">
      <c r="D1667" s="4"/>
      <c r="AA1667" s="28"/>
      <c r="AB1667" s="28"/>
      <c r="AC1667" s="28"/>
      <c r="AD1667" s="28"/>
      <c r="AE1667" s="28"/>
      <c r="AG1667" s="29"/>
      <c r="AN1667" s="28"/>
      <c r="AO1667" s="28"/>
      <c r="AP1667" s="28"/>
      <c r="AQ1667" s="28"/>
      <c r="AR1667" s="28"/>
      <c r="AS1667" s="28"/>
      <c r="AT1667" s="28"/>
      <c r="AU1667" s="28"/>
    </row>
    <row r="1668" spans="4:64" x14ac:dyDescent="0.2">
      <c r="D1668" s="4"/>
      <c r="AA1668" s="28"/>
      <c r="AB1668" s="28"/>
      <c r="AC1668" s="28"/>
      <c r="AD1668" s="28"/>
      <c r="AE1668" s="28"/>
      <c r="AG1668" s="29"/>
      <c r="AN1668" s="28"/>
      <c r="AO1668" s="28"/>
      <c r="AP1668" s="28"/>
      <c r="AQ1668" s="28"/>
      <c r="AR1668" s="28"/>
      <c r="AS1668" s="28"/>
      <c r="AT1668" s="28"/>
      <c r="AU1668" s="28"/>
      <c r="AV1668" s="28"/>
      <c r="AW1668" s="26"/>
      <c r="AX1668" s="30"/>
    </row>
    <row r="1669" spans="4:64" x14ac:dyDescent="0.2">
      <c r="D1669" s="4"/>
      <c r="AA1669" s="28"/>
      <c r="AB1669" s="28"/>
      <c r="AC1669" s="28"/>
      <c r="AD1669" s="28"/>
      <c r="AE1669" s="28"/>
      <c r="AG1669" s="29"/>
      <c r="AN1669" s="28"/>
      <c r="AO1669" s="28"/>
      <c r="AP1669" s="28"/>
      <c r="AQ1669" s="28"/>
      <c r="AR1669" s="28"/>
      <c r="AS1669" s="28"/>
      <c r="AT1669" s="28"/>
      <c r="AU1669" s="28"/>
    </row>
    <row r="1670" spans="4:64" x14ac:dyDescent="0.2">
      <c r="D1670" s="4"/>
      <c r="AA1670" s="28"/>
      <c r="AB1670" s="28"/>
      <c r="AC1670" s="28"/>
      <c r="AD1670" s="28"/>
      <c r="AE1670" s="28"/>
      <c r="AG1670" s="29"/>
      <c r="AN1670" s="28"/>
      <c r="AO1670" s="28"/>
      <c r="AP1670" s="28"/>
      <c r="AQ1670" s="28"/>
      <c r="AR1670" s="28"/>
      <c r="AS1670" s="28"/>
      <c r="AT1670" s="28"/>
      <c r="AU1670" s="28"/>
    </row>
    <row r="1671" spans="4:64" x14ac:dyDescent="0.2">
      <c r="D1671" s="4"/>
      <c r="AA1671" s="28"/>
      <c r="AB1671" s="28"/>
      <c r="AC1671" s="28"/>
      <c r="AD1671" s="28"/>
      <c r="AE1671" s="28"/>
      <c r="AG1671" s="29"/>
      <c r="AN1671" s="28"/>
      <c r="AO1671" s="28"/>
      <c r="AP1671" s="28"/>
      <c r="AQ1671" s="28"/>
      <c r="AR1671" s="28"/>
      <c r="AS1671" s="28"/>
      <c r="AT1671" s="28"/>
      <c r="AU1671" s="28"/>
    </row>
    <row r="1672" spans="4:64" x14ac:dyDescent="0.2">
      <c r="D1672" s="4"/>
      <c r="AA1672" s="28"/>
      <c r="AB1672" s="28"/>
      <c r="AC1672" s="28"/>
      <c r="AD1672" s="28"/>
      <c r="AE1672" s="28"/>
      <c r="AG1672" s="29"/>
      <c r="AN1672" s="28"/>
      <c r="AO1672" s="28"/>
      <c r="AP1672" s="28"/>
      <c r="AQ1672" s="28"/>
      <c r="AR1672" s="28"/>
      <c r="AS1672" s="28"/>
      <c r="AT1672" s="28"/>
      <c r="AU1672" s="28"/>
      <c r="AV1672" s="28"/>
      <c r="AW1672" s="26"/>
      <c r="AX1672" s="30"/>
    </row>
    <row r="1673" spans="4:64" x14ac:dyDescent="0.2">
      <c r="D1673" s="4"/>
      <c r="AA1673" s="28"/>
      <c r="AB1673" s="28"/>
      <c r="AC1673" s="28"/>
      <c r="AD1673" s="28"/>
      <c r="AE1673" s="28"/>
      <c r="AG1673" s="29"/>
      <c r="AN1673" s="28"/>
      <c r="AO1673" s="28"/>
      <c r="AP1673" s="28"/>
      <c r="AQ1673" s="28"/>
      <c r="AR1673" s="28"/>
      <c r="AS1673" s="28"/>
      <c r="AT1673" s="28"/>
      <c r="AU1673" s="28"/>
      <c r="AV1673" s="28"/>
      <c r="AW1673" s="26"/>
      <c r="AX1673" s="27"/>
    </row>
    <row r="1674" spans="4:64" x14ac:dyDescent="0.2">
      <c r="D1674" s="4"/>
      <c r="AA1674" s="28"/>
      <c r="AB1674" s="28"/>
      <c r="AC1674" s="28"/>
      <c r="AD1674" s="28"/>
      <c r="AE1674" s="28"/>
      <c r="AG1674" s="29"/>
      <c r="AN1674" s="28"/>
      <c r="AO1674" s="28"/>
      <c r="AP1674" s="28"/>
      <c r="AQ1674" s="28"/>
      <c r="AR1674" s="28"/>
      <c r="AS1674" s="28"/>
      <c r="AT1674" s="28"/>
      <c r="AU1674" s="28"/>
      <c r="AV1674" s="28"/>
      <c r="AW1674" s="28"/>
      <c r="AX1674" s="28"/>
      <c r="AY1674" s="28"/>
      <c r="AZ1674" s="28"/>
      <c r="BA1674" s="28"/>
      <c r="BB1674" s="28"/>
      <c r="BC1674" s="28"/>
      <c r="BD1674" s="28"/>
      <c r="BE1674" s="28"/>
      <c r="BF1674" s="28"/>
      <c r="BG1674" s="28"/>
      <c r="BH1674" s="28"/>
      <c r="BI1674" s="28"/>
      <c r="BJ1674" s="28"/>
      <c r="BK1674" s="28"/>
      <c r="BL1674" s="28"/>
    </row>
    <row r="1675" spans="4:64" x14ac:dyDescent="0.2">
      <c r="D1675" s="4"/>
      <c r="AA1675" s="28"/>
      <c r="AB1675" s="28"/>
      <c r="AC1675" s="28"/>
      <c r="AD1675" s="28"/>
      <c r="AE1675" s="28"/>
      <c r="AG1675" s="29"/>
      <c r="AN1675" s="28"/>
      <c r="AO1675" s="28"/>
      <c r="AP1675" s="28"/>
      <c r="AQ1675" s="28"/>
      <c r="AR1675" s="28"/>
      <c r="AS1675" s="28"/>
      <c r="AT1675" s="28"/>
      <c r="AU1675" s="28"/>
      <c r="AV1675" s="28"/>
      <c r="AW1675" s="28"/>
      <c r="AX1675" s="30"/>
      <c r="AY1675" s="28"/>
      <c r="AZ1675" s="28"/>
      <c r="BA1675" s="28"/>
      <c r="BB1675" s="28"/>
      <c r="BC1675" s="28"/>
      <c r="BD1675" s="28"/>
      <c r="BE1675" s="28"/>
      <c r="BF1675" s="28"/>
      <c r="BG1675" s="28"/>
      <c r="BH1675" s="28"/>
      <c r="BI1675" s="28"/>
      <c r="BJ1675" s="28"/>
      <c r="BK1675" s="28"/>
      <c r="BL1675" s="28"/>
    </row>
    <row r="1676" spans="4:64" x14ac:dyDescent="0.2">
      <c r="D1676" s="4"/>
      <c r="AA1676" s="28"/>
      <c r="AB1676" s="28"/>
      <c r="AC1676" s="28"/>
      <c r="AD1676" s="28"/>
      <c r="AE1676" s="28"/>
      <c r="AG1676" s="29"/>
      <c r="AN1676" s="28"/>
      <c r="AO1676" s="28"/>
      <c r="AP1676" s="28"/>
      <c r="AQ1676" s="28"/>
      <c r="AR1676" s="28"/>
      <c r="AS1676" s="28"/>
      <c r="AT1676" s="28"/>
      <c r="AU1676" s="28"/>
      <c r="AV1676" s="28"/>
      <c r="AW1676" s="28"/>
      <c r="AX1676" s="30"/>
      <c r="AY1676" s="28"/>
      <c r="AZ1676" s="28"/>
      <c r="BA1676" s="28"/>
      <c r="BB1676" s="28"/>
      <c r="BC1676" s="28"/>
      <c r="BD1676" s="28"/>
      <c r="BE1676" s="28"/>
      <c r="BF1676" s="28"/>
      <c r="BG1676" s="28"/>
      <c r="BH1676" s="28"/>
      <c r="BI1676" s="28"/>
      <c r="BJ1676" s="28"/>
      <c r="BK1676" s="28"/>
      <c r="BL1676" s="28"/>
    </row>
    <row r="1677" spans="4:64" x14ac:dyDescent="0.2">
      <c r="D1677" s="4"/>
      <c r="AA1677" s="28"/>
      <c r="AB1677" s="28"/>
      <c r="AC1677" s="28"/>
      <c r="AD1677" s="28"/>
      <c r="AE1677" s="28"/>
      <c r="AG1677" s="29"/>
      <c r="AN1677" s="28"/>
      <c r="AO1677" s="28"/>
      <c r="AP1677" s="28"/>
      <c r="AQ1677" s="28"/>
      <c r="AR1677" s="28"/>
      <c r="AS1677" s="28"/>
      <c r="AT1677" s="28"/>
      <c r="AU1677" s="28"/>
      <c r="AV1677" s="28"/>
      <c r="AW1677" s="28"/>
      <c r="AX1677" s="28"/>
      <c r="AY1677" s="28"/>
      <c r="AZ1677" s="28"/>
      <c r="BA1677" s="28"/>
      <c r="BB1677" s="28"/>
      <c r="BC1677" s="28"/>
      <c r="BD1677" s="28"/>
      <c r="BE1677" s="28"/>
      <c r="BF1677" s="28"/>
      <c r="BG1677" s="28"/>
      <c r="BH1677" s="28"/>
      <c r="BI1677" s="28"/>
      <c r="BJ1677" s="28"/>
      <c r="BK1677" s="28"/>
      <c r="BL1677" s="28"/>
    </row>
    <row r="1678" spans="4:64" x14ac:dyDescent="0.2">
      <c r="D1678" s="4"/>
      <c r="AA1678" s="28"/>
      <c r="AB1678" s="28"/>
      <c r="AC1678" s="28"/>
      <c r="AD1678" s="28"/>
      <c r="AE1678" s="28"/>
      <c r="AG1678" s="29"/>
      <c r="AN1678" s="28"/>
      <c r="AO1678" s="28"/>
      <c r="AP1678" s="28"/>
      <c r="AQ1678" s="28"/>
      <c r="AR1678" s="28"/>
      <c r="AS1678" s="28"/>
      <c r="AT1678" s="28"/>
      <c r="AU1678" s="28"/>
      <c r="AV1678" s="28"/>
      <c r="AW1678" s="26"/>
      <c r="AX1678" s="30"/>
    </row>
    <row r="1679" spans="4:64" x14ac:dyDescent="0.2">
      <c r="D1679" s="4"/>
      <c r="AA1679" s="28"/>
      <c r="AB1679" s="28"/>
      <c r="AC1679" s="28"/>
      <c r="AD1679" s="28"/>
      <c r="AE1679" s="28"/>
      <c r="AG1679" s="29"/>
      <c r="AN1679" s="28"/>
      <c r="AO1679" s="28"/>
      <c r="AP1679" s="28"/>
      <c r="AQ1679" s="28"/>
      <c r="AR1679" s="28"/>
      <c r="AS1679" s="28"/>
      <c r="AT1679" s="28"/>
      <c r="AU1679" s="28"/>
      <c r="AV1679" s="28"/>
      <c r="AW1679" s="28"/>
      <c r="AX1679" s="30"/>
      <c r="AY1679" s="28"/>
      <c r="AZ1679" s="28"/>
      <c r="BA1679" s="28"/>
      <c r="BB1679" s="28"/>
      <c r="BC1679" s="28"/>
      <c r="BD1679" s="28"/>
      <c r="BE1679" s="28"/>
      <c r="BF1679" s="28"/>
      <c r="BG1679" s="28"/>
      <c r="BH1679" s="28"/>
      <c r="BI1679" s="28"/>
      <c r="BJ1679" s="28"/>
      <c r="BK1679" s="28"/>
      <c r="BL1679" s="28"/>
    </row>
    <row r="1680" spans="4:64" x14ac:dyDescent="0.2">
      <c r="D1680" s="4"/>
      <c r="AA1680" s="28"/>
      <c r="AB1680" s="28"/>
      <c r="AC1680" s="28"/>
      <c r="AD1680" s="28"/>
      <c r="AE1680" s="28"/>
      <c r="AG1680" s="29"/>
      <c r="AN1680" s="28"/>
      <c r="AO1680" s="28"/>
      <c r="AP1680" s="28"/>
      <c r="AQ1680" s="28"/>
      <c r="AR1680" s="28"/>
      <c r="AS1680" s="28"/>
      <c r="AT1680" s="28"/>
      <c r="AU1680" s="28"/>
      <c r="AV1680" s="28"/>
      <c r="AW1680" s="28"/>
      <c r="AX1680" s="28"/>
      <c r="AY1680" s="28"/>
      <c r="AZ1680" s="28"/>
      <c r="BA1680" s="28"/>
      <c r="BB1680" s="28"/>
      <c r="BC1680" s="28"/>
      <c r="BD1680" s="28"/>
      <c r="BE1680" s="28"/>
      <c r="BF1680" s="28"/>
      <c r="BG1680" s="28"/>
      <c r="BH1680" s="28"/>
      <c r="BI1680" s="28"/>
      <c r="BJ1680" s="28"/>
      <c r="BK1680" s="28"/>
      <c r="BL1680" s="28"/>
    </row>
    <row r="1681" spans="4:64" x14ac:dyDescent="0.2">
      <c r="D1681" s="4"/>
      <c r="AA1681" s="28"/>
      <c r="AB1681" s="28"/>
      <c r="AC1681" s="28"/>
      <c r="AD1681" s="28"/>
      <c r="AE1681" s="28"/>
      <c r="AG1681" s="29"/>
      <c r="AN1681" s="28"/>
      <c r="AO1681" s="28"/>
      <c r="AP1681" s="28"/>
      <c r="AQ1681" s="28"/>
      <c r="AR1681" s="28"/>
      <c r="AS1681" s="28"/>
      <c r="AT1681" s="28"/>
      <c r="AU1681" s="28"/>
      <c r="AV1681" s="28"/>
      <c r="AW1681" s="26"/>
      <c r="AX1681" s="30"/>
    </row>
    <row r="1682" spans="4:64" x14ac:dyDescent="0.2">
      <c r="D1682" s="4"/>
      <c r="AA1682" s="28"/>
      <c r="AB1682" s="28"/>
      <c r="AC1682" s="28"/>
      <c r="AD1682" s="28"/>
      <c r="AE1682" s="28"/>
      <c r="AG1682" s="29"/>
      <c r="AN1682" s="28"/>
      <c r="AO1682" s="28"/>
      <c r="AP1682" s="28"/>
      <c r="AQ1682" s="28"/>
      <c r="AR1682" s="28"/>
      <c r="AS1682" s="28"/>
      <c r="AT1682" s="28"/>
      <c r="AU1682" s="28"/>
      <c r="AV1682" s="28"/>
      <c r="AW1682" s="26"/>
      <c r="AX1682" s="30"/>
    </row>
    <row r="1683" spans="4:64" x14ac:dyDescent="0.2">
      <c r="D1683" s="4"/>
      <c r="AA1683" s="28"/>
      <c r="AB1683" s="28"/>
      <c r="AC1683" s="28"/>
      <c r="AD1683" s="28"/>
      <c r="AE1683" s="28"/>
      <c r="AG1683" s="29"/>
      <c r="AN1683" s="28"/>
      <c r="AO1683" s="28"/>
      <c r="AP1683" s="28"/>
      <c r="AQ1683" s="28"/>
      <c r="AR1683" s="28"/>
      <c r="AS1683" s="28"/>
      <c r="AT1683" s="28"/>
      <c r="AU1683" s="28"/>
      <c r="AV1683" s="28"/>
      <c r="AW1683" s="26"/>
      <c r="AX1683" s="30"/>
      <c r="AY1683" s="28"/>
      <c r="AZ1683" s="28"/>
      <c r="BA1683" s="28"/>
      <c r="BB1683" s="28"/>
      <c r="BC1683" s="28"/>
      <c r="BD1683" s="28"/>
      <c r="BE1683" s="28"/>
      <c r="BF1683" s="28"/>
      <c r="BG1683" s="28"/>
      <c r="BH1683" s="28"/>
      <c r="BI1683" s="28"/>
      <c r="BJ1683" s="28"/>
      <c r="BK1683" s="28"/>
      <c r="BL1683" s="28"/>
    </row>
    <row r="1684" spans="4:64" x14ac:dyDescent="0.2">
      <c r="D1684" s="4"/>
      <c r="AA1684" s="28"/>
      <c r="AB1684" s="28"/>
      <c r="AC1684" s="28"/>
      <c r="AD1684" s="28"/>
      <c r="AE1684" s="28"/>
      <c r="AG1684" s="29"/>
      <c r="AN1684" s="28"/>
      <c r="AO1684" s="28"/>
      <c r="AP1684" s="28"/>
      <c r="AQ1684" s="28"/>
      <c r="AR1684" s="28"/>
      <c r="AS1684" s="28"/>
      <c r="AT1684" s="28"/>
      <c r="AU1684" s="28"/>
      <c r="AV1684" s="28"/>
      <c r="AW1684" s="28"/>
      <c r="AX1684" s="30"/>
      <c r="AY1684" s="28"/>
      <c r="AZ1684" s="28"/>
      <c r="BA1684" s="28"/>
      <c r="BB1684" s="28"/>
      <c r="BC1684" s="28"/>
      <c r="BD1684" s="28"/>
      <c r="BE1684" s="28"/>
      <c r="BF1684" s="28"/>
      <c r="BG1684" s="28"/>
      <c r="BH1684" s="28"/>
      <c r="BI1684" s="28"/>
      <c r="BJ1684" s="28"/>
      <c r="BK1684" s="28"/>
      <c r="BL1684" s="28"/>
    </row>
    <row r="1685" spans="4:64" x14ac:dyDescent="0.2">
      <c r="D1685" s="4"/>
      <c r="AA1685" s="28"/>
      <c r="AB1685" s="28"/>
      <c r="AC1685" s="28"/>
      <c r="AD1685" s="28"/>
      <c r="AE1685" s="28"/>
      <c r="AG1685" s="29"/>
      <c r="AN1685" s="28"/>
      <c r="AO1685" s="28"/>
      <c r="AP1685" s="28"/>
      <c r="AQ1685" s="28"/>
      <c r="AR1685" s="28"/>
      <c r="AS1685" s="28"/>
      <c r="AT1685" s="28"/>
      <c r="AU1685" s="28"/>
      <c r="AV1685" s="28"/>
      <c r="AW1685" s="28"/>
      <c r="AX1685" s="30"/>
      <c r="AY1685" s="28"/>
      <c r="AZ1685" s="28"/>
      <c r="BA1685" s="28"/>
      <c r="BB1685" s="28"/>
      <c r="BC1685" s="28"/>
      <c r="BD1685" s="28"/>
      <c r="BE1685" s="28"/>
      <c r="BF1685" s="28"/>
      <c r="BG1685" s="28"/>
      <c r="BH1685" s="28"/>
      <c r="BI1685" s="28"/>
      <c r="BJ1685" s="28"/>
      <c r="BK1685" s="28"/>
      <c r="BL1685" s="28"/>
    </row>
    <row r="1686" spans="4:64" x14ac:dyDescent="0.2">
      <c r="D1686" s="4"/>
      <c r="AA1686" s="28"/>
      <c r="AB1686" s="28"/>
      <c r="AC1686" s="28"/>
      <c r="AD1686" s="28"/>
      <c r="AE1686" s="28"/>
      <c r="AG1686" s="29"/>
      <c r="AN1686" s="28"/>
      <c r="AO1686" s="28"/>
      <c r="AP1686" s="28"/>
      <c r="AQ1686" s="28"/>
      <c r="AR1686" s="28"/>
      <c r="AS1686" s="28"/>
      <c r="AT1686" s="28"/>
      <c r="AU1686" s="28"/>
      <c r="AV1686" s="28"/>
      <c r="AW1686" s="26"/>
      <c r="AX1686" s="27"/>
    </row>
    <row r="1687" spans="4:64" x14ac:dyDescent="0.2">
      <c r="D1687" s="4"/>
      <c r="AA1687" s="28"/>
      <c r="AB1687" s="28"/>
      <c r="AC1687" s="28"/>
      <c r="AD1687" s="28"/>
      <c r="AE1687" s="28"/>
      <c r="AG1687" s="29"/>
      <c r="AN1687" s="28"/>
      <c r="AO1687" s="28"/>
      <c r="AP1687" s="28"/>
      <c r="AQ1687" s="28"/>
      <c r="AR1687" s="28"/>
      <c r="AS1687" s="28"/>
      <c r="AT1687" s="28"/>
      <c r="AU1687" s="28"/>
      <c r="AV1687" s="28"/>
      <c r="AW1687" s="26"/>
      <c r="AX1687" s="27"/>
    </row>
    <row r="1688" spans="4:64" x14ac:dyDescent="0.2">
      <c r="D1688" s="4"/>
      <c r="AA1688" s="28"/>
      <c r="AB1688" s="28"/>
      <c r="AC1688" s="28"/>
      <c r="AD1688" s="28"/>
      <c r="AE1688" s="28"/>
      <c r="AG1688" s="29"/>
      <c r="AN1688" s="28"/>
      <c r="AO1688" s="28"/>
      <c r="AP1688" s="28"/>
      <c r="AQ1688" s="28"/>
      <c r="AR1688" s="28"/>
      <c r="AS1688" s="28"/>
      <c r="AT1688" s="28"/>
      <c r="AU1688" s="28"/>
      <c r="AV1688" s="28"/>
      <c r="AW1688" s="26"/>
      <c r="AX1688" s="27"/>
    </row>
    <row r="1689" spans="4:64" x14ac:dyDescent="0.2">
      <c r="D1689" s="4"/>
      <c r="AA1689" s="28"/>
      <c r="AB1689" s="28"/>
      <c r="AC1689" s="28"/>
      <c r="AD1689" s="28"/>
      <c r="AE1689" s="28"/>
      <c r="AG1689" s="29"/>
      <c r="AN1689" s="28"/>
      <c r="AO1689" s="28"/>
      <c r="AP1689" s="28"/>
      <c r="AQ1689" s="28"/>
      <c r="AR1689" s="28"/>
      <c r="AS1689" s="28"/>
      <c r="AT1689" s="28"/>
      <c r="AU1689" s="28"/>
      <c r="AV1689" s="28"/>
      <c r="AW1689" s="26"/>
      <c r="AX1689" s="30"/>
    </row>
    <row r="1690" spans="4:64" x14ac:dyDescent="0.2">
      <c r="D1690" s="4"/>
      <c r="AA1690" s="28"/>
      <c r="AB1690" s="28"/>
      <c r="AC1690" s="28"/>
      <c r="AD1690" s="28"/>
      <c r="AE1690" s="28"/>
      <c r="AG1690" s="29"/>
      <c r="AN1690" s="28"/>
      <c r="AO1690" s="28"/>
      <c r="AP1690" s="28"/>
      <c r="AQ1690" s="28"/>
      <c r="AR1690" s="28"/>
      <c r="AS1690" s="28"/>
      <c r="AT1690" s="28"/>
      <c r="AU1690" s="28"/>
      <c r="AV1690" s="28"/>
      <c r="AW1690" s="28"/>
      <c r="AX1690" s="28"/>
      <c r="AY1690" s="28"/>
      <c r="AZ1690" s="28"/>
      <c r="BA1690" s="28"/>
      <c r="BB1690" s="28"/>
      <c r="BC1690" s="28"/>
      <c r="BD1690" s="28"/>
      <c r="BE1690" s="28"/>
      <c r="BF1690" s="28"/>
      <c r="BG1690" s="28"/>
      <c r="BH1690" s="28"/>
      <c r="BI1690" s="28"/>
      <c r="BJ1690" s="28"/>
      <c r="BK1690" s="28"/>
      <c r="BL1690" s="28"/>
    </row>
    <row r="1691" spans="4:64" x14ac:dyDescent="0.2">
      <c r="D1691" s="4"/>
      <c r="AA1691" s="28"/>
      <c r="AB1691" s="28"/>
      <c r="AC1691" s="28"/>
      <c r="AD1691" s="28"/>
      <c r="AE1691" s="28"/>
      <c r="AG1691" s="29"/>
      <c r="AN1691" s="28"/>
      <c r="AO1691" s="28"/>
      <c r="AP1691" s="28"/>
      <c r="AQ1691" s="28"/>
      <c r="AR1691" s="28"/>
      <c r="AS1691" s="28"/>
      <c r="AT1691" s="28"/>
      <c r="AU1691" s="28"/>
      <c r="AV1691" s="28"/>
      <c r="AW1691" s="28"/>
      <c r="AX1691" s="28"/>
      <c r="AY1691" s="28"/>
      <c r="AZ1691" s="28"/>
      <c r="BA1691" s="28"/>
      <c r="BB1691" s="28"/>
      <c r="BC1691" s="28"/>
      <c r="BD1691" s="28"/>
      <c r="BE1691" s="28"/>
      <c r="BF1691" s="28"/>
      <c r="BG1691" s="28"/>
      <c r="BH1691" s="28"/>
      <c r="BI1691" s="28"/>
      <c r="BJ1691" s="28"/>
      <c r="BK1691" s="28"/>
      <c r="BL1691" s="28"/>
    </row>
    <row r="1692" spans="4:64" x14ac:dyDescent="0.2">
      <c r="D1692" s="4"/>
      <c r="AA1692" s="28"/>
      <c r="AB1692" s="28"/>
      <c r="AC1692" s="28"/>
      <c r="AD1692" s="28"/>
      <c r="AE1692" s="28"/>
      <c r="AG1692" s="29"/>
      <c r="AN1692" s="28"/>
      <c r="AO1692" s="28"/>
      <c r="AP1692" s="28"/>
      <c r="AQ1692" s="28"/>
      <c r="AR1692" s="28"/>
      <c r="AS1692" s="28"/>
      <c r="AT1692" s="28"/>
      <c r="AU1692" s="28"/>
    </row>
    <row r="1693" spans="4:64" x14ac:dyDescent="0.2">
      <c r="D1693" s="4"/>
      <c r="AA1693" s="28"/>
      <c r="AB1693" s="28"/>
      <c r="AC1693" s="28"/>
      <c r="AD1693" s="28"/>
      <c r="AE1693" s="28"/>
      <c r="AG1693" s="29"/>
      <c r="AN1693" s="28"/>
      <c r="AO1693" s="28"/>
      <c r="AP1693" s="28"/>
      <c r="AQ1693" s="28"/>
      <c r="AR1693" s="28"/>
      <c r="AS1693" s="28"/>
      <c r="AT1693" s="28"/>
      <c r="AU1693" s="28"/>
      <c r="AV1693" s="28"/>
      <c r="AW1693" s="26"/>
      <c r="AX1693" s="30"/>
    </row>
    <row r="1694" spans="4:64" x14ac:dyDescent="0.2">
      <c r="D1694" s="4"/>
      <c r="AA1694" s="28"/>
      <c r="AB1694" s="28"/>
      <c r="AC1694" s="28"/>
      <c r="AD1694" s="28"/>
      <c r="AE1694" s="28"/>
      <c r="AG1694" s="29"/>
      <c r="AN1694" s="28"/>
      <c r="AO1694" s="28"/>
      <c r="AP1694" s="28"/>
      <c r="AQ1694" s="28"/>
      <c r="AR1694" s="28"/>
      <c r="AS1694" s="28"/>
      <c r="AT1694" s="28"/>
      <c r="AU1694" s="28"/>
      <c r="AV1694" s="28"/>
      <c r="AW1694" s="26"/>
      <c r="AX1694" s="27"/>
    </row>
    <row r="1695" spans="4:64" x14ac:dyDescent="0.2">
      <c r="D1695" s="4"/>
      <c r="AA1695" s="28"/>
      <c r="AB1695" s="28"/>
      <c r="AC1695" s="28"/>
      <c r="AD1695" s="28"/>
      <c r="AE1695" s="28"/>
      <c r="AG1695" s="29"/>
      <c r="AN1695" s="28"/>
      <c r="AO1695" s="28"/>
      <c r="AP1695" s="28"/>
      <c r="AQ1695" s="28"/>
      <c r="AR1695" s="28"/>
      <c r="AS1695" s="28"/>
      <c r="AT1695" s="28"/>
      <c r="AU1695" s="28"/>
      <c r="AV1695" s="28"/>
      <c r="AW1695" s="26"/>
      <c r="AX1695" s="27"/>
    </row>
    <row r="1696" spans="4:64" x14ac:dyDescent="0.2">
      <c r="D1696" s="4"/>
      <c r="AA1696" s="28"/>
      <c r="AB1696" s="28"/>
      <c r="AC1696" s="28"/>
      <c r="AD1696" s="28"/>
      <c r="AE1696" s="28"/>
      <c r="AG1696" s="29"/>
      <c r="AN1696" s="28"/>
      <c r="AO1696" s="28"/>
      <c r="AP1696" s="28"/>
      <c r="AQ1696" s="28"/>
      <c r="AR1696" s="28"/>
      <c r="AS1696" s="28"/>
      <c r="AT1696" s="28"/>
      <c r="AU1696" s="28"/>
    </row>
    <row r="1697" spans="4:64" x14ac:dyDescent="0.2">
      <c r="D1697" s="4"/>
      <c r="AA1697" s="28"/>
      <c r="AB1697" s="28"/>
      <c r="AC1697" s="28"/>
      <c r="AD1697" s="28"/>
      <c r="AE1697" s="28"/>
      <c r="AG1697" s="29"/>
      <c r="AN1697" s="28"/>
      <c r="AO1697" s="28"/>
      <c r="AP1697" s="28"/>
      <c r="AQ1697" s="28"/>
      <c r="AR1697" s="28"/>
      <c r="AS1697" s="28"/>
      <c r="AT1697" s="28"/>
      <c r="AU1697" s="28"/>
    </row>
    <row r="1698" spans="4:64" x14ac:dyDescent="0.2">
      <c r="D1698" s="4"/>
      <c r="AA1698" s="28"/>
      <c r="AB1698" s="28"/>
      <c r="AC1698" s="28"/>
      <c r="AD1698" s="28"/>
      <c r="AE1698" s="28"/>
      <c r="AG1698" s="29"/>
      <c r="AN1698" s="28"/>
      <c r="AO1698" s="28"/>
      <c r="AP1698" s="28"/>
      <c r="AQ1698" s="28"/>
      <c r="AR1698" s="28"/>
      <c r="AS1698" s="28"/>
      <c r="AT1698" s="28"/>
      <c r="AU1698" s="28"/>
    </row>
    <row r="1699" spans="4:64" x14ac:dyDescent="0.2">
      <c r="D1699" s="4"/>
      <c r="AA1699" s="28"/>
      <c r="AB1699" s="28"/>
      <c r="AC1699" s="28"/>
      <c r="AD1699" s="28"/>
      <c r="AE1699" s="28"/>
      <c r="AG1699" s="29"/>
      <c r="AN1699" s="28"/>
      <c r="AO1699" s="28"/>
      <c r="AP1699" s="28"/>
      <c r="AQ1699" s="28"/>
      <c r="AR1699" s="28"/>
      <c r="AS1699" s="28"/>
      <c r="AT1699" s="28"/>
      <c r="AU1699" s="28"/>
    </row>
    <row r="1700" spans="4:64" x14ac:dyDescent="0.2">
      <c r="D1700" s="4"/>
      <c r="AA1700" s="28"/>
      <c r="AB1700" s="28"/>
      <c r="AC1700" s="28"/>
      <c r="AD1700" s="28"/>
      <c r="AE1700" s="28"/>
      <c r="AG1700" s="29"/>
      <c r="AN1700" s="28"/>
      <c r="AO1700" s="28"/>
      <c r="AP1700" s="28"/>
      <c r="AQ1700" s="28"/>
      <c r="AR1700" s="28"/>
      <c r="AS1700" s="28"/>
      <c r="AT1700" s="28"/>
      <c r="AU1700" s="28"/>
    </row>
    <row r="1701" spans="4:64" x14ac:dyDescent="0.2">
      <c r="D1701" s="4"/>
      <c r="AA1701" s="28"/>
      <c r="AB1701" s="28"/>
      <c r="AC1701" s="28"/>
      <c r="AD1701" s="28"/>
      <c r="AE1701" s="28"/>
      <c r="AG1701" s="29"/>
      <c r="AN1701" s="28"/>
      <c r="AO1701" s="28"/>
      <c r="AP1701" s="28"/>
      <c r="AQ1701" s="28"/>
      <c r="AR1701" s="28"/>
      <c r="AS1701" s="28"/>
      <c r="AT1701" s="28"/>
      <c r="AU1701" s="28"/>
    </row>
    <row r="1702" spans="4:64" x14ac:dyDescent="0.2">
      <c r="D1702" s="4"/>
      <c r="AA1702" s="28"/>
      <c r="AB1702" s="28"/>
      <c r="AC1702" s="28"/>
      <c r="AD1702" s="28"/>
      <c r="AE1702" s="28"/>
      <c r="AG1702" s="29"/>
      <c r="AN1702" s="28"/>
      <c r="AO1702" s="28"/>
      <c r="AP1702" s="28"/>
      <c r="AQ1702" s="28"/>
      <c r="AR1702" s="28"/>
      <c r="AS1702" s="28"/>
      <c r="AT1702" s="28"/>
      <c r="AU1702" s="28"/>
    </row>
    <row r="1703" spans="4:64" x14ac:dyDescent="0.2">
      <c r="D1703" s="4"/>
      <c r="AA1703" s="28"/>
      <c r="AB1703" s="28"/>
      <c r="AC1703" s="28"/>
      <c r="AD1703" s="28"/>
      <c r="AE1703" s="28"/>
      <c r="AG1703" s="29"/>
      <c r="AN1703" s="28"/>
      <c r="AO1703" s="28"/>
      <c r="AP1703" s="28"/>
      <c r="AQ1703" s="28"/>
      <c r="AR1703" s="28"/>
      <c r="AS1703" s="28"/>
      <c r="AT1703" s="28"/>
      <c r="AU1703" s="28"/>
    </row>
    <row r="1704" spans="4:64" x14ac:dyDescent="0.2">
      <c r="D1704" s="4"/>
      <c r="AA1704" s="28"/>
      <c r="AB1704" s="28"/>
      <c r="AC1704" s="28"/>
      <c r="AD1704" s="28"/>
      <c r="AE1704" s="28"/>
      <c r="AG1704" s="29"/>
      <c r="AN1704" s="28"/>
      <c r="AO1704" s="28"/>
      <c r="AP1704" s="28"/>
      <c r="AQ1704" s="28"/>
      <c r="AR1704" s="28"/>
      <c r="AS1704" s="28"/>
      <c r="AT1704" s="28"/>
      <c r="AU1704" s="28"/>
      <c r="AV1704" s="28"/>
      <c r="AW1704" s="26"/>
      <c r="AX1704" s="27"/>
    </row>
    <row r="1705" spans="4:64" x14ac:dyDescent="0.2">
      <c r="D1705" s="4"/>
      <c r="AA1705" s="28"/>
      <c r="AB1705" s="28"/>
      <c r="AC1705" s="28"/>
      <c r="AD1705" s="28"/>
      <c r="AE1705" s="28"/>
      <c r="AG1705" s="29"/>
      <c r="AN1705" s="28"/>
      <c r="AO1705" s="28"/>
      <c r="AP1705" s="28"/>
      <c r="AQ1705" s="28"/>
      <c r="AR1705" s="28"/>
      <c r="AS1705" s="28"/>
      <c r="AT1705" s="28"/>
      <c r="AU1705" s="28"/>
      <c r="AV1705" s="28"/>
      <c r="AW1705" s="28"/>
      <c r="AX1705" s="28"/>
      <c r="AY1705" s="28"/>
      <c r="AZ1705" s="28"/>
      <c r="BA1705" s="28"/>
      <c r="BB1705" s="28"/>
      <c r="BC1705" s="28"/>
      <c r="BD1705" s="28"/>
      <c r="BE1705" s="28"/>
      <c r="BF1705" s="28"/>
      <c r="BG1705" s="28"/>
      <c r="BH1705" s="28"/>
      <c r="BI1705" s="28"/>
      <c r="BJ1705" s="28"/>
      <c r="BK1705" s="28"/>
      <c r="BL1705" s="28"/>
    </row>
    <row r="1706" spans="4:64" x14ac:dyDescent="0.2">
      <c r="D1706" s="4"/>
      <c r="AA1706" s="28"/>
      <c r="AB1706" s="28"/>
      <c r="AC1706" s="28"/>
      <c r="AD1706" s="28"/>
      <c r="AE1706" s="28"/>
      <c r="AG1706" s="29"/>
      <c r="AN1706" s="28"/>
      <c r="AO1706" s="28"/>
      <c r="AP1706" s="28"/>
      <c r="AQ1706" s="28"/>
      <c r="AR1706" s="28"/>
      <c r="AS1706" s="28"/>
      <c r="AT1706" s="28"/>
      <c r="AU1706" s="28"/>
      <c r="AV1706" s="28"/>
      <c r="AW1706" s="26"/>
      <c r="AX1706" s="27"/>
    </row>
    <row r="1707" spans="4:64" x14ac:dyDescent="0.2">
      <c r="D1707" s="4"/>
      <c r="AA1707" s="28"/>
      <c r="AB1707" s="28"/>
      <c r="AC1707" s="28"/>
      <c r="AD1707" s="28"/>
      <c r="AE1707" s="28"/>
      <c r="AG1707" s="29"/>
      <c r="AN1707" s="28"/>
      <c r="AO1707" s="28"/>
      <c r="AP1707" s="28"/>
      <c r="AQ1707" s="28"/>
      <c r="AR1707" s="28"/>
      <c r="AS1707" s="28"/>
      <c r="AT1707" s="28"/>
      <c r="AU1707" s="28"/>
      <c r="AV1707" s="28"/>
      <c r="AW1707" s="26"/>
      <c r="AX1707" s="27"/>
    </row>
    <row r="1708" spans="4:64" x14ac:dyDescent="0.2">
      <c r="D1708" s="4"/>
      <c r="AA1708" s="28"/>
      <c r="AB1708" s="28"/>
      <c r="AC1708" s="28"/>
      <c r="AD1708" s="28"/>
      <c r="AE1708" s="28"/>
      <c r="AG1708" s="29"/>
      <c r="AN1708" s="28"/>
      <c r="AO1708" s="28"/>
      <c r="AP1708" s="28"/>
      <c r="AQ1708" s="28"/>
      <c r="AR1708" s="28"/>
      <c r="AS1708" s="28"/>
      <c r="AT1708" s="28"/>
      <c r="AU1708" s="28"/>
      <c r="AV1708" s="28"/>
      <c r="AW1708" s="26"/>
      <c r="AX1708" s="30"/>
    </row>
    <row r="1709" spans="4:64" x14ac:dyDescent="0.2">
      <c r="D1709" s="4"/>
      <c r="AA1709" s="28"/>
      <c r="AB1709" s="28"/>
      <c r="AC1709" s="28"/>
      <c r="AD1709" s="28"/>
      <c r="AE1709" s="28"/>
      <c r="AG1709" s="29"/>
      <c r="AN1709" s="28"/>
      <c r="AO1709" s="28"/>
      <c r="AP1709" s="28"/>
      <c r="AQ1709" s="28"/>
      <c r="AR1709" s="28"/>
      <c r="AS1709" s="28"/>
      <c r="AT1709" s="28"/>
      <c r="AU1709" s="28"/>
      <c r="AV1709" s="28"/>
      <c r="AW1709" s="26"/>
      <c r="AX1709" s="27"/>
    </row>
    <row r="1710" spans="4:64" x14ac:dyDescent="0.2">
      <c r="D1710" s="4"/>
      <c r="AA1710" s="28"/>
      <c r="AB1710" s="28"/>
      <c r="AC1710" s="28"/>
      <c r="AD1710" s="28"/>
      <c r="AE1710" s="28"/>
      <c r="AG1710" s="29"/>
      <c r="AN1710" s="28"/>
      <c r="AO1710" s="28"/>
      <c r="AP1710" s="28"/>
      <c r="AQ1710" s="28"/>
      <c r="AR1710" s="28"/>
      <c r="AS1710" s="28"/>
      <c r="AT1710" s="28"/>
      <c r="AU1710" s="28"/>
    </row>
    <row r="1711" spans="4:64" x14ac:dyDescent="0.2">
      <c r="D1711" s="4"/>
      <c r="AA1711" s="28"/>
      <c r="AB1711" s="28"/>
      <c r="AC1711" s="28"/>
      <c r="AD1711" s="28"/>
      <c r="AE1711" s="28"/>
      <c r="AG1711" s="29"/>
      <c r="AN1711" s="28"/>
      <c r="AO1711" s="28"/>
      <c r="AP1711" s="28"/>
      <c r="AQ1711" s="28"/>
      <c r="AR1711" s="28"/>
      <c r="AS1711" s="28"/>
      <c r="AT1711" s="28"/>
      <c r="AU1711" s="28"/>
      <c r="AV1711" s="28"/>
      <c r="AW1711" s="26"/>
      <c r="AX1711" s="30"/>
    </row>
    <row r="1712" spans="4:64" x14ac:dyDescent="0.2">
      <c r="D1712" s="4"/>
      <c r="AA1712" s="28"/>
      <c r="AB1712" s="28"/>
      <c r="AC1712" s="28"/>
      <c r="AD1712" s="28"/>
      <c r="AE1712" s="28"/>
      <c r="AG1712" s="29"/>
      <c r="AN1712" s="28"/>
      <c r="AO1712" s="28"/>
      <c r="AP1712" s="28"/>
      <c r="AQ1712" s="28"/>
      <c r="AR1712" s="28"/>
      <c r="AS1712" s="28"/>
      <c r="AT1712" s="28"/>
      <c r="AU1712" s="28"/>
      <c r="AV1712" s="28"/>
      <c r="AW1712" s="27"/>
      <c r="AX1712" s="30"/>
      <c r="AY1712" s="28"/>
      <c r="AZ1712" s="28"/>
      <c r="BA1712" s="28"/>
      <c r="BB1712" s="28"/>
      <c r="BC1712" s="28"/>
      <c r="BD1712" s="28"/>
      <c r="BE1712" s="28"/>
      <c r="BF1712" s="28"/>
      <c r="BG1712" s="28"/>
      <c r="BH1712" s="28"/>
      <c r="BI1712" s="28"/>
      <c r="BJ1712" s="28"/>
      <c r="BK1712" s="28"/>
      <c r="BL1712" s="28"/>
    </row>
    <row r="1713" spans="4:64" x14ac:dyDescent="0.2">
      <c r="D1713" s="4"/>
      <c r="AA1713" s="28"/>
      <c r="AB1713" s="28"/>
      <c r="AC1713" s="28"/>
      <c r="AD1713" s="28"/>
      <c r="AE1713" s="28"/>
      <c r="AG1713" s="29"/>
      <c r="AN1713" s="28"/>
      <c r="AO1713" s="28"/>
      <c r="AP1713" s="28"/>
      <c r="AQ1713" s="28"/>
      <c r="AR1713" s="28"/>
      <c r="AS1713" s="28"/>
      <c r="AT1713" s="28"/>
      <c r="AU1713" s="28"/>
      <c r="AV1713" s="28"/>
      <c r="AW1713" s="28"/>
      <c r="AX1713" s="30"/>
      <c r="AY1713" s="28"/>
      <c r="AZ1713" s="28"/>
      <c r="BA1713" s="28"/>
      <c r="BB1713" s="28"/>
      <c r="BC1713" s="28"/>
      <c r="BD1713" s="28"/>
      <c r="BE1713" s="28"/>
      <c r="BF1713" s="28"/>
      <c r="BG1713" s="28"/>
      <c r="BH1713" s="28"/>
      <c r="BI1713" s="28"/>
      <c r="BJ1713" s="28"/>
      <c r="BK1713" s="28"/>
      <c r="BL1713" s="28"/>
    </row>
    <row r="1714" spans="4:64" x14ac:dyDescent="0.2">
      <c r="D1714" s="4"/>
      <c r="AA1714" s="28"/>
      <c r="AB1714" s="28"/>
      <c r="AC1714" s="28"/>
      <c r="AD1714" s="28"/>
      <c r="AE1714" s="28"/>
      <c r="AG1714" s="29"/>
      <c r="AN1714" s="28"/>
      <c r="AO1714" s="28"/>
      <c r="AP1714" s="28"/>
      <c r="AQ1714" s="28"/>
      <c r="AR1714" s="28"/>
      <c r="AS1714" s="28"/>
      <c r="AT1714" s="28"/>
      <c r="AU1714" s="28"/>
      <c r="AV1714" s="28"/>
      <c r="AW1714" s="26"/>
      <c r="AX1714" s="27"/>
    </row>
    <row r="1715" spans="4:64" x14ac:dyDescent="0.2">
      <c r="D1715" s="4"/>
      <c r="AA1715" s="28"/>
      <c r="AB1715" s="28"/>
      <c r="AC1715" s="28"/>
      <c r="AD1715" s="28"/>
      <c r="AE1715" s="28"/>
      <c r="AG1715" s="29"/>
      <c r="AN1715" s="28"/>
      <c r="AO1715" s="28"/>
      <c r="AP1715" s="28"/>
      <c r="AQ1715" s="28"/>
      <c r="AR1715" s="28"/>
      <c r="AS1715" s="28"/>
      <c r="AT1715" s="28"/>
      <c r="AU1715" s="28"/>
    </row>
    <row r="1716" spans="4:64" x14ac:dyDescent="0.2">
      <c r="D1716" s="4"/>
      <c r="AA1716" s="28"/>
      <c r="AB1716" s="28"/>
      <c r="AC1716" s="28"/>
      <c r="AD1716" s="28"/>
      <c r="AE1716" s="28"/>
      <c r="AG1716" s="29"/>
      <c r="AN1716" s="28"/>
      <c r="AO1716" s="28"/>
      <c r="AP1716" s="28"/>
      <c r="AQ1716" s="28"/>
      <c r="AR1716" s="28"/>
      <c r="AS1716" s="28"/>
      <c r="AT1716" s="28"/>
      <c r="AU1716" s="28"/>
      <c r="AV1716" s="28"/>
      <c r="AW1716" s="26"/>
      <c r="AX1716" s="27"/>
    </row>
    <row r="1717" spans="4:64" x14ac:dyDescent="0.2">
      <c r="D1717" s="4"/>
      <c r="AA1717" s="28"/>
      <c r="AB1717" s="28"/>
      <c r="AC1717" s="28"/>
      <c r="AD1717" s="28"/>
      <c r="AE1717" s="28"/>
      <c r="AG1717" s="29"/>
      <c r="AN1717" s="28"/>
      <c r="AO1717" s="28"/>
      <c r="AP1717" s="28"/>
      <c r="AQ1717" s="28"/>
      <c r="AR1717" s="28"/>
      <c r="AS1717" s="28"/>
      <c r="AT1717" s="28"/>
      <c r="AU1717" s="28"/>
      <c r="AV1717" s="28"/>
      <c r="AW1717" s="26"/>
      <c r="AX1717" s="27"/>
    </row>
    <row r="1718" spans="4:64" x14ac:dyDescent="0.2">
      <c r="D1718" s="4"/>
      <c r="AA1718" s="28"/>
      <c r="AB1718" s="28"/>
      <c r="AC1718" s="28"/>
      <c r="AD1718" s="28"/>
      <c r="AE1718" s="28"/>
      <c r="AG1718" s="29"/>
      <c r="AN1718" s="28"/>
      <c r="AO1718" s="28"/>
      <c r="AP1718" s="28"/>
      <c r="AQ1718" s="28"/>
      <c r="AR1718" s="28"/>
      <c r="AS1718" s="28"/>
      <c r="AT1718" s="28"/>
      <c r="AU1718" s="28"/>
      <c r="AV1718" s="28"/>
      <c r="AW1718" s="26"/>
      <c r="AX1718" s="27"/>
    </row>
    <row r="1719" spans="4:64" x14ac:dyDescent="0.2">
      <c r="D1719" s="4"/>
      <c r="AA1719" s="28"/>
      <c r="AB1719" s="28"/>
      <c r="AC1719" s="28"/>
      <c r="AD1719" s="28"/>
      <c r="AE1719" s="28"/>
      <c r="AG1719" s="29"/>
      <c r="AN1719" s="28"/>
      <c r="AO1719" s="28"/>
      <c r="AP1719" s="28"/>
      <c r="AQ1719" s="28"/>
      <c r="AR1719" s="28"/>
      <c r="AS1719" s="28"/>
      <c r="AT1719" s="28"/>
      <c r="AU1719" s="28"/>
      <c r="AV1719" s="28"/>
      <c r="AW1719" s="26"/>
      <c r="AX1719" s="27"/>
    </row>
    <row r="1720" spans="4:64" x14ac:dyDescent="0.2">
      <c r="D1720" s="4"/>
      <c r="AA1720" s="28"/>
      <c r="AB1720" s="28"/>
      <c r="AC1720" s="28"/>
      <c r="AD1720" s="28"/>
      <c r="AE1720" s="28"/>
      <c r="AG1720" s="29"/>
      <c r="AN1720" s="28"/>
      <c r="AO1720" s="28"/>
      <c r="AP1720" s="28"/>
      <c r="AQ1720" s="28"/>
      <c r="AR1720" s="28"/>
      <c r="AS1720" s="28"/>
      <c r="AT1720" s="28"/>
      <c r="AU1720" s="28"/>
      <c r="AV1720" s="28"/>
      <c r="AW1720" s="26"/>
      <c r="AX1720" s="27"/>
    </row>
    <row r="1721" spans="4:64" x14ac:dyDescent="0.2">
      <c r="D1721" s="4"/>
      <c r="AA1721" s="28"/>
      <c r="AB1721" s="28"/>
      <c r="AC1721" s="28"/>
      <c r="AD1721" s="28"/>
      <c r="AE1721" s="28"/>
      <c r="AG1721" s="29"/>
      <c r="AN1721" s="28"/>
      <c r="AO1721" s="28"/>
      <c r="AP1721" s="28"/>
      <c r="AQ1721" s="28"/>
      <c r="AR1721" s="28"/>
      <c r="AS1721" s="28"/>
      <c r="AT1721" s="28"/>
      <c r="AU1721" s="28"/>
      <c r="AV1721" s="28"/>
      <c r="AW1721" s="26"/>
      <c r="AX1721" s="30"/>
      <c r="AY1721" s="28"/>
      <c r="AZ1721" s="28"/>
      <c r="BA1721" s="28"/>
      <c r="BB1721" s="28"/>
      <c r="BC1721" s="28"/>
      <c r="BD1721" s="28"/>
      <c r="BE1721" s="28"/>
      <c r="BF1721" s="28"/>
      <c r="BG1721" s="28"/>
      <c r="BH1721" s="28"/>
      <c r="BI1721" s="28"/>
      <c r="BJ1721" s="28"/>
      <c r="BK1721" s="28"/>
      <c r="BL1721" s="28"/>
    </row>
    <row r="1722" spans="4:64" x14ac:dyDescent="0.2">
      <c r="D1722" s="4"/>
      <c r="AA1722" s="28"/>
      <c r="AB1722" s="28"/>
      <c r="AC1722" s="28"/>
      <c r="AD1722" s="28"/>
      <c r="AE1722" s="28"/>
      <c r="AG1722" s="29"/>
      <c r="AN1722" s="28"/>
      <c r="AO1722" s="28"/>
      <c r="AP1722" s="28"/>
      <c r="AQ1722" s="28"/>
      <c r="AR1722" s="28"/>
      <c r="AS1722" s="28"/>
      <c r="AT1722" s="28"/>
      <c r="AU1722" s="28"/>
    </row>
    <row r="1723" spans="4:64" x14ac:dyDescent="0.2">
      <c r="D1723" s="4"/>
      <c r="AA1723" s="28"/>
      <c r="AB1723" s="28"/>
      <c r="AC1723" s="28"/>
      <c r="AD1723" s="28"/>
      <c r="AE1723" s="28"/>
      <c r="AG1723" s="29"/>
      <c r="AN1723" s="28"/>
      <c r="AO1723" s="28"/>
      <c r="AP1723" s="28"/>
      <c r="AQ1723" s="28"/>
      <c r="AR1723" s="28"/>
      <c r="AS1723" s="28"/>
      <c r="AT1723" s="28"/>
      <c r="AU1723" s="28"/>
      <c r="AV1723" s="28"/>
      <c r="AW1723" s="26"/>
      <c r="AX1723" s="27"/>
    </row>
    <row r="1724" spans="4:64" x14ac:dyDescent="0.2">
      <c r="D1724" s="4"/>
      <c r="AA1724" s="28"/>
      <c r="AB1724" s="28"/>
      <c r="AC1724" s="28"/>
      <c r="AD1724" s="28"/>
      <c r="AE1724" s="28"/>
      <c r="AG1724" s="29"/>
      <c r="AN1724" s="28"/>
      <c r="AO1724" s="28"/>
      <c r="AP1724" s="28"/>
      <c r="AQ1724" s="28"/>
      <c r="AR1724" s="28"/>
      <c r="AS1724" s="28"/>
      <c r="AT1724" s="28"/>
      <c r="AU1724" s="28"/>
      <c r="AV1724" s="28"/>
      <c r="AW1724" s="26"/>
      <c r="AX1724" s="27"/>
    </row>
    <row r="1725" spans="4:64" x14ac:dyDescent="0.2">
      <c r="D1725" s="4"/>
      <c r="AA1725" s="28"/>
      <c r="AB1725" s="28"/>
      <c r="AC1725" s="28"/>
      <c r="AD1725" s="28"/>
      <c r="AE1725" s="28"/>
      <c r="AG1725" s="29"/>
      <c r="AN1725" s="28"/>
      <c r="AO1725" s="28"/>
      <c r="AP1725" s="28"/>
      <c r="AQ1725" s="28"/>
      <c r="AR1725" s="28"/>
      <c r="AS1725" s="28"/>
      <c r="AT1725" s="28"/>
      <c r="AU1725" s="28"/>
    </row>
    <row r="1726" spans="4:64" x14ac:dyDescent="0.2">
      <c r="D1726" s="4"/>
      <c r="AA1726" s="28"/>
      <c r="AB1726" s="28"/>
      <c r="AC1726" s="28"/>
      <c r="AD1726" s="28"/>
      <c r="AE1726" s="28"/>
      <c r="AG1726" s="29"/>
      <c r="AN1726" s="28"/>
      <c r="AO1726" s="28"/>
      <c r="AP1726" s="28"/>
      <c r="AQ1726" s="28"/>
      <c r="AR1726" s="28"/>
      <c r="AS1726" s="28"/>
      <c r="AT1726" s="28"/>
      <c r="AU1726" s="28"/>
      <c r="AV1726" s="28"/>
      <c r="AW1726" s="26"/>
      <c r="AX1726" s="30"/>
      <c r="AY1726" s="28"/>
      <c r="AZ1726" s="28"/>
      <c r="BA1726" s="28"/>
      <c r="BB1726" s="28"/>
      <c r="BC1726" s="28"/>
      <c r="BD1726" s="28"/>
      <c r="BE1726" s="28"/>
      <c r="BF1726" s="28"/>
      <c r="BG1726" s="28"/>
      <c r="BH1726" s="28"/>
      <c r="BI1726" s="28"/>
      <c r="BJ1726" s="28"/>
      <c r="BK1726" s="28"/>
      <c r="BL1726" s="28"/>
    </row>
    <row r="1727" spans="4:64" x14ac:dyDescent="0.2">
      <c r="D1727" s="4"/>
      <c r="AA1727" s="28"/>
      <c r="AB1727" s="28"/>
      <c r="AC1727" s="28"/>
      <c r="AD1727" s="28"/>
      <c r="AE1727" s="28"/>
      <c r="AG1727" s="29"/>
      <c r="AN1727" s="28"/>
      <c r="AO1727" s="28"/>
      <c r="AP1727" s="28"/>
      <c r="AQ1727" s="28"/>
      <c r="AR1727" s="28"/>
      <c r="AS1727" s="28"/>
      <c r="AT1727" s="28"/>
      <c r="AU1727" s="28"/>
      <c r="AV1727" s="28"/>
      <c r="AW1727" s="26"/>
      <c r="AX1727" s="27"/>
    </row>
    <row r="1728" spans="4:64" x14ac:dyDescent="0.2">
      <c r="D1728" s="4"/>
      <c r="AA1728" s="28"/>
      <c r="AB1728" s="28"/>
      <c r="AC1728" s="28"/>
      <c r="AD1728" s="28"/>
      <c r="AE1728" s="28"/>
      <c r="AG1728" s="29"/>
      <c r="AN1728" s="28"/>
      <c r="AO1728" s="28"/>
      <c r="AP1728" s="28"/>
      <c r="AQ1728" s="28"/>
      <c r="AR1728" s="28"/>
      <c r="AS1728" s="28"/>
      <c r="AT1728" s="28"/>
      <c r="AU1728" s="28"/>
    </row>
    <row r="1729" spans="4:64" x14ac:dyDescent="0.2">
      <c r="D1729" s="4"/>
      <c r="AA1729" s="28"/>
      <c r="AB1729" s="28"/>
      <c r="AC1729" s="28"/>
      <c r="AD1729" s="28"/>
      <c r="AE1729" s="28"/>
      <c r="AG1729" s="29"/>
      <c r="AN1729" s="28"/>
      <c r="AO1729" s="28"/>
      <c r="AP1729" s="28"/>
      <c r="AQ1729" s="28"/>
      <c r="AR1729" s="28"/>
      <c r="AS1729" s="28"/>
      <c r="AT1729" s="28"/>
      <c r="AU1729" s="28"/>
    </row>
    <row r="1730" spans="4:64" x14ac:dyDescent="0.2">
      <c r="D1730" s="4"/>
      <c r="AA1730" s="28"/>
      <c r="AB1730" s="28"/>
      <c r="AC1730" s="28"/>
      <c r="AD1730" s="28"/>
      <c r="AE1730" s="28"/>
      <c r="AG1730" s="29"/>
      <c r="AN1730" s="28"/>
      <c r="AO1730" s="28"/>
      <c r="AP1730" s="28"/>
      <c r="AQ1730" s="28"/>
      <c r="AR1730" s="28"/>
      <c r="AS1730" s="28"/>
      <c r="AT1730" s="28"/>
      <c r="AU1730" s="28"/>
    </row>
    <row r="1731" spans="4:64" x14ac:dyDescent="0.2">
      <c r="D1731" s="4"/>
      <c r="AA1731" s="28"/>
      <c r="AB1731" s="28"/>
      <c r="AC1731" s="28"/>
      <c r="AD1731" s="28"/>
      <c r="AE1731" s="28"/>
      <c r="AG1731" s="29"/>
      <c r="AN1731" s="28"/>
      <c r="AO1731" s="28"/>
      <c r="AP1731" s="28"/>
      <c r="AQ1731" s="28"/>
      <c r="AR1731" s="28"/>
      <c r="AS1731" s="28"/>
      <c r="AT1731" s="28"/>
      <c r="AU1731" s="28"/>
      <c r="AV1731" s="28"/>
      <c r="AW1731" s="26"/>
      <c r="AX1731" s="30"/>
      <c r="AY1731" s="28"/>
      <c r="AZ1731" s="28"/>
      <c r="BA1731" s="28"/>
      <c r="BB1731" s="28"/>
      <c r="BC1731" s="28"/>
      <c r="BD1731" s="28"/>
      <c r="BE1731" s="28"/>
      <c r="BF1731" s="28"/>
      <c r="BG1731" s="28"/>
      <c r="BH1731" s="28"/>
      <c r="BI1731" s="28"/>
      <c r="BJ1731" s="28"/>
      <c r="BK1731" s="28"/>
      <c r="BL1731" s="28"/>
    </row>
    <row r="1732" spans="4:64" x14ac:dyDescent="0.2">
      <c r="D1732" s="4"/>
      <c r="AA1732" s="28"/>
      <c r="AB1732" s="28"/>
      <c r="AC1732" s="28"/>
      <c r="AD1732" s="28"/>
      <c r="AE1732" s="28"/>
      <c r="AG1732" s="29"/>
      <c r="AN1732" s="28"/>
      <c r="AO1732" s="28"/>
      <c r="AP1732" s="28"/>
      <c r="AQ1732" s="28"/>
      <c r="AR1732" s="28"/>
      <c r="AS1732" s="28"/>
      <c r="AT1732" s="28"/>
      <c r="AU1732" s="28"/>
    </row>
    <row r="1733" spans="4:64" x14ac:dyDescent="0.2">
      <c r="D1733" s="4"/>
      <c r="AA1733" s="28"/>
      <c r="AB1733" s="28"/>
      <c r="AC1733" s="28"/>
      <c r="AD1733" s="28"/>
      <c r="AE1733" s="28"/>
      <c r="AG1733" s="29"/>
      <c r="AN1733" s="28"/>
      <c r="AO1733" s="28"/>
      <c r="AP1733" s="28"/>
      <c r="AQ1733" s="28"/>
      <c r="AR1733" s="28"/>
      <c r="AS1733" s="28"/>
      <c r="AT1733" s="28"/>
      <c r="AU1733" s="28"/>
      <c r="AV1733" s="28"/>
      <c r="AW1733" s="26"/>
      <c r="AX1733" s="30"/>
    </row>
    <row r="1734" spans="4:64" x14ac:dyDescent="0.2">
      <c r="D1734" s="4"/>
      <c r="AA1734" s="28"/>
      <c r="AB1734" s="28"/>
      <c r="AC1734" s="28"/>
      <c r="AD1734" s="28"/>
      <c r="AE1734" s="28"/>
      <c r="AG1734" s="29"/>
      <c r="AN1734" s="28"/>
      <c r="AO1734" s="28"/>
      <c r="AP1734" s="28"/>
      <c r="AQ1734" s="28"/>
      <c r="AR1734" s="28"/>
      <c r="AS1734" s="28"/>
      <c r="AT1734" s="28"/>
      <c r="AU1734" s="28"/>
    </row>
    <row r="1735" spans="4:64" x14ac:dyDescent="0.2">
      <c r="D1735" s="4"/>
      <c r="AA1735" s="28"/>
      <c r="AB1735" s="28"/>
      <c r="AC1735" s="28"/>
      <c r="AD1735" s="28"/>
      <c r="AE1735" s="28"/>
      <c r="AG1735" s="29"/>
      <c r="AN1735" s="28"/>
      <c r="AO1735" s="28"/>
      <c r="AP1735" s="28"/>
      <c r="AQ1735" s="28"/>
      <c r="AR1735" s="28"/>
      <c r="AS1735" s="28"/>
      <c r="AT1735" s="28"/>
      <c r="AU1735" s="28"/>
    </row>
    <row r="1736" spans="4:64" x14ac:dyDescent="0.2">
      <c r="D1736" s="4"/>
      <c r="AA1736" s="28"/>
      <c r="AB1736" s="28"/>
      <c r="AC1736" s="28"/>
      <c r="AD1736" s="28"/>
      <c r="AE1736" s="28"/>
      <c r="AG1736" s="29"/>
      <c r="AN1736" s="28"/>
      <c r="AO1736" s="28"/>
      <c r="AP1736" s="28"/>
      <c r="AQ1736" s="28"/>
      <c r="AR1736" s="28"/>
      <c r="AS1736" s="28"/>
      <c r="AT1736" s="28"/>
      <c r="AU1736" s="28"/>
      <c r="AV1736" s="28"/>
      <c r="AW1736" s="28"/>
      <c r="AX1736" s="28"/>
      <c r="AY1736" s="28"/>
      <c r="AZ1736" s="28"/>
      <c r="BA1736" s="28"/>
      <c r="BB1736" s="28"/>
      <c r="BC1736" s="28"/>
      <c r="BD1736" s="28"/>
      <c r="BE1736" s="28"/>
      <c r="BF1736" s="28"/>
      <c r="BG1736" s="28"/>
      <c r="BH1736" s="28"/>
      <c r="BI1736" s="28"/>
      <c r="BJ1736" s="28"/>
      <c r="BK1736" s="28"/>
      <c r="BL1736" s="28"/>
    </row>
    <row r="1737" spans="4:64" x14ac:dyDescent="0.2">
      <c r="D1737" s="4"/>
      <c r="AA1737" s="28"/>
      <c r="AB1737" s="28"/>
      <c r="AC1737" s="28"/>
      <c r="AD1737" s="28"/>
      <c r="AE1737" s="28"/>
      <c r="AG1737" s="29"/>
      <c r="AN1737" s="28"/>
      <c r="AO1737" s="28"/>
      <c r="AP1737" s="28"/>
      <c r="AQ1737" s="28"/>
      <c r="AR1737" s="28"/>
      <c r="AS1737" s="28"/>
      <c r="AT1737" s="28"/>
      <c r="AU1737" s="28"/>
      <c r="AV1737" s="28"/>
      <c r="AW1737" s="28"/>
      <c r="AX1737" s="28"/>
      <c r="AY1737" s="28"/>
      <c r="AZ1737" s="28"/>
      <c r="BA1737" s="28"/>
      <c r="BB1737" s="28"/>
      <c r="BC1737" s="28"/>
      <c r="BD1737" s="28"/>
      <c r="BE1737" s="28"/>
      <c r="BF1737" s="28"/>
      <c r="BG1737" s="28"/>
      <c r="BH1737" s="28"/>
      <c r="BI1737" s="28"/>
      <c r="BJ1737" s="28"/>
      <c r="BK1737" s="28"/>
      <c r="BL1737" s="28"/>
    </row>
    <row r="1738" spans="4:64" x14ac:dyDescent="0.2">
      <c r="D1738" s="4"/>
      <c r="AA1738" s="28"/>
      <c r="AB1738" s="28"/>
      <c r="AC1738" s="28"/>
      <c r="AD1738" s="28"/>
      <c r="AE1738" s="28"/>
      <c r="AG1738" s="29"/>
      <c r="AN1738" s="28"/>
      <c r="AO1738" s="28"/>
      <c r="AP1738" s="28"/>
      <c r="AQ1738" s="28"/>
      <c r="AR1738" s="28"/>
      <c r="AS1738" s="28"/>
      <c r="AT1738" s="28"/>
      <c r="AU1738" s="28"/>
    </row>
    <row r="1739" spans="4:64" x14ac:dyDescent="0.2">
      <c r="D1739" s="4"/>
      <c r="AA1739" s="28"/>
      <c r="AB1739" s="28"/>
      <c r="AC1739" s="28"/>
      <c r="AD1739" s="28"/>
      <c r="AE1739" s="28"/>
      <c r="AG1739" s="29"/>
      <c r="AN1739" s="28"/>
      <c r="AO1739" s="28"/>
      <c r="AP1739" s="28"/>
      <c r="AQ1739" s="28"/>
      <c r="AR1739" s="28"/>
      <c r="AS1739" s="28"/>
      <c r="AT1739" s="28"/>
      <c r="AU1739" s="28"/>
    </row>
    <row r="1740" spans="4:64" x14ac:dyDescent="0.2">
      <c r="D1740" s="4"/>
      <c r="AA1740" s="28"/>
      <c r="AB1740" s="28"/>
      <c r="AC1740" s="28"/>
      <c r="AD1740" s="28"/>
      <c r="AE1740" s="28"/>
      <c r="AG1740" s="29"/>
      <c r="AN1740" s="28"/>
      <c r="AO1740" s="28"/>
      <c r="AP1740" s="28"/>
      <c r="AQ1740" s="28"/>
      <c r="AR1740" s="28"/>
      <c r="AS1740" s="28"/>
      <c r="AT1740" s="28"/>
      <c r="AU1740" s="28"/>
      <c r="AV1740" s="28"/>
      <c r="AW1740" s="26"/>
      <c r="AX1740" s="27"/>
    </row>
    <row r="1741" spans="4:64" x14ac:dyDescent="0.2">
      <c r="D1741" s="4"/>
      <c r="AA1741" s="28"/>
      <c r="AB1741" s="28"/>
      <c r="AC1741" s="28"/>
      <c r="AD1741" s="28"/>
      <c r="AE1741" s="28"/>
      <c r="AG1741" s="29"/>
      <c r="AN1741" s="28"/>
      <c r="AO1741" s="28"/>
      <c r="AP1741" s="28"/>
      <c r="AQ1741" s="28"/>
      <c r="AR1741" s="28"/>
      <c r="AS1741" s="28"/>
      <c r="AT1741" s="28"/>
      <c r="AU1741" s="28"/>
    </row>
    <row r="1742" spans="4:64" x14ac:dyDescent="0.2">
      <c r="D1742" s="4"/>
      <c r="AA1742" s="28"/>
      <c r="AB1742" s="28"/>
      <c r="AC1742" s="28"/>
      <c r="AD1742" s="28"/>
      <c r="AE1742" s="28"/>
      <c r="AG1742" s="29"/>
      <c r="AN1742" s="28"/>
      <c r="AO1742" s="28"/>
      <c r="AP1742" s="28"/>
      <c r="AQ1742" s="28"/>
      <c r="AR1742" s="28"/>
      <c r="AS1742" s="28"/>
      <c r="AT1742" s="28"/>
      <c r="AU1742" s="28"/>
    </row>
    <row r="1743" spans="4:64" x14ac:dyDescent="0.2">
      <c r="D1743" s="4"/>
      <c r="AA1743" s="28"/>
      <c r="AB1743" s="28"/>
      <c r="AC1743" s="28"/>
      <c r="AD1743" s="28"/>
      <c r="AE1743" s="28"/>
      <c r="AG1743" s="29"/>
      <c r="AN1743" s="28"/>
      <c r="AO1743" s="28"/>
      <c r="AP1743" s="28"/>
      <c r="AQ1743" s="28"/>
      <c r="AR1743" s="28"/>
      <c r="AS1743" s="28"/>
      <c r="AT1743" s="28"/>
      <c r="AU1743" s="28"/>
    </row>
    <row r="1744" spans="4:64" x14ac:dyDescent="0.2">
      <c r="D1744" s="4"/>
      <c r="AA1744" s="28"/>
      <c r="AB1744" s="28"/>
      <c r="AC1744" s="28"/>
      <c r="AD1744" s="28"/>
      <c r="AE1744" s="28"/>
      <c r="AG1744" s="29"/>
      <c r="AN1744" s="28"/>
      <c r="AO1744" s="28"/>
      <c r="AP1744" s="28"/>
      <c r="AQ1744" s="28"/>
      <c r="AR1744" s="28"/>
      <c r="AS1744" s="28"/>
      <c r="AT1744" s="28"/>
      <c r="AU1744" s="28"/>
    </row>
    <row r="1745" spans="4:64" x14ac:dyDescent="0.2">
      <c r="D1745" s="4"/>
      <c r="AA1745" s="28"/>
      <c r="AB1745" s="28"/>
      <c r="AC1745" s="28"/>
      <c r="AD1745" s="28"/>
      <c r="AE1745" s="28"/>
      <c r="AG1745" s="29"/>
      <c r="AN1745" s="28"/>
      <c r="AO1745" s="28"/>
      <c r="AP1745" s="28"/>
      <c r="AQ1745" s="28"/>
      <c r="AR1745" s="28"/>
      <c r="AS1745" s="28"/>
      <c r="AT1745" s="28"/>
      <c r="AU1745" s="28"/>
    </row>
    <row r="1746" spans="4:64" x14ac:dyDescent="0.2">
      <c r="D1746" s="4"/>
      <c r="AA1746" s="28"/>
      <c r="AB1746" s="28"/>
      <c r="AC1746" s="28"/>
      <c r="AD1746" s="28"/>
      <c r="AE1746" s="28"/>
      <c r="AG1746" s="29"/>
      <c r="AN1746" s="28"/>
      <c r="AO1746" s="28"/>
      <c r="AP1746" s="28"/>
      <c r="AQ1746" s="28"/>
      <c r="AR1746" s="28"/>
      <c r="AS1746" s="28"/>
      <c r="AT1746" s="28"/>
      <c r="AU1746" s="28"/>
      <c r="AV1746" s="28"/>
      <c r="AW1746" s="26"/>
      <c r="AX1746" s="27"/>
    </row>
    <row r="1747" spans="4:64" x14ac:dyDescent="0.2">
      <c r="D1747" s="4"/>
      <c r="AA1747" s="28"/>
      <c r="AB1747" s="28"/>
      <c r="AC1747" s="28"/>
      <c r="AD1747" s="28"/>
      <c r="AE1747" s="28"/>
      <c r="AG1747" s="29"/>
      <c r="AN1747" s="28"/>
      <c r="AO1747" s="28"/>
      <c r="AP1747" s="28"/>
      <c r="AQ1747" s="28"/>
      <c r="AR1747" s="28"/>
      <c r="AS1747" s="28"/>
      <c r="AT1747" s="28"/>
      <c r="AU1747" s="28"/>
    </row>
    <row r="1748" spans="4:64" x14ac:dyDescent="0.2">
      <c r="D1748" s="4"/>
      <c r="AA1748" s="28"/>
      <c r="AB1748" s="28"/>
      <c r="AC1748" s="28"/>
      <c r="AD1748" s="28"/>
      <c r="AE1748" s="28"/>
      <c r="AG1748" s="29"/>
      <c r="AN1748" s="28"/>
      <c r="AO1748" s="28"/>
      <c r="AP1748" s="28"/>
      <c r="AQ1748" s="28"/>
      <c r="AR1748" s="28"/>
      <c r="AS1748" s="28"/>
      <c r="AT1748" s="28"/>
      <c r="AU1748" s="28"/>
    </row>
    <row r="1749" spans="4:64" x14ac:dyDescent="0.2">
      <c r="D1749" s="4"/>
      <c r="AA1749" s="28"/>
      <c r="AB1749" s="28"/>
      <c r="AC1749" s="28"/>
      <c r="AD1749" s="28"/>
      <c r="AE1749" s="28"/>
      <c r="AG1749" s="29"/>
      <c r="AN1749" s="28"/>
      <c r="AO1749" s="28"/>
      <c r="AP1749" s="28"/>
      <c r="AQ1749" s="28"/>
      <c r="AR1749" s="28"/>
      <c r="AS1749" s="28"/>
      <c r="AT1749" s="28"/>
      <c r="AU1749" s="28"/>
      <c r="AV1749" s="28"/>
      <c r="AW1749" s="28"/>
      <c r="AX1749" s="30"/>
      <c r="AY1749" s="28"/>
      <c r="AZ1749" s="28"/>
      <c r="BA1749" s="28"/>
      <c r="BB1749" s="28"/>
      <c r="BC1749" s="28"/>
      <c r="BD1749" s="28"/>
      <c r="BE1749" s="28"/>
      <c r="BF1749" s="28"/>
      <c r="BG1749" s="28"/>
      <c r="BH1749" s="28"/>
      <c r="BI1749" s="28"/>
      <c r="BJ1749" s="28"/>
      <c r="BK1749" s="28"/>
      <c r="BL1749" s="28"/>
    </row>
    <row r="1750" spans="4:64" x14ac:dyDescent="0.2">
      <c r="D1750" s="4"/>
      <c r="AA1750" s="28"/>
      <c r="AB1750" s="28"/>
      <c r="AC1750" s="28"/>
      <c r="AD1750" s="28"/>
      <c r="AE1750" s="28"/>
      <c r="AG1750" s="29"/>
      <c r="AN1750" s="28"/>
      <c r="AO1750" s="28"/>
      <c r="AP1750" s="28"/>
      <c r="AQ1750" s="28"/>
      <c r="AR1750" s="28"/>
      <c r="AS1750" s="28"/>
      <c r="AT1750" s="28"/>
      <c r="AU1750" s="28"/>
    </row>
    <row r="1751" spans="4:64" x14ac:dyDescent="0.2">
      <c r="D1751" s="4"/>
      <c r="AA1751" s="28"/>
      <c r="AB1751" s="28"/>
      <c r="AC1751" s="28"/>
      <c r="AD1751" s="28"/>
      <c r="AE1751" s="28"/>
      <c r="AG1751" s="29"/>
      <c r="AN1751" s="28"/>
      <c r="AO1751" s="28"/>
      <c r="AP1751" s="28"/>
      <c r="AQ1751" s="28"/>
      <c r="AR1751" s="28"/>
      <c r="AS1751" s="28"/>
      <c r="AT1751" s="28"/>
      <c r="AU1751" s="28"/>
    </row>
    <row r="1752" spans="4:64" x14ac:dyDescent="0.2">
      <c r="D1752" s="4"/>
      <c r="AA1752" s="28"/>
      <c r="AB1752" s="28"/>
      <c r="AC1752" s="28"/>
      <c r="AD1752" s="28"/>
      <c r="AE1752" s="28"/>
      <c r="AG1752" s="29"/>
      <c r="AN1752" s="28"/>
      <c r="AO1752" s="28"/>
      <c r="AP1752" s="28"/>
      <c r="AQ1752" s="28"/>
      <c r="AR1752" s="28"/>
      <c r="AS1752" s="28"/>
      <c r="AT1752" s="28"/>
      <c r="AU1752" s="28"/>
    </row>
    <row r="1753" spans="4:64" x14ac:dyDescent="0.2">
      <c r="D1753" s="4"/>
      <c r="AA1753" s="28"/>
      <c r="AB1753" s="28"/>
      <c r="AC1753" s="28"/>
      <c r="AD1753" s="28"/>
      <c r="AE1753" s="28"/>
      <c r="AG1753" s="29"/>
      <c r="AN1753" s="28"/>
      <c r="AO1753" s="28"/>
      <c r="AP1753" s="28"/>
      <c r="AQ1753" s="28"/>
      <c r="AR1753" s="28"/>
      <c r="AS1753" s="28"/>
      <c r="AT1753" s="28"/>
      <c r="AU1753" s="28"/>
    </row>
    <row r="1754" spans="4:64" x14ac:dyDescent="0.2">
      <c r="D1754" s="4"/>
      <c r="AA1754" s="28"/>
      <c r="AB1754" s="28"/>
      <c r="AC1754" s="28"/>
      <c r="AD1754" s="28"/>
      <c r="AE1754" s="28"/>
      <c r="AG1754" s="29"/>
      <c r="AN1754" s="28"/>
      <c r="AO1754" s="28"/>
      <c r="AP1754" s="28"/>
      <c r="AQ1754" s="28"/>
      <c r="AR1754" s="28"/>
      <c r="AS1754" s="28"/>
      <c r="AT1754" s="28"/>
      <c r="AU1754" s="28"/>
    </row>
    <row r="1755" spans="4:64" x14ac:dyDescent="0.2">
      <c r="D1755" s="4"/>
      <c r="AA1755" s="28"/>
      <c r="AB1755" s="28"/>
      <c r="AC1755" s="28"/>
      <c r="AD1755" s="28"/>
      <c r="AE1755" s="28"/>
      <c r="AG1755" s="29"/>
      <c r="AN1755" s="28"/>
      <c r="AO1755" s="28"/>
      <c r="AP1755" s="28"/>
      <c r="AQ1755" s="28"/>
      <c r="AR1755" s="28"/>
      <c r="AS1755" s="28"/>
      <c r="AT1755" s="28"/>
      <c r="AU1755" s="28"/>
      <c r="AV1755" s="28"/>
      <c r="AW1755" s="28"/>
      <c r="AX1755" s="30"/>
      <c r="AY1755" s="28"/>
      <c r="AZ1755" s="28"/>
      <c r="BA1755" s="28"/>
      <c r="BB1755" s="28"/>
      <c r="BC1755" s="28"/>
      <c r="BD1755" s="28"/>
      <c r="BE1755" s="28"/>
      <c r="BF1755" s="28"/>
      <c r="BG1755" s="28"/>
      <c r="BH1755" s="28"/>
      <c r="BI1755" s="28"/>
      <c r="BJ1755" s="28"/>
      <c r="BK1755" s="28"/>
      <c r="BL1755" s="28"/>
    </row>
    <row r="1756" spans="4:64" x14ac:dyDescent="0.2">
      <c r="D1756" s="4"/>
      <c r="AA1756" s="28"/>
      <c r="AB1756" s="28"/>
      <c r="AC1756" s="28"/>
      <c r="AD1756" s="28"/>
      <c r="AE1756" s="28"/>
      <c r="AG1756" s="29"/>
      <c r="AN1756" s="28"/>
      <c r="AO1756" s="28"/>
      <c r="AP1756" s="28"/>
      <c r="AQ1756" s="28"/>
      <c r="AR1756" s="28"/>
      <c r="AS1756" s="28"/>
      <c r="AT1756" s="28"/>
      <c r="AU1756" s="28"/>
      <c r="AV1756" s="28"/>
      <c r="AW1756" s="28"/>
      <c r="AX1756" s="28"/>
      <c r="AY1756" s="28"/>
      <c r="AZ1756" s="28"/>
      <c r="BA1756" s="28"/>
      <c r="BB1756" s="28"/>
      <c r="BC1756" s="28"/>
      <c r="BD1756" s="28"/>
      <c r="BE1756" s="28"/>
      <c r="BF1756" s="28"/>
      <c r="BG1756" s="28"/>
      <c r="BH1756" s="28"/>
      <c r="BI1756" s="28"/>
      <c r="BJ1756" s="28"/>
      <c r="BK1756" s="28"/>
      <c r="BL1756" s="28"/>
    </row>
    <row r="1757" spans="4:64" x14ac:dyDescent="0.2">
      <c r="D1757" s="4"/>
      <c r="AA1757" s="28"/>
      <c r="AB1757" s="28"/>
      <c r="AC1757" s="28"/>
      <c r="AD1757" s="28"/>
      <c r="AE1757" s="28"/>
      <c r="AG1757" s="29"/>
      <c r="AN1757" s="28"/>
      <c r="AO1757" s="28"/>
      <c r="AP1757" s="28"/>
      <c r="AQ1757" s="28"/>
      <c r="AR1757" s="28"/>
      <c r="AS1757" s="28"/>
      <c r="AT1757" s="28"/>
      <c r="AU1757" s="28"/>
      <c r="AV1757" s="28"/>
    </row>
    <row r="1758" spans="4:64" x14ac:dyDescent="0.2">
      <c r="D1758" s="4"/>
      <c r="AA1758" s="28"/>
      <c r="AB1758" s="28"/>
      <c r="AC1758" s="28"/>
      <c r="AD1758" s="28"/>
      <c r="AE1758" s="28"/>
      <c r="AG1758" s="29"/>
      <c r="AN1758" s="28"/>
      <c r="AO1758" s="28"/>
      <c r="AP1758" s="28"/>
      <c r="AQ1758" s="28"/>
      <c r="AR1758" s="28"/>
      <c r="AS1758" s="28"/>
      <c r="AT1758" s="28"/>
      <c r="AU1758" s="28"/>
      <c r="AV1758" s="28"/>
      <c r="AW1758" s="26"/>
      <c r="AX1758" s="27"/>
    </row>
    <row r="1759" spans="4:64" x14ac:dyDescent="0.2">
      <c r="D1759" s="4"/>
      <c r="AA1759" s="28"/>
      <c r="AB1759" s="28"/>
      <c r="AC1759" s="28"/>
      <c r="AD1759" s="28"/>
      <c r="AE1759" s="28"/>
      <c r="AG1759" s="29"/>
      <c r="AN1759" s="28"/>
      <c r="AO1759" s="28"/>
      <c r="AP1759" s="28"/>
      <c r="AQ1759" s="28"/>
      <c r="AR1759" s="28"/>
      <c r="AS1759" s="28"/>
      <c r="AT1759" s="28"/>
      <c r="AU1759" s="28"/>
    </row>
    <row r="1760" spans="4:64" x14ac:dyDescent="0.2">
      <c r="D1760" s="4"/>
      <c r="AA1760" s="28"/>
      <c r="AB1760" s="28"/>
      <c r="AC1760" s="28"/>
      <c r="AD1760" s="28"/>
      <c r="AE1760" s="28"/>
      <c r="AG1760" s="29"/>
      <c r="AN1760" s="28"/>
      <c r="AO1760" s="28"/>
      <c r="AP1760" s="28"/>
      <c r="AQ1760" s="28"/>
      <c r="AR1760" s="28"/>
      <c r="AS1760" s="28"/>
      <c r="AT1760" s="28"/>
      <c r="AU1760" s="28"/>
    </row>
    <row r="1761" spans="4:64" x14ac:dyDescent="0.2">
      <c r="D1761" s="4"/>
      <c r="AA1761" s="28"/>
      <c r="AB1761" s="28"/>
      <c r="AC1761" s="28"/>
      <c r="AD1761" s="28"/>
      <c r="AE1761" s="28"/>
      <c r="AG1761" s="29"/>
      <c r="AN1761" s="28"/>
      <c r="AO1761" s="28"/>
      <c r="AP1761" s="28"/>
      <c r="AQ1761" s="28"/>
      <c r="AR1761" s="28"/>
      <c r="AS1761" s="28"/>
      <c r="AT1761" s="28"/>
      <c r="AU1761" s="28"/>
      <c r="AV1761" s="28"/>
      <c r="AW1761" s="28"/>
      <c r="AX1761" s="30"/>
      <c r="AY1761" s="28"/>
      <c r="AZ1761" s="28"/>
      <c r="BA1761" s="28"/>
      <c r="BB1761" s="28"/>
      <c r="BC1761" s="28"/>
      <c r="BD1761" s="28"/>
      <c r="BE1761" s="28"/>
      <c r="BF1761" s="28"/>
      <c r="BG1761" s="28"/>
      <c r="BH1761" s="28"/>
      <c r="BI1761" s="28"/>
      <c r="BJ1761" s="28"/>
      <c r="BK1761" s="28"/>
      <c r="BL1761" s="28"/>
    </row>
    <row r="1762" spans="4:64" x14ac:dyDescent="0.2">
      <c r="D1762" s="4"/>
      <c r="AA1762" s="28"/>
      <c r="AB1762" s="28"/>
      <c r="AC1762" s="28"/>
      <c r="AD1762" s="28"/>
      <c r="AE1762" s="28"/>
      <c r="AG1762" s="29"/>
      <c r="AN1762" s="28"/>
      <c r="AO1762" s="28"/>
      <c r="AP1762" s="28"/>
      <c r="AQ1762" s="28"/>
      <c r="AR1762" s="28"/>
      <c r="AS1762" s="28"/>
      <c r="AT1762" s="28"/>
      <c r="AU1762" s="28"/>
      <c r="AV1762" s="28"/>
      <c r="AW1762" s="26"/>
      <c r="AX1762" s="30"/>
      <c r="AY1762" s="28"/>
      <c r="AZ1762" s="28"/>
      <c r="BA1762" s="28"/>
      <c r="BB1762" s="28"/>
      <c r="BC1762" s="28"/>
      <c r="BD1762" s="28"/>
      <c r="BE1762" s="28"/>
      <c r="BF1762" s="28"/>
      <c r="BG1762" s="28"/>
      <c r="BH1762" s="28"/>
      <c r="BI1762" s="28"/>
      <c r="BJ1762" s="28"/>
      <c r="BK1762" s="28"/>
      <c r="BL1762" s="28"/>
    </row>
    <row r="1763" spans="4:64" x14ac:dyDescent="0.2">
      <c r="D1763" s="4"/>
      <c r="AA1763" s="28"/>
      <c r="AB1763" s="28"/>
      <c r="AC1763" s="28"/>
      <c r="AD1763" s="28"/>
      <c r="AE1763" s="28"/>
      <c r="AG1763" s="29"/>
      <c r="AN1763" s="28"/>
      <c r="AO1763" s="28"/>
      <c r="AP1763" s="28"/>
      <c r="AQ1763" s="28"/>
      <c r="AR1763" s="28"/>
      <c r="AS1763" s="28"/>
      <c r="AT1763" s="28"/>
      <c r="AU1763" s="28"/>
    </row>
    <row r="1764" spans="4:64" x14ac:dyDescent="0.2">
      <c r="D1764" s="4"/>
      <c r="AA1764" s="28"/>
      <c r="AB1764" s="28"/>
      <c r="AC1764" s="28"/>
      <c r="AD1764" s="28"/>
      <c r="AE1764" s="28"/>
      <c r="AG1764" s="29"/>
      <c r="AN1764" s="28"/>
      <c r="AO1764" s="28"/>
      <c r="AP1764" s="28"/>
      <c r="AQ1764" s="28"/>
      <c r="AR1764" s="28"/>
      <c r="AS1764" s="28"/>
      <c r="AT1764" s="28"/>
      <c r="AU1764" s="28"/>
      <c r="AV1764" s="28"/>
      <c r="AW1764" s="26"/>
      <c r="AX1764" s="27"/>
    </row>
    <row r="1765" spans="4:64" x14ac:dyDescent="0.2">
      <c r="D1765" s="4"/>
      <c r="AA1765" s="28"/>
      <c r="AB1765" s="28"/>
      <c r="AC1765" s="28"/>
      <c r="AD1765" s="28"/>
      <c r="AE1765" s="28"/>
      <c r="AG1765" s="29"/>
      <c r="AN1765" s="28"/>
      <c r="AO1765" s="28"/>
      <c r="AP1765" s="28"/>
      <c r="AQ1765" s="28"/>
      <c r="AR1765" s="28"/>
      <c r="AS1765" s="28"/>
      <c r="AT1765" s="28"/>
      <c r="AU1765" s="28"/>
    </row>
    <row r="1766" spans="4:64" x14ac:dyDescent="0.2">
      <c r="D1766" s="4"/>
      <c r="AA1766" s="28"/>
      <c r="AB1766" s="28"/>
      <c r="AC1766" s="28"/>
      <c r="AD1766" s="28"/>
      <c r="AE1766" s="28"/>
      <c r="AG1766" s="29"/>
      <c r="AN1766" s="28"/>
      <c r="AO1766" s="28"/>
      <c r="AP1766" s="28"/>
      <c r="AQ1766" s="28"/>
      <c r="AR1766" s="28"/>
      <c r="AS1766" s="28"/>
      <c r="AT1766" s="28"/>
      <c r="AU1766" s="28"/>
      <c r="AV1766" s="28"/>
      <c r="AW1766" s="26"/>
      <c r="AX1766" s="27"/>
    </row>
    <row r="1767" spans="4:64" x14ac:dyDescent="0.2">
      <c r="D1767" s="4"/>
      <c r="AA1767" s="28"/>
      <c r="AB1767" s="28"/>
      <c r="AC1767" s="28"/>
      <c r="AD1767" s="28"/>
      <c r="AE1767" s="28"/>
      <c r="AG1767" s="29"/>
      <c r="AN1767" s="28"/>
      <c r="AO1767" s="28"/>
      <c r="AP1767" s="28"/>
      <c r="AQ1767" s="28"/>
      <c r="AR1767" s="28"/>
      <c r="AS1767" s="28"/>
      <c r="AT1767" s="28"/>
      <c r="AU1767" s="28"/>
    </row>
    <row r="1768" spans="4:64" x14ac:dyDescent="0.2">
      <c r="D1768" s="4"/>
      <c r="AA1768" s="28"/>
      <c r="AB1768" s="28"/>
      <c r="AC1768" s="28"/>
      <c r="AD1768" s="28"/>
      <c r="AE1768" s="28"/>
      <c r="AG1768" s="29"/>
      <c r="AN1768" s="28"/>
      <c r="AO1768" s="28"/>
      <c r="AP1768" s="28"/>
      <c r="AQ1768" s="28"/>
      <c r="AR1768" s="28"/>
      <c r="AS1768" s="28"/>
      <c r="AT1768" s="28"/>
      <c r="AU1768" s="28"/>
      <c r="AV1768" s="28"/>
      <c r="AW1768" s="26"/>
      <c r="AX1768" s="27"/>
    </row>
    <row r="1769" spans="4:64" x14ac:dyDescent="0.2">
      <c r="D1769" s="4"/>
      <c r="AA1769" s="28"/>
      <c r="AB1769" s="28"/>
      <c r="AC1769" s="28"/>
      <c r="AD1769" s="28"/>
      <c r="AE1769" s="28"/>
      <c r="AG1769" s="29"/>
      <c r="AN1769" s="28"/>
      <c r="AO1769" s="28"/>
      <c r="AP1769" s="28"/>
      <c r="AQ1769" s="28"/>
      <c r="AR1769" s="28"/>
      <c r="AS1769" s="28"/>
      <c r="AT1769" s="28"/>
      <c r="AU1769" s="28"/>
      <c r="AV1769" s="28"/>
      <c r="AW1769" s="28"/>
      <c r="AX1769" s="30"/>
      <c r="AY1769" s="28"/>
      <c r="AZ1769" s="28"/>
      <c r="BA1769" s="28"/>
      <c r="BB1769" s="28"/>
      <c r="BC1769" s="28"/>
      <c r="BD1769" s="28"/>
      <c r="BE1769" s="28"/>
      <c r="BF1769" s="28"/>
      <c r="BG1769" s="28"/>
      <c r="BH1769" s="28"/>
      <c r="BI1769" s="28"/>
      <c r="BJ1769" s="28"/>
      <c r="BK1769" s="28"/>
      <c r="BL1769" s="28"/>
    </row>
    <row r="1770" spans="4:64" x14ac:dyDescent="0.2">
      <c r="D1770" s="4"/>
      <c r="AA1770" s="28"/>
      <c r="AB1770" s="28"/>
      <c r="AC1770" s="28"/>
      <c r="AD1770" s="28"/>
      <c r="AE1770" s="28"/>
      <c r="AG1770" s="29"/>
      <c r="AN1770" s="28"/>
      <c r="AO1770" s="28"/>
      <c r="AP1770" s="28"/>
      <c r="AQ1770" s="28"/>
      <c r="AR1770" s="28"/>
      <c r="AS1770" s="28"/>
      <c r="AT1770" s="28"/>
      <c r="AU1770" s="28"/>
    </row>
    <row r="1771" spans="4:64" x14ac:dyDescent="0.2">
      <c r="D1771" s="4"/>
      <c r="AA1771" s="28"/>
      <c r="AB1771" s="28"/>
      <c r="AC1771" s="28"/>
      <c r="AD1771" s="28"/>
      <c r="AE1771" s="28"/>
      <c r="AG1771" s="29"/>
      <c r="AN1771" s="28"/>
      <c r="AO1771" s="28"/>
      <c r="AP1771" s="28"/>
      <c r="AQ1771" s="28"/>
      <c r="AR1771" s="28"/>
      <c r="AS1771" s="28"/>
      <c r="AT1771" s="28"/>
      <c r="AU1771" s="28"/>
    </row>
    <row r="1772" spans="4:64" x14ac:dyDescent="0.2">
      <c r="D1772" s="4"/>
      <c r="AA1772" s="28"/>
      <c r="AB1772" s="28"/>
      <c r="AC1772" s="28"/>
      <c r="AD1772" s="28"/>
      <c r="AE1772" s="28"/>
      <c r="AG1772" s="29"/>
      <c r="AN1772" s="28"/>
      <c r="AO1772" s="28"/>
      <c r="AP1772" s="28"/>
      <c r="AQ1772" s="28"/>
      <c r="AR1772" s="28"/>
      <c r="AS1772" s="28"/>
      <c r="AT1772" s="28"/>
      <c r="AU1772" s="28"/>
    </row>
    <row r="1773" spans="4:64" x14ac:dyDescent="0.2">
      <c r="D1773" s="4"/>
      <c r="AA1773" s="28"/>
      <c r="AB1773" s="28"/>
      <c r="AC1773" s="28"/>
      <c r="AD1773" s="28"/>
      <c r="AE1773" s="28"/>
      <c r="AG1773" s="29"/>
      <c r="AN1773" s="28"/>
      <c r="AO1773" s="28"/>
      <c r="AP1773" s="28"/>
      <c r="AQ1773" s="28"/>
      <c r="AR1773" s="28"/>
      <c r="AS1773" s="28"/>
      <c r="AT1773" s="28"/>
      <c r="AU1773" s="28"/>
    </row>
    <row r="1774" spans="4:64" x14ac:dyDescent="0.2">
      <c r="D1774" s="4"/>
      <c r="AA1774" s="28"/>
      <c r="AB1774" s="28"/>
      <c r="AC1774" s="28"/>
      <c r="AD1774" s="28"/>
      <c r="AE1774" s="28"/>
      <c r="AG1774" s="29"/>
      <c r="AN1774" s="28"/>
      <c r="AO1774" s="28"/>
      <c r="AP1774" s="28"/>
      <c r="AQ1774" s="28"/>
      <c r="AR1774" s="28"/>
      <c r="AS1774" s="28"/>
      <c r="AT1774" s="28"/>
      <c r="AU1774" s="28"/>
    </row>
    <row r="1775" spans="4:64" x14ac:dyDescent="0.2">
      <c r="D1775" s="4"/>
      <c r="AA1775" s="28"/>
      <c r="AB1775" s="28"/>
      <c r="AC1775" s="28"/>
      <c r="AD1775" s="28"/>
      <c r="AE1775" s="28"/>
      <c r="AG1775" s="29"/>
      <c r="AN1775" s="28"/>
      <c r="AO1775" s="28"/>
      <c r="AP1775" s="28"/>
      <c r="AQ1775" s="28"/>
      <c r="AR1775" s="28"/>
      <c r="AS1775" s="28"/>
      <c r="AT1775" s="28"/>
      <c r="AU1775" s="28"/>
    </row>
    <row r="1776" spans="4:64" x14ac:dyDescent="0.2">
      <c r="D1776" s="4"/>
      <c r="AA1776" s="28"/>
      <c r="AB1776" s="28"/>
      <c r="AC1776" s="28"/>
      <c r="AD1776" s="28"/>
      <c r="AE1776" s="28"/>
      <c r="AG1776" s="29"/>
      <c r="AN1776" s="28"/>
      <c r="AO1776" s="28"/>
      <c r="AP1776" s="28"/>
      <c r="AQ1776" s="28"/>
      <c r="AR1776" s="28"/>
      <c r="AS1776" s="28"/>
      <c r="AT1776" s="28"/>
      <c r="AU1776" s="28"/>
    </row>
    <row r="1777" spans="4:50" x14ac:dyDescent="0.2">
      <c r="D1777" s="4"/>
      <c r="AA1777" s="28"/>
      <c r="AB1777" s="28"/>
      <c r="AC1777" s="28"/>
      <c r="AD1777" s="28"/>
      <c r="AE1777" s="28"/>
      <c r="AG1777" s="29"/>
      <c r="AN1777" s="28"/>
      <c r="AO1777" s="28"/>
      <c r="AP1777" s="28"/>
      <c r="AQ1777" s="28"/>
      <c r="AR1777" s="28"/>
      <c r="AS1777" s="28"/>
      <c r="AT1777" s="28"/>
      <c r="AU1777" s="28"/>
    </row>
    <row r="1778" spans="4:50" x14ac:dyDescent="0.2">
      <c r="D1778" s="4"/>
      <c r="AA1778" s="28"/>
      <c r="AB1778" s="28"/>
      <c r="AC1778" s="28"/>
      <c r="AD1778" s="28"/>
      <c r="AE1778" s="28"/>
      <c r="AG1778" s="29"/>
      <c r="AN1778" s="28"/>
      <c r="AO1778" s="28"/>
      <c r="AP1778" s="28"/>
      <c r="AQ1778" s="28"/>
      <c r="AR1778" s="28"/>
      <c r="AS1778" s="28"/>
      <c r="AT1778" s="28"/>
      <c r="AU1778" s="28"/>
    </row>
    <row r="1779" spans="4:50" x14ac:dyDescent="0.2">
      <c r="D1779" s="4"/>
      <c r="AA1779" s="28"/>
      <c r="AB1779" s="28"/>
      <c r="AC1779" s="28"/>
      <c r="AD1779" s="28"/>
      <c r="AE1779" s="28"/>
      <c r="AG1779" s="29"/>
      <c r="AN1779" s="28"/>
      <c r="AO1779" s="28"/>
      <c r="AP1779" s="28"/>
      <c r="AQ1779" s="28"/>
      <c r="AR1779" s="28"/>
      <c r="AS1779" s="28"/>
      <c r="AT1779" s="28"/>
      <c r="AU1779" s="28"/>
    </row>
    <row r="1780" spans="4:50" x14ac:dyDescent="0.2">
      <c r="D1780" s="4"/>
      <c r="AA1780" s="28"/>
      <c r="AB1780" s="28"/>
      <c r="AC1780" s="28"/>
      <c r="AD1780" s="28"/>
      <c r="AE1780" s="28"/>
      <c r="AG1780" s="29"/>
      <c r="AN1780" s="28"/>
      <c r="AO1780" s="28"/>
      <c r="AP1780" s="28"/>
      <c r="AQ1780" s="28"/>
      <c r="AR1780" s="28"/>
      <c r="AS1780" s="28"/>
      <c r="AT1780" s="28"/>
      <c r="AU1780" s="28"/>
      <c r="AV1780" s="28"/>
      <c r="AW1780" s="26"/>
      <c r="AX1780" s="27"/>
    </row>
    <row r="1781" spans="4:50" x14ac:dyDescent="0.2">
      <c r="D1781" s="4"/>
      <c r="AA1781" s="28"/>
      <c r="AB1781" s="28"/>
      <c r="AC1781" s="28"/>
      <c r="AD1781" s="28"/>
      <c r="AE1781" s="28"/>
      <c r="AG1781" s="29"/>
      <c r="AN1781" s="28"/>
      <c r="AO1781" s="28"/>
      <c r="AP1781" s="28"/>
      <c r="AQ1781" s="28"/>
      <c r="AR1781" s="28"/>
      <c r="AS1781" s="28"/>
      <c r="AT1781" s="28"/>
      <c r="AU1781" s="28"/>
    </row>
    <row r="1782" spans="4:50" x14ac:dyDescent="0.2">
      <c r="D1782" s="4"/>
      <c r="AA1782" s="28"/>
      <c r="AB1782" s="28"/>
      <c r="AC1782" s="28"/>
      <c r="AD1782" s="28"/>
      <c r="AE1782" s="28"/>
      <c r="AG1782" s="29"/>
      <c r="AN1782" s="28"/>
      <c r="AO1782" s="28"/>
      <c r="AP1782" s="28"/>
      <c r="AQ1782" s="28"/>
      <c r="AR1782" s="28"/>
      <c r="AS1782" s="28"/>
      <c r="AT1782" s="28"/>
      <c r="AU1782" s="28"/>
    </row>
    <row r="1783" spans="4:50" x14ac:dyDescent="0.2">
      <c r="D1783" s="4"/>
      <c r="AA1783" s="28"/>
      <c r="AB1783" s="28"/>
      <c r="AC1783" s="28"/>
      <c r="AD1783" s="28"/>
      <c r="AE1783" s="28"/>
      <c r="AG1783" s="29"/>
      <c r="AN1783" s="28"/>
      <c r="AO1783" s="28"/>
      <c r="AP1783" s="28"/>
      <c r="AQ1783" s="28"/>
      <c r="AR1783" s="28"/>
      <c r="AS1783" s="28"/>
      <c r="AT1783" s="28"/>
      <c r="AU1783" s="28"/>
    </row>
    <row r="1784" spans="4:50" x14ac:dyDescent="0.2">
      <c r="D1784" s="4"/>
      <c r="AA1784" s="28"/>
      <c r="AB1784" s="28"/>
      <c r="AC1784" s="28"/>
      <c r="AD1784" s="28"/>
      <c r="AE1784" s="28"/>
      <c r="AG1784" s="29"/>
      <c r="AN1784" s="28"/>
      <c r="AO1784" s="28"/>
      <c r="AP1784" s="28"/>
      <c r="AQ1784" s="28"/>
      <c r="AR1784" s="28"/>
      <c r="AS1784" s="28"/>
      <c r="AT1784" s="28"/>
      <c r="AU1784" s="28"/>
    </row>
    <row r="1785" spans="4:50" x14ac:dyDescent="0.2">
      <c r="D1785" s="4"/>
      <c r="AA1785" s="28"/>
      <c r="AB1785" s="28"/>
      <c r="AC1785" s="28"/>
      <c r="AD1785" s="28"/>
      <c r="AE1785" s="28"/>
      <c r="AG1785" s="29"/>
      <c r="AN1785" s="28"/>
      <c r="AO1785" s="28"/>
      <c r="AP1785" s="28"/>
      <c r="AQ1785" s="28"/>
      <c r="AR1785" s="28"/>
      <c r="AS1785" s="28"/>
      <c r="AT1785" s="28"/>
      <c r="AU1785" s="28"/>
      <c r="AV1785" s="28"/>
      <c r="AW1785" s="26"/>
      <c r="AX1785" s="27"/>
    </row>
    <row r="1786" spans="4:50" x14ac:dyDescent="0.2">
      <c r="D1786" s="4"/>
      <c r="AA1786" s="28"/>
      <c r="AB1786" s="28"/>
      <c r="AC1786" s="28"/>
      <c r="AD1786" s="28"/>
      <c r="AE1786" s="28"/>
      <c r="AG1786" s="29"/>
      <c r="AN1786" s="28"/>
      <c r="AO1786" s="28"/>
      <c r="AP1786" s="28"/>
      <c r="AQ1786" s="28"/>
      <c r="AR1786" s="28"/>
      <c r="AS1786" s="28"/>
      <c r="AT1786" s="28"/>
      <c r="AU1786" s="28"/>
    </row>
    <row r="1787" spans="4:50" x14ac:dyDescent="0.2">
      <c r="D1787" s="4"/>
      <c r="AA1787" s="28"/>
      <c r="AB1787" s="28"/>
      <c r="AC1787" s="28"/>
      <c r="AD1787" s="28"/>
      <c r="AE1787" s="28"/>
      <c r="AG1787" s="29"/>
      <c r="AN1787" s="28"/>
      <c r="AO1787" s="28"/>
      <c r="AP1787" s="28"/>
      <c r="AQ1787" s="28"/>
      <c r="AR1787" s="28"/>
      <c r="AS1787" s="28"/>
      <c r="AT1787" s="28"/>
      <c r="AU1787" s="28"/>
    </row>
    <row r="1788" spans="4:50" x14ac:dyDescent="0.2">
      <c r="D1788" s="4"/>
      <c r="AA1788" s="28"/>
      <c r="AB1788" s="28"/>
      <c r="AC1788" s="28"/>
      <c r="AD1788" s="28"/>
      <c r="AE1788" s="28"/>
      <c r="AG1788" s="29"/>
      <c r="AN1788" s="28"/>
      <c r="AO1788" s="28"/>
      <c r="AP1788" s="28"/>
      <c r="AQ1788" s="28"/>
      <c r="AR1788" s="28"/>
      <c r="AS1788" s="28"/>
      <c r="AT1788" s="28"/>
      <c r="AU1788" s="28"/>
    </row>
    <row r="1789" spans="4:50" x14ac:dyDescent="0.2">
      <c r="D1789" s="4"/>
      <c r="AA1789" s="28"/>
      <c r="AB1789" s="28"/>
      <c r="AC1789" s="28"/>
      <c r="AD1789" s="28"/>
      <c r="AE1789" s="28"/>
      <c r="AG1789" s="29"/>
      <c r="AN1789" s="28"/>
      <c r="AO1789" s="28"/>
      <c r="AP1789" s="28"/>
      <c r="AQ1789" s="28"/>
      <c r="AR1789" s="28"/>
      <c r="AS1789" s="28"/>
      <c r="AT1789" s="28"/>
      <c r="AU1789" s="28"/>
    </row>
    <row r="1790" spans="4:50" x14ac:dyDescent="0.2">
      <c r="D1790" s="4"/>
      <c r="AA1790" s="28"/>
      <c r="AB1790" s="28"/>
      <c r="AC1790" s="28"/>
      <c r="AD1790" s="28"/>
      <c r="AE1790" s="28"/>
      <c r="AG1790" s="29"/>
      <c r="AN1790" s="28"/>
      <c r="AO1790" s="28"/>
      <c r="AP1790" s="28"/>
      <c r="AQ1790" s="28"/>
      <c r="AR1790" s="28"/>
      <c r="AS1790" s="28"/>
      <c r="AT1790" s="28"/>
      <c r="AU1790" s="28"/>
    </row>
    <row r="1791" spans="4:50" x14ac:dyDescent="0.2">
      <c r="D1791" s="4"/>
      <c r="AA1791" s="28"/>
      <c r="AB1791" s="28"/>
      <c r="AC1791" s="28"/>
      <c r="AD1791" s="28"/>
      <c r="AE1791" s="28"/>
      <c r="AG1791" s="29"/>
      <c r="AN1791" s="28"/>
      <c r="AO1791" s="28"/>
      <c r="AP1791" s="28"/>
      <c r="AQ1791" s="28"/>
      <c r="AR1791" s="28"/>
      <c r="AS1791" s="28"/>
      <c r="AT1791" s="28"/>
      <c r="AU1791" s="28"/>
    </row>
    <row r="1792" spans="4:50" x14ac:dyDescent="0.2">
      <c r="D1792" s="4"/>
      <c r="AA1792" s="28"/>
      <c r="AB1792" s="28"/>
      <c r="AC1792" s="28"/>
      <c r="AD1792" s="28"/>
      <c r="AE1792" s="28"/>
      <c r="AG1792" s="29"/>
      <c r="AN1792" s="28"/>
      <c r="AO1792" s="28"/>
      <c r="AP1792" s="28"/>
      <c r="AQ1792" s="28"/>
      <c r="AR1792" s="28"/>
      <c r="AS1792" s="28"/>
      <c r="AT1792" s="28"/>
      <c r="AU1792" s="28"/>
    </row>
    <row r="1793" spans="4:64" x14ac:dyDescent="0.2">
      <c r="D1793" s="4"/>
      <c r="AA1793" s="28"/>
      <c r="AB1793" s="28"/>
      <c r="AC1793" s="28"/>
      <c r="AD1793" s="28"/>
      <c r="AE1793" s="28"/>
      <c r="AG1793" s="29"/>
      <c r="AN1793" s="28"/>
      <c r="AO1793" s="28"/>
      <c r="AP1793" s="28"/>
      <c r="AQ1793" s="28"/>
      <c r="AR1793" s="28"/>
      <c r="AS1793" s="28"/>
      <c r="AT1793" s="28"/>
      <c r="AU1793" s="28"/>
    </row>
    <row r="1794" spans="4:64" x14ac:dyDescent="0.2">
      <c r="D1794" s="4"/>
      <c r="AA1794" s="28"/>
      <c r="AB1794" s="28"/>
      <c r="AC1794" s="28"/>
      <c r="AD1794" s="28"/>
      <c r="AE1794" s="28"/>
      <c r="AG1794" s="29"/>
      <c r="AN1794" s="28"/>
      <c r="AO1794" s="28"/>
      <c r="AP1794" s="28"/>
      <c r="AQ1794" s="28"/>
      <c r="AR1794" s="28"/>
      <c r="AS1794" s="28"/>
      <c r="AT1794" s="28"/>
      <c r="AU1794" s="28"/>
      <c r="AV1794" s="28"/>
      <c r="AW1794" s="26"/>
      <c r="AX1794" s="27"/>
    </row>
    <row r="1795" spans="4:64" x14ac:dyDescent="0.2">
      <c r="D1795" s="4"/>
      <c r="AA1795" s="28"/>
      <c r="AB1795" s="28"/>
      <c r="AC1795" s="28"/>
      <c r="AD1795" s="28"/>
      <c r="AE1795" s="28"/>
      <c r="AG1795" s="29"/>
      <c r="AN1795" s="28"/>
      <c r="AO1795" s="28"/>
      <c r="AP1795" s="28"/>
      <c r="AQ1795" s="28"/>
      <c r="AR1795" s="28"/>
      <c r="AS1795" s="28"/>
      <c r="AT1795" s="28"/>
      <c r="AU1795" s="28"/>
    </row>
    <row r="1796" spans="4:64" x14ac:dyDescent="0.2">
      <c r="D1796" s="4"/>
      <c r="AA1796" s="28"/>
      <c r="AB1796" s="28"/>
      <c r="AC1796" s="28"/>
      <c r="AD1796" s="28"/>
      <c r="AE1796" s="28"/>
      <c r="AG1796" s="29"/>
      <c r="AN1796" s="28"/>
      <c r="AO1796" s="28"/>
      <c r="AP1796" s="28"/>
      <c r="AQ1796" s="28"/>
      <c r="AR1796" s="28"/>
      <c r="AS1796" s="28"/>
      <c r="AT1796" s="28"/>
      <c r="AU1796" s="28"/>
      <c r="AV1796" s="28"/>
      <c r="AW1796" s="26"/>
      <c r="AX1796" s="30"/>
    </row>
    <row r="1797" spans="4:64" x14ac:dyDescent="0.2">
      <c r="D1797" s="4"/>
      <c r="AA1797" s="28"/>
      <c r="AB1797" s="28"/>
      <c r="AC1797" s="28"/>
      <c r="AD1797" s="28"/>
      <c r="AE1797" s="28"/>
      <c r="AG1797" s="29"/>
      <c r="AN1797" s="28"/>
      <c r="AO1797" s="28"/>
      <c r="AP1797" s="28"/>
      <c r="AQ1797" s="28"/>
      <c r="AR1797" s="28"/>
      <c r="AS1797" s="28"/>
      <c r="AT1797" s="28"/>
      <c r="AU1797" s="28"/>
      <c r="AV1797" s="28"/>
      <c r="AW1797" s="28"/>
      <c r="AX1797" s="30"/>
      <c r="AY1797" s="28"/>
      <c r="AZ1797" s="28"/>
      <c r="BA1797" s="28"/>
      <c r="BB1797" s="28"/>
      <c r="BC1797" s="28"/>
      <c r="BD1797" s="28"/>
      <c r="BE1797" s="28"/>
      <c r="BF1797" s="28"/>
      <c r="BG1797" s="28"/>
      <c r="BH1797" s="28"/>
      <c r="BI1797" s="28"/>
      <c r="BJ1797" s="28"/>
      <c r="BK1797" s="28"/>
      <c r="BL1797" s="28"/>
    </row>
    <row r="1798" spans="4:64" x14ac:dyDescent="0.2">
      <c r="D1798" s="4"/>
      <c r="AA1798" s="28"/>
      <c r="AB1798" s="28"/>
      <c r="AC1798" s="28"/>
      <c r="AD1798" s="28"/>
      <c r="AE1798" s="28"/>
      <c r="AG1798" s="29"/>
      <c r="AN1798" s="28"/>
      <c r="AO1798" s="28"/>
      <c r="AP1798" s="28"/>
      <c r="AQ1798" s="28"/>
      <c r="AR1798" s="28"/>
      <c r="AS1798" s="28"/>
      <c r="AT1798" s="28"/>
      <c r="AU1798" s="28"/>
    </row>
    <row r="1799" spans="4:64" x14ac:dyDescent="0.2">
      <c r="D1799" s="4"/>
      <c r="AA1799" s="28"/>
      <c r="AB1799" s="28"/>
      <c r="AC1799" s="28"/>
      <c r="AD1799" s="28"/>
      <c r="AE1799" s="28"/>
      <c r="AG1799" s="29"/>
      <c r="AN1799" s="28"/>
      <c r="AO1799" s="28"/>
      <c r="AP1799" s="28"/>
      <c r="AQ1799" s="28"/>
      <c r="AR1799" s="28"/>
      <c r="AS1799" s="28"/>
      <c r="AT1799" s="28"/>
      <c r="AU1799" s="28"/>
    </row>
    <row r="1800" spans="4:64" x14ac:dyDescent="0.2">
      <c r="D1800" s="4"/>
      <c r="AA1800" s="28"/>
      <c r="AB1800" s="28"/>
      <c r="AC1800" s="28"/>
      <c r="AD1800" s="28"/>
      <c r="AE1800" s="28"/>
      <c r="AG1800" s="29"/>
      <c r="AN1800" s="28"/>
      <c r="AO1800" s="28"/>
      <c r="AP1800" s="28"/>
      <c r="AQ1800" s="28"/>
      <c r="AR1800" s="28"/>
      <c r="AS1800" s="28"/>
      <c r="AT1800" s="28"/>
      <c r="AU1800" s="28"/>
      <c r="AV1800" s="28"/>
      <c r="AW1800" s="26"/>
      <c r="AX1800" s="30"/>
    </row>
    <row r="1801" spans="4:64" x14ac:dyDescent="0.2">
      <c r="D1801" s="4"/>
      <c r="AA1801" s="28"/>
      <c r="AB1801" s="28"/>
      <c r="AC1801" s="28"/>
      <c r="AD1801" s="28"/>
      <c r="AE1801" s="28"/>
      <c r="AG1801" s="29"/>
      <c r="AN1801" s="28"/>
      <c r="AO1801" s="28"/>
      <c r="AP1801" s="28"/>
      <c r="AQ1801" s="28"/>
      <c r="AR1801" s="28"/>
      <c r="AS1801" s="28"/>
      <c r="AT1801" s="28"/>
      <c r="AU1801" s="28"/>
      <c r="AV1801" s="28"/>
      <c r="AW1801" s="28"/>
      <c r="AX1801" s="28"/>
      <c r="AY1801" s="28"/>
      <c r="AZ1801" s="28"/>
      <c r="BA1801" s="28"/>
      <c r="BB1801" s="28"/>
      <c r="BC1801" s="28"/>
      <c r="BD1801" s="28"/>
      <c r="BE1801" s="28"/>
      <c r="BF1801" s="28"/>
      <c r="BG1801" s="28"/>
      <c r="BH1801" s="28"/>
      <c r="BI1801" s="28"/>
      <c r="BJ1801" s="28"/>
      <c r="BK1801" s="28"/>
      <c r="BL1801" s="28"/>
    </row>
    <row r="1802" spans="4:64" x14ac:dyDescent="0.2">
      <c r="D1802" s="4"/>
      <c r="AA1802" s="28"/>
      <c r="AB1802" s="28"/>
      <c r="AC1802" s="28"/>
      <c r="AD1802" s="28"/>
      <c r="AE1802" s="28"/>
      <c r="AG1802" s="29"/>
      <c r="AN1802" s="28"/>
      <c r="AO1802" s="28"/>
      <c r="AP1802" s="28"/>
      <c r="AQ1802" s="28"/>
      <c r="AR1802" s="28"/>
      <c r="AS1802" s="28"/>
      <c r="AT1802" s="28"/>
      <c r="AU1802" s="28"/>
    </row>
    <row r="1803" spans="4:64" x14ac:dyDescent="0.2">
      <c r="D1803" s="4"/>
      <c r="AA1803" s="28"/>
      <c r="AB1803" s="28"/>
      <c r="AC1803" s="28"/>
      <c r="AD1803" s="28"/>
      <c r="AE1803" s="28"/>
      <c r="AG1803" s="29"/>
      <c r="AN1803" s="28"/>
      <c r="AO1803" s="28"/>
      <c r="AP1803" s="28"/>
      <c r="AQ1803" s="28"/>
      <c r="AR1803" s="28"/>
      <c r="AS1803" s="28"/>
      <c r="AT1803" s="28"/>
      <c r="AU1803" s="28"/>
    </row>
    <row r="1804" spans="4:64" x14ac:dyDescent="0.2">
      <c r="D1804" s="4"/>
      <c r="AA1804" s="28"/>
      <c r="AB1804" s="28"/>
      <c r="AC1804" s="28"/>
      <c r="AD1804" s="28"/>
      <c r="AE1804" s="28"/>
      <c r="AG1804" s="29"/>
      <c r="AN1804" s="28"/>
      <c r="AO1804" s="28"/>
      <c r="AP1804" s="28"/>
      <c r="AQ1804" s="28"/>
      <c r="AR1804" s="28"/>
      <c r="AS1804" s="28"/>
      <c r="AT1804" s="28"/>
      <c r="AU1804" s="28"/>
    </row>
    <row r="1805" spans="4:64" x14ac:dyDescent="0.2">
      <c r="D1805" s="4"/>
      <c r="AA1805" s="28"/>
      <c r="AB1805" s="28"/>
      <c r="AC1805" s="28"/>
      <c r="AD1805" s="28"/>
      <c r="AE1805" s="28"/>
      <c r="AG1805" s="29"/>
      <c r="AN1805" s="28"/>
      <c r="AO1805" s="28"/>
      <c r="AP1805" s="28"/>
      <c r="AQ1805" s="28"/>
      <c r="AR1805" s="28"/>
      <c r="AS1805" s="28"/>
      <c r="AT1805" s="28"/>
      <c r="AU1805" s="28"/>
    </row>
    <row r="1806" spans="4:64" x14ac:dyDescent="0.2">
      <c r="D1806" s="4"/>
      <c r="AA1806" s="28"/>
      <c r="AB1806" s="28"/>
      <c r="AC1806" s="28"/>
      <c r="AD1806" s="28"/>
      <c r="AE1806" s="28"/>
      <c r="AG1806" s="29"/>
      <c r="AN1806" s="28"/>
      <c r="AO1806" s="28"/>
      <c r="AP1806" s="28"/>
      <c r="AQ1806" s="28"/>
      <c r="AR1806" s="28"/>
      <c r="AS1806" s="28"/>
      <c r="AT1806" s="28"/>
      <c r="AU1806" s="28"/>
      <c r="AV1806" s="28"/>
      <c r="AW1806" s="26"/>
      <c r="AX1806" s="30"/>
    </row>
    <row r="1807" spans="4:64" x14ac:dyDescent="0.2">
      <c r="D1807" s="4"/>
      <c r="AA1807" s="28"/>
      <c r="AB1807" s="28"/>
      <c r="AC1807" s="28"/>
      <c r="AD1807" s="28"/>
      <c r="AE1807" s="28"/>
      <c r="AG1807" s="29"/>
      <c r="AN1807" s="28"/>
      <c r="AO1807" s="28"/>
      <c r="AP1807" s="28"/>
      <c r="AQ1807" s="28"/>
      <c r="AR1807" s="28"/>
      <c r="AS1807" s="28"/>
      <c r="AT1807" s="28"/>
      <c r="AU1807" s="28"/>
    </row>
    <row r="1808" spans="4:64" x14ac:dyDescent="0.2">
      <c r="D1808" s="4"/>
      <c r="AA1808" s="28"/>
      <c r="AB1808" s="28"/>
      <c r="AC1808" s="28"/>
      <c r="AD1808" s="28"/>
      <c r="AE1808" s="28"/>
      <c r="AG1808" s="29"/>
      <c r="AN1808" s="28"/>
      <c r="AO1808" s="28"/>
      <c r="AP1808" s="28"/>
      <c r="AQ1808" s="28"/>
      <c r="AR1808" s="28"/>
      <c r="AS1808" s="28"/>
      <c r="AT1808" s="28"/>
      <c r="AU1808" s="28"/>
    </row>
    <row r="1809" spans="4:64" x14ac:dyDescent="0.2">
      <c r="D1809" s="4"/>
      <c r="AA1809" s="28"/>
      <c r="AB1809" s="28"/>
      <c r="AC1809" s="28"/>
      <c r="AD1809" s="28"/>
      <c r="AE1809" s="28"/>
      <c r="AG1809" s="29"/>
      <c r="AN1809" s="28"/>
      <c r="AO1809" s="28"/>
      <c r="AP1809" s="28"/>
      <c r="AQ1809" s="28"/>
      <c r="AR1809" s="28"/>
      <c r="AS1809" s="28"/>
      <c r="AT1809" s="28"/>
      <c r="AU1809" s="28"/>
    </row>
    <row r="1810" spans="4:64" x14ac:dyDescent="0.2">
      <c r="D1810" s="4"/>
      <c r="AA1810" s="28"/>
      <c r="AB1810" s="28"/>
      <c r="AC1810" s="28"/>
      <c r="AD1810" s="28"/>
      <c r="AE1810" s="28"/>
      <c r="AG1810" s="29"/>
      <c r="AN1810" s="28"/>
      <c r="AO1810" s="28"/>
      <c r="AP1810" s="28"/>
      <c r="AQ1810" s="28"/>
      <c r="AR1810" s="28"/>
      <c r="AS1810" s="28"/>
      <c r="AT1810" s="28"/>
      <c r="AU1810" s="28"/>
    </row>
    <row r="1811" spans="4:64" x14ac:dyDescent="0.2">
      <c r="D1811" s="4"/>
      <c r="AA1811" s="28"/>
      <c r="AB1811" s="28"/>
      <c r="AC1811" s="28"/>
      <c r="AD1811" s="28"/>
      <c r="AE1811" s="28"/>
      <c r="AG1811" s="29"/>
      <c r="AN1811" s="28"/>
      <c r="AO1811" s="28"/>
      <c r="AP1811" s="28"/>
      <c r="AQ1811" s="28"/>
      <c r="AR1811" s="28"/>
      <c r="AS1811" s="28"/>
      <c r="AT1811" s="28"/>
      <c r="AU1811" s="28"/>
    </row>
    <row r="1812" spans="4:64" x14ac:dyDescent="0.2">
      <c r="D1812" s="4"/>
      <c r="AA1812" s="28"/>
      <c r="AB1812" s="28"/>
      <c r="AC1812" s="28"/>
      <c r="AD1812" s="28"/>
      <c r="AE1812" s="28"/>
      <c r="AG1812" s="29"/>
      <c r="AN1812" s="28"/>
      <c r="AO1812" s="28"/>
      <c r="AP1812" s="28"/>
      <c r="AQ1812" s="28"/>
      <c r="AR1812" s="28"/>
      <c r="AS1812" s="28"/>
      <c r="AT1812" s="28"/>
      <c r="AU1812" s="28"/>
    </row>
    <row r="1813" spans="4:64" x14ac:dyDescent="0.2">
      <c r="D1813" s="4"/>
      <c r="AA1813" s="28"/>
      <c r="AB1813" s="28"/>
      <c r="AC1813" s="28"/>
      <c r="AD1813" s="28"/>
      <c r="AE1813" s="28"/>
      <c r="AG1813" s="29"/>
      <c r="AN1813" s="28"/>
      <c r="AO1813" s="28"/>
      <c r="AP1813" s="28"/>
      <c r="AQ1813" s="28"/>
      <c r="AR1813" s="28"/>
      <c r="AS1813" s="28"/>
      <c r="AT1813" s="28"/>
      <c r="AU1813" s="28"/>
      <c r="AV1813" s="28"/>
      <c r="AW1813" s="26"/>
      <c r="AX1813" s="30"/>
      <c r="AY1813" s="28"/>
      <c r="AZ1813" s="28"/>
      <c r="BA1813" s="28"/>
      <c r="BB1813" s="28"/>
      <c r="BC1813" s="28"/>
      <c r="BD1813" s="28"/>
      <c r="BE1813" s="28"/>
      <c r="BF1813" s="28"/>
      <c r="BG1813" s="28"/>
      <c r="BH1813" s="28"/>
      <c r="BI1813" s="28"/>
      <c r="BJ1813" s="28"/>
      <c r="BK1813" s="28"/>
      <c r="BL1813" s="28"/>
    </row>
    <row r="1814" spans="4:64" x14ac:dyDescent="0.2">
      <c r="D1814" s="4"/>
      <c r="AA1814" s="28"/>
      <c r="AB1814" s="28"/>
      <c r="AC1814" s="28"/>
      <c r="AD1814" s="28"/>
      <c r="AE1814" s="28"/>
      <c r="AG1814" s="29"/>
      <c r="AN1814" s="28"/>
      <c r="AO1814" s="28"/>
      <c r="AP1814" s="28"/>
      <c r="AQ1814" s="28"/>
      <c r="AR1814" s="28"/>
      <c r="AS1814" s="28"/>
      <c r="AT1814" s="28"/>
      <c r="AU1814" s="28"/>
      <c r="AV1814" s="28"/>
      <c r="AW1814" s="26"/>
      <c r="AX1814" s="27"/>
    </row>
    <row r="1815" spans="4:64" x14ac:dyDescent="0.2">
      <c r="D1815" s="4"/>
      <c r="AA1815" s="28"/>
      <c r="AB1815" s="28"/>
      <c r="AC1815" s="28"/>
      <c r="AD1815" s="28"/>
      <c r="AE1815" s="28"/>
      <c r="AG1815" s="29"/>
      <c r="AN1815" s="28"/>
      <c r="AO1815" s="28"/>
      <c r="AP1815" s="28"/>
      <c r="AQ1815" s="28"/>
      <c r="AR1815" s="28"/>
      <c r="AS1815" s="28"/>
      <c r="AT1815" s="28"/>
      <c r="AU1815" s="28"/>
    </row>
    <row r="1816" spans="4:64" x14ac:dyDescent="0.2">
      <c r="D1816" s="4"/>
      <c r="AA1816" s="28"/>
      <c r="AB1816" s="28"/>
      <c r="AC1816" s="28"/>
      <c r="AD1816" s="28"/>
      <c r="AE1816" s="28"/>
      <c r="AG1816" s="29"/>
      <c r="AN1816" s="28"/>
      <c r="AO1816" s="28"/>
      <c r="AP1816" s="28"/>
      <c r="AQ1816" s="28"/>
      <c r="AR1816" s="28"/>
      <c r="AS1816" s="28"/>
      <c r="AT1816" s="28"/>
      <c r="AU1816" s="28"/>
      <c r="AV1816" s="28"/>
      <c r="AW1816" s="26"/>
      <c r="AX1816" s="27"/>
    </row>
    <row r="1817" spans="4:64" x14ac:dyDescent="0.2">
      <c r="D1817" s="4"/>
      <c r="AA1817" s="28"/>
      <c r="AB1817" s="28"/>
      <c r="AC1817" s="28"/>
      <c r="AD1817" s="28"/>
      <c r="AE1817" s="28"/>
      <c r="AG1817" s="29"/>
      <c r="AN1817" s="28"/>
      <c r="AO1817" s="28"/>
      <c r="AP1817" s="28"/>
      <c r="AQ1817" s="28"/>
      <c r="AR1817" s="28"/>
      <c r="AS1817" s="28"/>
      <c r="AT1817" s="28"/>
      <c r="AU1817" s="28"/>
    </row>
    <row r="1818" spans="4:64" x14ac:dyDescent="0.2">
      <c r="D1818" s="4"/>
      <c r="AA1818" s="28"/>
      <c r="AB1818" s="28"/>
      <c r="AC1818" s="28"/>
      <c r="AD1818" s="28"/>
      <c r="AE1818" s="28"/>
      <c r="AG1818" s="29"/>
      <c r="AN1818" s="28"/>
      <c r="AO1818" s="28"/>
      <c r="AP1818" s="28"/>
      <c r="AQ1818" s="28"/>
      <c r="AR1818" s="28"/>
      <c r="AS1818" s="28"/>
      <c r="AT1818" s="28"/>
      <c r="AU1818" s="28"/>
    </row>
    <row r="1819" spans="4:64" x14ac:dyDescent="0.2">
      <c r="D1819" s="4"/>
      <c r="AA1819" s="28"/>
      <c r="AB1819" s="28"/>
      <c r="AC1819" s="28"/>
      <c r="AD1819" s="28"/>
      <c r="AE1819" s="28"/>
      <c r="AG1819" s="29"/>
      <c r="AN1819" s="28"/>
      <c r="AO1819" s="28"/>
      <c r="AP1819" s="28"/>
      <c r="AQ1819" s="28"/>
      <c r="AR1819" s="28"/>
      <c r="AS1819" s="28"/>
      <c r="AT1819" s="28"/>
      <c r="AU1819" s="28"/>
    </row>
    <row r="1820" spans="4:64" x14ac:dyDescent="0.2">
      <c r="D1820" s="4"/>
      <c r="AA1820" s="28"/>
      <c r="AB1820" s="28"/>
      <c r="AC1820" s="28"/>
      <c r="AD1820" s="28"/>
      <c r="AE1820" s="28"/>
      <c r="AG1820" s="29"/>
      <c r="AN1820" s="28"/>
      <c r="AO1820" s="28"/>
      <c r="AP1820" s="28"/>
      <c r="AQ1820" s="28"/>
      <c r="AR1820" s="28"/>
      <c r="AS1820" s="28"/>
      <c r="AT1820" s="28"/>
      <c r="AU1820" s="28"/>
    </row>
    <row r="1821" spans="4:64" x14ac:dyDescent="0.2">
      <c r="D1821" s="4"/>
      <c r="AA1821" s="28"/>
      <c r="AB1821" s="28"/>
      <c r="AC1821" s="28"/>
      <c r="AD1821" s="28"/>
      <c r="AE1821" s="28"/>
      <c r="AG1821" s="29"/>
      <c r="AN1821" s="28"/>
      <c r="AO1821" s="28"/>
      <c r="AP1821" s="28"/>
      <c r="AQ1821" s="28"/>
      <c r="AR1821" s="28"/>
      <c r="AS1821" s="28"/>
      <c r="AT1821" s="28"/>
      <c r="AU1821" s="28"/>
    </row>
    <row r="1822" spans="4:64" x14ac:dyDescent="0.2">
      <c r="D1822" s="4"/>
      <c r="AA1822" s="28"/>
      <c r="AB1822" s="28"/>
      <c r="AC1822" s="28"/>
      <c r="AD1822" s="28"/>
      <c r="AE1822" s="28"/>
      <c r="AG1822" s="29"/>
      <c r="AN1822" s="28"/>
      <c r="AO1822" s="28"/>
      <c r="AP1822" s="28"/>
      <c r="AQ1822" s="28"/>
      <c r="AR1822" s="28"/>
      <c r="AS1822" s="28"/>
      <c r="AT1822" s="28"/>
      <c r="AU1822" s="28"/>
    </row>
    <row r="1823" spans="4:64" x14ac:dyDescent="0.2">
      <c r="D1823" s="4"/>
      <c r="AA1823" s="28"/>
      <c r="AB1823" s="28"/>
      <c r="AC1823" s="28"/>
      <c r="AD1823" s="28"/>
      <c r="AE1823" s="28"/>
      <c r="AG1823" s="29"/>
      <c r="AN1823" s="28"/>
      <c r="AO1823" s="28"/>
      <c r="AP1823" s="28"/>
      <c r="AQ1823" s="28"/>
      <c r="AR1823" s="28"/>
      <c r="AS1823" s="28"/>
      <c r="AT1823" s="28"/>
      <c r="AU1823" s="28"/>
    </row>
    <row r="1824" spans="4:64" x14ac:dyDescent="0.2">
      <c r="D1824" s="4"/>
      <c r="AA1824" s="28"/>
      <c r="AB1824" s="28"/>
      <c r="AC1824" s="28"/>
      <c r="AD1824" s="28"/>
      <c r="AE1824" s="28"/>
      <c r="AG1824" s="29"/>
      <c r="AN1824" s="28"/>
      <c r="AO1824" s="28"/>
      <c r="AP1824" s="28"/>
      <c r="AQ1824" s="28"/>
      <c r="AR1824" s="28"/>
      <c r="AS1824" s="28"/>
      <c r="AT1824" s="28"/>
      <c r="AU1824" s="28"/>
    </row>
    <row r="1825" spans="4:64" x14ac:dyDescent="0.2">
      <c r="D1825" s="4"/>
      <c r="AA1825" s="28"/>
      <c r="AB1825" s="28"/>
      <c r="AC1825" s="28"/>
      <c r="AD1825" s="28"/>
      <c r="AE1825" s="28"/>
      <c r="AG1825" s="29"/>
      <c r="AN1825" s="28"/>
      <c r="AO1825" s="28"/>
      <c r="AP1825" s="28"/>
      <c r="AQ1825" s="28"/>
      <c r="AR1825" s="28"/>
      <c r="AS1825" s="28"/>
      <c r="AT1825" s="28"/>
      <c r="AU1825" s="28"/>
    </row>
    <row r="1826" spans="4:64" x14ac:dyDescent="0.2">
      <c r="D1826" s="4"/>
      <c r="AA1826" s="28"/>
      <c r="AB1826" s="28"/>
      <c r="AC1826" s="28"/>
      <c r="AD1826" s="28"/>
      <c r="AE1826" s="28"/>
      <c r="AG1826" s="29"/>
      <c r="AN1826" s="28"/>
      <c r="AO1826" s="28"/>
      <c r="AP1826" s="28"/>
      <c r="AQ1826" s="28"/>
      <c r="AR1826" s="28"/>
      <c r="AS1826" s="28"/>
      <c r="AT1826" s="28"/>
      <c r="AU1826" s="28"/>
      <c r="AV1826" s="28"/>
      <c r="AW1826" s="28"/>
      <c r="AX1826" s="28"/>
      <c r="AY1826" s="28"/>
      <c r="AZ1826" s="28"/>
      <c r="BA1826" s="28"/>
      <c r="BB1826" s="28"/>
      <c r="BC1826" s="28"/>
      <c r="BD1826" s="28"/>
      <c r="BE1826" s="28"/>
      <c r="BF1826" s="28"/>
      <c r="BG1826" s="28"/>
      <c r="BH1826" s="28"/>
      <c r="BI1826" s="28"/>
      <c r="BJ1826" s="28"/>
      <c r="BK1826" s="28"/>
      <c r="BL1826" s="28"/>
    </row>
    <row r="1827" spans="4:64" x14ac:dyDescent="0.2">
      <c r="D1827" s="4"/>
      <c r="AA1827" s="28"/>
      <c r="AB1827" s="28"/>
      <c r="AC1827" s="28"/>
      <c r="AD1827" s="28"/>
      <c r="AE1827" s="28"/>
      <c r="AG1827" s="29"/>
      <c r="AN1827" s="28"/>
      <c r="AO1827" s="28"/>
      <c r="AP1827" s="28"/>
      <c r="AQ1827" s="28"/>
      <c r="AR1827" s="28"/>
      <c r="AS1827" s="28"/>
      <c r="AT1827" s="28"/>
      <c r="AU1827" s="28"/>
    </row>
    <row r="1828" spans="4:64" x14ac:dyDescent="0.2">
      <c r="D1828" s="4"/>
      <c r="AA1828" s="28"/>
      <c r="AB1828" s="28"/>
      <c r="AC1828" s="28"/>
      <c r="AD1828" s="28"/>
      <c r="AE1828" s="28"/>
      <c r="AG1828" s="29"/>
      <c r="AN1828" s="28"/>
      <c r="AO1828" s="28"/>
      <c r="AP1828" s="28"/>
      <c r="AQ1828" s="28"/>
      <c r="AR1828" s="28"/>
      <c r="AS1828" s="28"/>
      <c r="AT1828" s="28"/>
      <c r="AU1828" s="28"/>
    </row>
    <row r="1829" spans="4:64" x14ac:dyDescent="0.2">
      <c r="D1829" s="4"/>
      <c r="AA1829" s="28"/>
      <c r="AB1829" s="28"/>
      <c r="AC1829" s="28"/>
      <c r="AD1829" s="28"/>
      <c r="AE1829" s="28"/>
      <c r="AG1829" s="29"/>
      <c r="AN1829" s="28"/>
      <c r="AO1829" s="28"/>
      <c r="AP1829" s="28"/>
      <c r="AQ1829" s="28"/>
      <c r="AR1829" s="28"/>
      <c r="AS1829" s="28"/>
      <c r="AT1829" s="28"/>
      <c r="AU1829" s="28"/>
    </row>
    <row r="1830" spans="4:64" x14ac:dyDescent="0.2">
      <c r="D1830" s="4"/>
      <c r="AA1830" s="28"/>
      <c r="AB1830" s="28"/>
      <c r="AC1830" s="28"/>
      <c r="AD1830" s="28"/>
      <c r="AE1830" s="28"/>
      <c r="AG1830" s="29"/>
      <c r="AN1830" s="28"/>
      <c r="AO1830" s="28"/>
      <c r="AP1830" s="28"/>
      <c r="AQ1830" s="28"/>
      <c r="AR1830" s="28"/>
      <c r="AS1830" s="28"/>
      <c r="AT1830" s="28"/>
      <c r="AU1830" s="28"/>
    </row>
    <row r="1831" spans="4:64" x14ac:dyDescent="0.2">
      <c r="D1831" s="4"/>
      <c r="AA1831" s="28"/>
      <c r="AB1831" s="28"/>
      <c r="AC1831" s="28"/>
      <c r="AD1831" s="28"/>
      <c r="AE1831" s="28"/>
      <c r="AG1831" s="29"/>
      <c r="AN1831" s="28"/>
      <c r="AO1831" s="28"/>
      <c r="AP1831" s="28"/>
      <c r="AQ1831" s="28"/>
      <c r="AR1831" s="28"/>
      <c r="AS1831" s="28"/>
      <c r="AT1831" s="28"/>
      <c r="AU1831" s="28"/>
    </row>
    <row r="1832" spans="4:64" x14ac:dyDescent="0.2">
      <c r="D1832" s="4"/>
      <c r="AA1832" s="28"/>
      <c r="AB1832" s="28"/>
      <c r="AC1832" s="28"/>
      <c r="AD1832" s="28"/>
      <c r="AE1832" s="28"/>
      <c r="AG1832" s="29"/>
      <c r="AN1832" s="28"/>
      <c r="AO1832" s="28"/>
      <c r="AP1832" s="28"/>
      <c r="AQ1832" s="28"/>
      <c r="AR1832" s="28"/>
      <c r="AS1832" s="28"/>
      <c r="AT1832" s="28"/>
      <c r="AU1832" s="28"/>
    </row>
    <row r="1833" spans="4:64" x14ac:dyDescent="0.2">
      <c r="D1833" s="4"/>
      <c r="AA1833" s="28"/>
      <c r="AB1833" s="28"/>
      <c r="AC1833" s="28"/>
      <c r="AD1833" s="28"/>
      <c r="AE1833" s="28"/>
      <c r="AG1833" s="29"/>
      <c r="AN1833" s="28"/>
      <c r="AO1833" s="28"/>
      <c r="AP1833" s="28"/>
      <c r="AQ1833" s="28"/>
      <c r="AR1833" s="28"/>
      <c r="AS1833" s="28"/>
      <c r="AT1833" s="28"/>
      <c r="AU1833" s="28"/>
    </row>
    <row r="1834" spans="4:64" x14ac:dyDescent="0.2">
      <c r="D1834" s="4"/>
      <c r="AA1834" s="28"/>
      <c r="AB1834" s="28"/>
      <c r="AC1834" s="28"/>
      <c r="AD1834" s="28"/>
      <c r="AE1834" s="28"/>
      <c r="AG1834" s="29"/>
      <c r="AN1834" s="28"/>
      <c r="AO1834" s="28"/>
      <c r="AP1834" s="28"/>
      <c r="AQ1834" s="28"/>
      <c r="AR1834" s="28"/>
      <c r="AS1834" s="28"/>
      <c r="AT1834" s="28"/>
      <c r="AU1834" s="28"/>
    </row>
    <row r="1835" spans="4:64" x14ac:dyDescent="0.2">
      <c r="D1835" s="4"/>
      <c r="AA1835" s="28"/>
      <c r="AB1835" s="28"/>
      <c r="AC1835" s="28"/>
      <c r="AD1835" s="28"/>
      <c r="AE1835" s="28"/>
      <c r="AG1835" s="29"/>
      <c r="AN1835" s="28"/>
      <c r="AO1835" s="28"/>
      <c r="AP1835" s="28"/>
      <c r="AQ1835" s="28"/>
      <c r="AR1835" s="28"/>
      <c r="AS1835" s="28"/>
      <c r="AT1835" s="28"/>
      <c r="AU1835" s="28"/>
    </row>
    <row r="1836" spans="4:64" x14ac:dyDescent="0.2">
      <c r="D1836" s="4"/>
      <c r="AA1836" s="28"/>
      <c r="AB1836" s="28"/>
      <c r="AC1836" s="28"/>
      <c r="AD1836" s="28"/>
      <c r="AE1836" s="28"/>
      <c r="AG1836" s="29"/>
      <c r="AN1836" s="28"/>
      <c r="AO1836" s="28"/>
      <c r="AP1836" s="28"/>
      <c r="AQ1836" s="28"/>
      <c r="AR1836" s="28"/>
      <c r="AS1836" s="28"/>
      <c r="AT1836" s="28"/>
      <c r="AU1836" s="28"/>
    </row>
    <row r="1837" spans="4:64" x14ac:dyDescent="0.2">
      <c r="D1837" s="4"/>
      <c r="AA1837" s="28"/>
      <c r="AB1837" s="28"/>
      <c r="AC1837" s="28"/>
      <c r="AD1837" s="28"/>
      <c r="AE1837" s="28"/>
      <c r="AG1837" s="29"/>
      <c r="AN1837" s="28"/>
      <c r="AO1837" s="28"/>
      <c r="AP1837" s="28"/>
      <c r="AQ1837" s="28"/>
      <c r="AR1837" s="28"/>
      <c r="AS1837" s="28"/>
      <c r="AT1837" s="28"/>
      <c r="AU1837" s="28"/>
    </row>
    <row r="1838" spans="4:64" x14ac:dyDescent="0.2">
      <c r="D1838" s="4"/>
      <c r="AA1838" s="28"/>
      <c r="AB1838" s="28"/>
      <c r="AC1838" s="28"/>
      <c r="AD1838" s="28"/>
      <c r="AE1838" s="28"/>
      <c r="AG1838" s="29"/>
      <c r="AN1838" s="28"/>
      <c r="AO1838" s="28"/>
      <c r="AP1838" s="28"/>
      <c r="AQ1838" s="28"/>
      <c r="AR1838" s="28"/>
      <c r="AS1838" s="28"/>
      <c r="AT1838" s="28"/>
      <c r="AU1838" s="28"/>
    </row>
    <row r="1839" spans="4:64" x14ac:dyDescent="0.2">
      <c r="D1839" s="4"/>
      <c r="AA1839" s="28"/>
      <c r="AB1839" s="28"/>
      <c r="AC1839" s="28"/>
      <c r="AD1839" s="28"/>
      <c r="AE1839" s="28"/>
      <c r="AG1839" s="29"/>
      <c r="AN1839" s="28"/>
      <c r="AO1839" s="28"/>
      <c r="AP1839" s="28"/>
      <c r="AQ1839" s="28"/>
      <c r="AR1839" s="28"/>
      <c r="AS1839" s="28"/>
      <c r="AT1839" s="28"/>
      <c r="AU1839" s="28"/>
    </row>
    <row r="1840" spans="4:64" x14ac:dyDescent="0.2">
      <c r="D1840" s="4"/>
      <c r="AA1840" s="28"/>
      <c r="AB1840" s="28"/>
      <c r="AC1840" s="28"/>
      <c r="AD1840" s="28"/>
      <c r="AE1840" s="28"/>
      <c r="AG1840" s="29"/>
      <c r="AN1840" s="28"/>
      <c r="AO1840" s="28"/>
      <c r="AP1840" s="28"/>
      <c r="AQ1840" s="28"/>
      <c r="AR1840" s="28"/>
      <c r="AS1840" s="28"/>
      <c r="AT1840" s="28"/>
      <c r="AU1840" s="28"/>
    </row>
    <row r="1841" spans="4:64" x14ac:dyDescent="0.2">
      <c r="D1841" s="4"/>
      <c r="AA1841" s="28"/>
      <c r="AB1841" s="28"/>
      <c r="AC1841" s="28"/>
      <c r="AD1841" s="28"/>
      <c r="AE1841" s="28"/>
      <c r="AG1841" s="29"/>
      <c r="AN1841" s="28"/>
      <c r="AO1841" s="28"/>
      <c r="AP1841" s="28"/>
      <c r="AQ1841" s="28"/>
      <c r="AR1841" s="28"/>
      <c r="AS1841" s="28"/>
      <c r="AT1841" s="28"/>
      <c r="AU1841" s="28"/>
    </row>
    <row r="1842" spans="4:64" x14ac:dyDescent="0.2">
      <c r="D1842" s="4"/>
      <c r="AA1842" s="28"/>
      <c r="AB1842" s="28"/>
      <c r="AC1842" s="28"/>
      <c r="AD1842" s="28"/>
      <c r="AE1842" s="28"/>
      <c r="AG1842" s="29"/>
      <c r="AN1842" s="28"/>
      <c r="AO1842" s="28"/>
      <c r="AP1842" s="28"/>
      <c r="AQ1842" s="28"/>
      <c r="AR1842" s="28"/>
      <c r="AS1842" s="28"/>
      <c r="AT1842" s="28"/>
      <c r="AU1842" s="28"/>
    </row>
    <row r="1843" spans="4:64" x14ac:dyDescent="0.2">
      <c r="D1843" s="4"/>
      <c r="AA1843" s="28"/>
      <c r="AB1843" s="28"/>
      <c r="AC1843" s="28"/>
      <c r="AD1843" s="28"/>
      <c r="AE1843" s="28"/>
      <c r="AG1843" s="29"/>
      <c r="AN1843" s="28"/>
      <c r="AO1843" s="28"/>
      <c r="AP1843" s="28"/>
      <c r="AQ1843" s="28"/>
      <c r="AR1843" s="28"/>
      <c r="AS1843" s="28"/>
      <c r="AT1843" s="28"/>
      <c r="AU1843" s="28"/>
    </row>
    <row r="1844" spans="4:64" x14ac:dyDescent="0.2">
      <c r="D1844" s="4"/>
      <c r="AA1844" s="28"/>
      <c r="AB1844" s="28"/>
      <c r="AC1844" s="28"/>
      <c r="AD1844" s="28"/>
      <c r="AE1844" s="28"/>
      <c r="AG1844" s="29"/>
      <c r="AN1844" s="28"/>
      <c r="AO1844" s="28"/>
      <c r="AP1844" s="28"/>
      <c r="AQ1844" s="28"/>
      <c r="AR1844" s="28"/>
      <c r="AS1844" s="28"/>
      <c r="AT1844" s="28"/>
      <c r="AU1844" s="28"/>
    </row>
    <row r="1845" spans="4:64" x14ac:dyDescent="0.2">
      <c r="D1845" s="4"/>
      <c r="AA1845" s="28"/>
      <c r="AB1845" s="28"/>
      <c r="AC1845" s="28"/>
      <c r="AD1845" s="28"/>
      <c r="AE1845" s="28"/>
      <c r="AG1845" s="29"/>
      <c r="AN1845" s="28"/>
      <c r="AO1845" s="28"/>
      <c r="AP1845" s="28"/>
      <c r="AQ1845" s="28"/>
      <c r="AR1845" s="28"/>
      <c r="AS1845" s="28"/>
      <c r="AT1845" s="28"/>
      <c r="AU1845" s="28"/>
      <c r="AV1845" s="28"/>
      <c r="AW1845" s="26"/>
      <c r="AX1845" s="27"/>
    </row>
    <row r="1846" spans="4:64" x14ac:dyDescent="0.2">
      <c r="D1846" s="4"/>
      <c r="AA1846" s="28"/>
      <c r="AB1846" s="28"/>
      <c r="AC1846" s="28"/>
      <c r="AD1846" s="28"/>
      <c r="AE1846" s="28"/>
      <c r="AG1846" s="29"/>
      <c r="AN1846" s="28"/>
      <c r="AO1846" s="28"/>
      <c r="AP1846" s="28"/>
      <c r="AQ1846" s="28"/>
      <c r="AR1846" s="28"/>
      <c r="AS1846" s="28"/>
      <c r="AT1846" s="28"/>
      <c r="AU1846" s="28"/>
    </row>
    <row r="1847" spans="4:64" x14ac:dyDescent="0.2">
      <c r="D1847" s="4"/>
      <c r="AA1847" s="28"/>
      <c r="AB1847" s="28"/>
      <c r="AC1847" s="28"/>
      <c r="AD1847" s="28"/>
      <c r="AE1847" s="28"/>
      <c r="AG1847" s="29"/>
      <c r="AN1847" s="28"/>
      <c r="AO1847" s="28"/>
      <c r="AP1847" s="28"/>
      <c r="AQ1847" s="28"/>
      <c r="AR1847" s="28"/>
      <c r="AS1847" s="28"/>
      <c r="AT1847" s="28"/>
      <c r="AU1847" s="28"/>
      <c r="AV1847" s="28"/>
      <c r="AW1847" s="28"/>
      <c r="AX1847" s="28"/>
      <c r="AY1847" s="28"/>
      <c r="AZ1847" s="28"/>
      <c r="BA1847" s="28"/>
      <c r="BB1847" s="28"/>
      <c r="BC1847" s="28"/>
      <c r="BD1847" s="28"/>
      <c r="BE1847" s="28"/>
      <c r="BF1847" s="28"/>
      <c r="BG1847" s="28"/>
      <c r="BH1847" s="28"/>
      <c r="BI1847" s="28"/>
      <c r="BJ1847" s="28"/>
      <c r="BK1847" s="28"/>
      <c r="BL1847" s="28"/>
    </row>
    <row r="1848" spans="4:64" x14ac:dyDescent="0.2">
      <c r="D1848" s="4"/>
      <c r="AA1848" s="28"/>
      <c r="AB1848" s="28"/>
      <c r="AC1848" s="28"/>
      <c r="AD1848" s="28"/>
      <c r="AE1848" s="28"/>
      <c r="AG1848" s="29"/>
      <c r="AN1848" s="28"/>
      <c r="AO1848" s="28"/>
      <c r="AP1848" s="28"/>
      <c r="AQ1848" s="28"/>
      <c r="AR1848" s="28"/>
      <c r="AS1848" s="28"/>
      <c r="AT1848" s="28"/>
      <c r="AU1848" s="28"/>
      <c r="AV1848" s="28"/>
      <c r="AW1848" s="26"/>
      <c r="AX1848" s="27"/>
    </row>
    <row r="1849" spans="4:64" x14ac:dyDescent="0.2">
      <c r="D1849" s="4"/>
      <c r="AA1849" s="28"/>
      <c r="AB1849" s="28"/>
      <c r="AC1849" s="28"/>
      <c r="AD1849" s="28"/>
      <c r="AE1849" s="28"/>
      <c r="AG1849" s="29"/>
      <c r="AN1849" s="28"/>
      <c r="AO1849" s="28"/>
      <c r="AP1849" s="28"/>
      <c r="AQ1849" s="28"/>
      <c r="AR1849" s="28"/>
      <c r="AS1849" s="28"/>
      <c r="AT1849" s="28"/>
      <c r="AU1849" s="28"/>
    </row>
    <row r="1850" spans="4:64" x14ac:dyDescent="0.2">
      <c r="D1850" s="4"/>
      <c r="AA1850" s="28"/>
      <c r="AB1850" s="28"/>
      <c r="AC1850" s="28"/>
      <c r="AD1850" s="28"/>
      <c r="AE1850" s="28"/>
      <c r="AG1850" s="29"/>
      <c r="AN1850" s="28"/>
      <c r="AO1850" s="28"/>
      <c r="AP1850" s="28"/>
      <c r="AQ1850" s="28"/>
      <c r="AR1850" s="28"/>
      <c r="AS1850" s="28"/>
      <c r="AT1850" s="28"/>
      <c r="AU1850" s="28"/>
    </row>
    <row r="1851" spans="4:64" x14ac:dyDescent="0.2">
      <c r="D1851" s="4"/>
      <c r="AA1851" s="28"/>
      <c r="AB1851" s="28"/>
      <c r="AC1851" s="28"/>
      <c r="AD1851" s="28"/>
      <c r="AE1851" s="28"/>
      <c r="AG1851" s="29"/>
      <c r="AN1851" s="28"/>
      <c r="AO1851" s="28"/>
      <c r="AP1851" s="28"/>
      <c r="AQ1851" s="28"/>
      <c r="AR1851" s="28"/>
      <c r="AS1851" s="28"/>
      <c r="AT1851" s="28"/>
      <c r="AU1851" s="28"/>
    </row>
    <row r="1852" spans="4:64" x14ac:dyDescent="0.2">
      <c r="D1852" s="4"/>
      <c r="AA1852" s="28"/>
      <c r="AB1852" s="28"/>
      <c r="AC1852" s="28"/>
      <c r="AD1852" s="28"/>
      <c r="AE1852" s="28"/>
      <c r="AG1852" s="29"/>
      <c r="AN1852" s="28"/>
      <c r="AO1852" s="28"/>
      <c r="AP1852" s="28"/>
      <c r="AQ1852" s="28"/>
      <c r="AR1852" s="28"/>
      <c r="AS1852" s="28"/>
      <c r="AT1852" s="28"/>
      <c r="AU1852" s="28"/>
    </row>
    <row r="1853" spans="4:64" x14ac:dyDescent="0.2">
      <c r="D1853" s="4"/>
      <c r="AA1853" s="28"/>
      <c r="AB1853" s="28"/>
      <c r="AC1853" s="28"/>
      <c r="AD1853" s="28"/>
      <c r="AE1853" s="28"/>
      <c r="AG1853" s="29"/>
      <c r="AN1853" s="28"/>
      <c r="AO1853" s="28"/>
      <c r="AP1853" s="28"/>
      <c r="AQ1853" s="28"/>
      <c r="AR1853" s="28"/>
      <c r="AS1853" s="28"/>
      <c r="AT1853" s="28"/>
      <c r="AU1853" s="28"/>
    </row>
    <row r="1854" spans="4:64" x14ac:dyDescent="0.2">
      <c r="D1854" s="4"/>
      <c r="AA1854" s="28"/>
      <c r="AB1854" s="28"/>
      <c r="AC1854" s="28"/>
      <c r="AD1854" s="28"/>
      <c r="AE1854" s="28"/>
      <c r="AG1854" s="29"/>
      <c r="AN1854" s="28"/>
      <c r="AO1854" s="28"/>
      <c r="AP1854" s="28"/>
      <c r="AQ1854" s="28"/>
      <c r="AR1854" s="28"/>
      <c r="AS1854" s="28"/>
      <c r="AT1854" s="28"/>
      <c r="AU1854" s="28"/>
    </row>
    <row r="1855" spans="4:64" x14ac:dyDescent="0.2">
      <c r="D1855" s="4"/>
      <c r="AA1855" s="28"/>
      <c r="AB1855" s="28"/>
      <c r="AC1855" s="28"/>
      <c r="AD1855" s="28"/>
      <c r="AE1855" s="28"/>
      <c r="AG1855" s="29"/>
      <c r="AN1855" s="28"/>
      <c r="AO1855" s="28"/>
      <c r="AP1855" s="28"/>
      <c r="AQ1855" s="28"/>
      <c r="AR1855" s="28"/>
      <c r="AS1855" s="28"/>
      <c r="AT1855" s="28"/>
      <c r="AU1855" s="28"/>
    </row>
    <row r="1856" spans="4:64" x14ac:dyDescent="0.2">
      <c r="D1856" s="4"/>
      <c r="AA1856" s="28"/>
      <c r="AB1856" s="28"/>
      <c r="AC1856" s="28"/>
      <c r="AD1856" s="28"/>
      <c r="AE1856" s="28"/>
      <c r="AG1856" s="29"/>
      <c r="AN1856" s="28"/>
      <c r="AO1856" s="28"/>
      <c r="AP1856" s="28"/>
      <c r="AQ1856" s="28"/>
      <c r="AR1856" s="28"/>
      <c r="AS1856" s="28"/>
      <c r="AT1856" s="28"/>
      <c r="AU1856" s="28"/>
    </row>
    <row r="1857" spans="4:47" x14ac:dyDescent="0.2">
      <c r="D1857" s="4"/>
      <c r="AA1857" s="28"/>
      <c r="AB1857" s="28"/>
      <c r="AC1857" s="28"/>
      <c r="AD1857" s="28"/>
      <c r="AE1857" s="28"/>
      <c r="AG1857" s="29"/>
      <c r="AN1857" s="28"/>
      <c r="AO1857" s="28"/>
      <c r="AP1857" s="28"/>
      <c r="AQ1857" s="28"/>
      <c r="AR1857" s="28"/>
      <c r="AS1857" s="28"/>
      <c r="AT1857" s="28"/>
      <c r="AU1857" s="28"/>
    </row>
    <row r="1858" spans="4:47" x14ac:dyDescent="0.2">
      <c r="D1858" s="4"/>
      <c r="AA1858" s="28"/>
      <c r="AB1858" s="28"/>
      <c r="AC1858" s="28"/>
      <c r="AD1858" s="28"/>
      <c r="AE1858" s="28"/>
      <c r="AG1858" s="29"/>
      <c r="AN1858" s="28"/>
      <c r="AO1858" s="28"/>
      <c r="AP1858" s="28"/>
      <c r="AQ1858" s="28"/>
      <c r="AR1858" s="28"/>
      <c r="AS1858" s="28"/>
      <c r="AT1858" s="28"/>
      <c r="AU1858" s="28"/>
    </row>
    <row r="1859" spans="4:47" x14ac:dyDescent="0.2">
      <c r="D1859" s="4"/>
      <c r="AA1859" s="28"/>
      <c r="AB1859" s="28"/>
      <c r="AC1859" s="28"/>
      <c r="AD1859" s="28"/>
      <c r="AE1859" s="28"/>
      <c r="AG1859" s="29"/>
      <c r="AN1859" s="28"/>
      <c r="AO1859" s="28"/>
      <c r="AP1859" s="28"/>
      <c r="AQ1859" s="28"/>
      <c r="AR1859" s="28"/>
      <c r="AS1859" s="28"/>
      <c r="AT1859" s="28"/>
      <c r="AU1859" s="28"/>
    </row>
    <row r="1860" spans="4:47" x14ac:dyDescent="0.2">
      <c r="D1860" s="4"/>
      <c r="AA1860" s="28"/>
      <c r="AB1860" s="28"/>
      <c r="AC1860" s="28"/>
      <c r="AD1860" s="28"/>
      <c r="AE1860" s="28"/>
      <c r="AG1860" s="29"/>
      <c r="AN1860" s="28"/>
      <c r="AO1860" s="28"/>
      <c r="AP1860" s="28"/>
      <c r="AQ1860" s="28"/>
      <c r="AR1860" s="28"/>
      <c r="AS1860" s="28"/>
      <c r="AT1860" s="28"/>
      <c r="AU1860" s="28"/>
    </row>
    <row r="1861" spans="4:47" x14ac:dyDescent="0.2">
      <c r="D1861" s="4"/>
      <c r="AA1861" s="28"/>
      <c r="AB1861" s="28"/>
      <c r="AC1861" s="28"/>
      <c r="AD1861" s="28"/>
      <c r="AE1861" s="28"/>
      <c r="AG1861" s="29"/>
      <c r="AN1861" s="28"/>
      <c r="AO1861" s="28"/>
      <c r="AP1861" s="28"/>
      <c r="AQ1861" s="28"/>
      <c r="AR1861" s="28"/>
      <c r="AS1861" s="28"/>
      <c r="AT1861" s="28"/>
      <c r="AU1861" s="28"/>
    </row>
    <row r="1862" spans="4:47" x14ac:dyDescent="0.2">
      <c r="D1862" s="4"/>
      <c r="AA1862" s="28"/>
      <c r="AB1862" s="28"/>
      <c r="AC1862" s="28"/>
      <c r="AD1862" s="28"/>
      <c r="AE1862" s="28"/>
      <c r="AG1862" s="29"/>
      <c r="AN1862" s="28"/>
      <c r="AO1862" s="28"/>
      <c r="AP1862" s="28"/>
      <c r="AQ1862" s="28"/>
      <c r="AR1862" s="28"/>
      <c r="AS1862" s="28"/>
      <c r="AT1862" s="28"/>
      <c r="AU1862" s="28"/>
    </row>
    <row r="1863" spans="4:47" x14ac:dyDescent="0.2">
      <c r="D1863" s="4"/>
      <c r="AA1863" s="28"/>
      <c r="AB1863" s="28"/>
      <c r="AC1863" s="28"/>
      <c r="AD1863" s="28"/>
      <c r="AE1863" s="28"/>
      <c r="AG1863" s="29"/>
      <c r="AN1863" s="28"/>
      <c r="AO1863" s="28"/>
      <c r="AP1863" s="28"/>
      <c r="AQ1863" s="28"/>
      <c r="AR1863" s="28"/>
      <c r="AS1863" s="28"/>
      <c r="AT1863" s="28"/>
      <c r="AU1863" s="28"/>
    </row>
    <row r="1864" spans="4:47" x14ac:dyDescent="0.2">
      <c r="D1864" s="4"/>
      <c r="AA1864" s="28"/>
      <c r="AB1864" s="28"/>
      <c r="AC1864" s="28"/>
      <c r="AD1864" s="28"/>
      <c r="AE1864" s="28"/>
      <c r="AG1864" s="29"/>
      <c r="AN1864" s="28"/>
      <c r="AO1864" s="28"/>
      <c r="AP1864" s="28"/>
      <c r="AQ1864" s="28"/>
      <c r="AR1864" s="28"/>
      <c r="AS1864" s="28"/>
      <c r="AT1864" s="28"/>
      <c r="AU1864" s="28"/>
    </row>
    <row r="1865" spans="4:47" x14ac:dyDescent="0.2">
      <c r="D1865" s="4"/>
      <c r="AA1865" s="28"/>
      <c r="AB1865" s="28"/>
      <c r="AC1865" s="28"/>
      <c r="AD1865" s="28"/>
      <c r="AE1865" s="28"/>
      <c r="AG1865" s="29"/>
      <c r="AN1865" s="28"/>
      <c r="AO1865" s="28"/>
      <c r="AP1865" s="28"/>
      <c r="AQ1865" s="28"/>
      <c r="AR1865" s="28"/>
      <c r="AS1865" s="28"/>
      <c r="AT1865" s="28"/>
      <c r="AU1865" s="28"/>
    </row>
    <row r="1866" spans="4:47" x14ac:dyDescent="0.2">
      <c r="D1866" s="4"/>
      <c r="AA1866" s="28"/>
      <c r="AB1866" s="28"/>
      <c r="AC1866" s="28"/>
      <c r="AD1866" s="28"/>
      <c r="AE1866" s="28"/>
      <c r="AG1866" s="29"/>
      <c r="AN1866" s="28"/>
      <c r="AO1866" s="28"/>
      <c r="AP1866" s="28"/>
      <c r="AQ1866" s="28"/>
      <c r="AR1866" s="28"/>
      <c r="AS1866" s="28"/>
      <c r="AT1866" s="28"/>
      <c r="AU1866" s="28"/>
    </row>
    <row r="1867" spans="4:47" x14ac:dyDescent="0.2">
      <c r="D1867" s="4"/>
      <c r="AA1867" s="28"/>
      <c r="AB1867" s="28"/>
      <c r="AC1867" s="28"/>
      <c r="AD1867" s="28"/>
      <c r="AE1867" s="28"/>
      <c r="AG1867" s="29"/>
      <c r="AN1867" s="28"/>
      <c r="AO1867" s="28"/>
      <c r="AP1867" s="28"/>
      <c r="AQ1867" s="28"/>
      <c r="AR1867" s="28"/>
      <c r="AS1867" s="28"/>
      <c r="AT1867" s="28"/>
      <c r="AU1867" s="28"/>
    </row>
    <row r="1868" spans="4:47" x14ac:dyDescent="0.2">
      <c r="D1868" s="4"/>
      <c r="AA1868" s="28"/>
      <c r="AB1868" s="28"/>
      <c r="AC1868" s="28"/>
      <c r="AD1868" s="28"/>
      <c r="AE1868" s="28"/>
      <c r="AG1868" s="29"/>
      <c r="AN1868" s="28"/>
      <c r="AO1868" s="28"/>
      <c r="AP1868" s="28"/>
      <c r="AQ1868" s="28"/>
      <c r="AR1868" s="28"/>
      <c r="AS1868" s="28"/>
      <c r="AT1868" s="28"/>
      <c r="AU1868" s="28"/>
    </row>
    <row r="1869" spans="4:47" x14ac:dyDescent="0.2">
      <c r="D1869" s="4"/>
      <c r="AA1869" s="28"/>
      <c r="AB1869" s="28"/>
      <c r="AC1869" s="28"/>
      <c r="AD1869" s="28"/>
      <c r="AE1869" s="28"/>
      <c r="AG1869" s="29"/>
      <c r="AN1869" s="28"/>
      <c r="AO1869" s="28"/>
      <c r="AP1869" s="28"/>
      <c r="AQ1869" s="28"/>
      <c r="AR1869" s="28"/>
      <c r="AS1869" s="28"/>
      <c r="AT1869" s="28"/>
      <c r="AU1869" s="28"/>
    </row>
    <row r="1870" spans="4:47" x14ac:dyDescent="0.2">
      <c r="D1870" s="4"/>
      <c r="AA1870" s="28"/>
      <c r="AB1870" s="28"/>
      <c r="AC1870" s="28"/>
      <c r="AD1870" s="28"/>
      <c r="AE1870" s="28"/>
      <c r="AG1870" s="29"/>
      <c r="AN1870" s="28"/>
      <c r="AO1870" s="28"/>
      <c r="AP1870" s="28"/>
      <c r="AQ1870" s="28"/>
      <c r="AR1870" s="28"/>
      <c r="AS1870" s="28"/>
      <c r="AT1870" s="28"/>
      <c r="AU1870" s="28"/>
    </row>
    <row r="1871" spans="4:47" x14ac:dyDescent="0.2">
      <c r="D1871" s="4"/>
      <c r="AA1871" s="28"/>
      <c r="AB1871" s="28"/>
      <c r="AC1871" s="28"/>
      <c r="AD1871" s="28"/>
      <c r="AE1871" s="28"/>
      <c r="AG1871" s="29"/>
      <c r="AN1871" s="28"/>
      <c r="AO1871" s="28"/>
      <c r="AP1871" s="28"/>
      <c r="AQ1871" s="28"/>
      <c r="AR1871" s="28"/>
      <c r="AS1871" s="28"/>
      <c r="AT1871" s="28"/>
      <c r="AU1871" s="28"/>
    </row>
    <row r="1872" spans="4:47" x14ac:dyDescent="0.2">
      <c r="D1872" s="4"/>
      <c r="AA1872" s="28"/>
      <c r="AB1872" s="28"/>
      <c r="AC1872" s="28"/>
      <c r="AD1872" s="28"/>
      <c r="AE1872" s="28"/>
      <c r="AG1872" s="29"/>
      <c r="AN1872" s="28"/>
      <c r="AO1872" s="28"/>
      <c r="AP1872" s="28"/>
      <c r="AQ1872" s="28"/>
      <c r="AR1872" s="28"/>
      <c r="AS1872" s="28"/>
      <c r="AT1872" s="28"/>
      <c r="AU1872" s="28"/>
    </row>
    <row r="1873" spans="4:47" x14ac:dyDescent="0.2">
      <c r="D1873" s="4"/>
      <c r="AA1873" s="28"/>
      <c r="AB1873" s="28"/>
      <c r="AC1873" s="28"/>
      <c r="AD1873" s="28"/>
      <c r="AE1873" s="28"/>
      <c r="AG1873" s="29"/>
      <c r="AN1873" s="28"/>
      <c r="AO1873" s="28"/>
      <c r="AP1873" s="28"/>
      <c r="AQ1873" s="28"/>
      <c r="AR1873" s="28"/>
      <c r="AS1873" s="28"/>
      <c r="AT1873" s="28"/>
      <c r="AU1873" s="28"/>
    </row>
    <row r="1874" spans="4:47" x14ac:dyDescent="0.2">
      <c r="D1874" s="4"/>
      <c r="AA1874" s="28"/>
      <c r="AB1874" s="28"/>
      <c r="AC1874" s="28"/>
      <c r="AD1874" s="28"/>
      <c r="AE1874" s="28"/>
      <c r="AG1874" s="29"/>
      <c r="AN1874" s="28"/>
      <c r="AO1874" s="28"/>
      <c r="AP1874" s="28"/>
      <c r="AQ1874" s="28"/>
      <c r="AR1874" s="28"/>
      <c r="AS1874" s="28"/>
      <c r="AT1874" s="28"/>
      <c r="AU1874" s="28"/>
    </row>
    <row r="1875" spans="4:47" x14ac:dyDescent="0.2">
      <c r="D1875" s="4"/>
      <c r="AA1875" s="28"/>
      <c r="AB1875" s="28"/>
      <c r="AC1875" s="28"/>
      <c r="AD1875" s="28"/>
      <c r="AE1875" s="28"/>
      <c r="AG1875" s="29"/>
      <c r="AN1875" s="28"/>
      <c r="AO1875" s="28"/>
      <c r="AP1875" s="28"/>
      <c r="AQ1875" s="28"/>
      <c r="AR1875" s="28"/>
      <c r="AS1875" s="28"/>
      <c r="AT1875" s="28"/>
      <c r="AU1875" s="28"/>
    </row>
    <row r="1876" spans="4:47" x14ac:dyDescent="0.2">
      <c r="D1876" s="4"/>
      <c r="AA1876" s="28"/>
      <c r="AB1876" s="28"/>
      <c r="AC1876" s="28"/>
      <c r="AD1876" s="28"/>
      <c r="AE1876" s="28"/>
      <c r="AG1876" s="29"/>
      <c r="AN1876" s="28"/>
      <c r="AO1876" s="28"/>
      <c r="AP1876" s="28"/>
      <c r="AQ1876" s="28"/>
      <c r="AR1876" s="28"/>
      <c r="AS1876" s="28"/>
      <c r="AT1876" s="28"/>
      <c r="AU1876" s="28"/>
    </row>
    <row r="1877" spans="4:47" x14ac:dyDescent="0.2">
      <c r="D1877" s="4"/>
      <c r="AA1877" s="28"/>
      <c r="AB1877" s="28"/>
      <c r="AC1877" s="28"/>
      <c r="AD1877" s="28"/>
      <c r="AE1877" s="28"/>
      <c r="AG1877" s="29"/>
      <c r="AN1877" s="28"/>
      <c r="AO1877" s="28"/>
      <c r="AP1877" s="28"/>
      <c r="AQ1877" s="28"/>
      <c r="AR1877" s="28"/>
      <c r="AS1877" s="28"/>
      <c r="AT1877" s="28"/>
      <c r="AU1877" s="28"/>
    </row>
    <row r="1878" spans="4:47" x14ac:dyDescent="0.2">
      <c r="D1878" s="4"/>
      <c r="AA1878" s="28"/>
      <c r="AB1878" s="28"/>
      <c r="AC1878" s="28"/>
      <c r="AD1878" s="28"/>
      <c r="AE1878" s="28"/>
      <c r="AG1878" s="29"/>
      <c r="AN1878" s="28"/>
      <c r="AO1878" s="28"/>
      <c r="AP1878" s="28"/>
      <c r="AQ1878" s="28"/>
      <c r="AR1878" s="28"/>
      <c r="AS1878" s="28"/>
      <c r="AT1878" s="28"/>
      <c r="AU1878" s="28"/>
    </row>
    <row r="1879" spans="4:47" x14ac:dyDescent="0.2">
      <c r="D1879" s="4"/>
      <c r="AA1879" s="28"/>
      <c r="AB1879" s="28"/>
      <c r="AC1879" s="28"/>
      <c r="AD1879" s="28"/>
      <c r="AE1879" s="28"/>
      <c r="AG1879" s="29"/>
      <c r="AN1879" s="28"/>
      <c r="AO1879" s="28"/>
      <c r="AP1879" s="28"/>
      <c r="AQ1879" s="28"/>
      <c r="AR1879" s="28"/>
      <c r="AS1879" s="28"/>
      <c r="AT1879" s="28"/>
      <c r="AU1879" s="28"/>
    </row>
    <row r="1880" spans="4:47" x14ac:dyDescent="0.2">
      <c r="D1880" s="4"/>
      <c r="AA1880" s="28"/>
      <c r="AB1880" s="28"/>
      <c r="AC1880" s="28"/>
      <c r="AD1880" s="28"/>
      <c r="AE1880" s="28"/>
      <c r="AG1880" s="29"/>
      <c r="AN1880" s="28"/>
      <c r="AO1880" s="28"/>
      <c r="AP1880" s="28"/>
      <c r="AQ1880" s="28"/>
      <c r="AR1880" s="28"/>
      <c r="AS1880" s="28"/>
      <c r="AT1880" s="28"/>
      <c r="AU1880" s="28"/>
    </row>
    <row r="1881" spans="4:47" x14ac:dyDescent="0.2">
      <c r="D1881" s="4"/>
      <c r="AA1881" s="28"/>
      <c r="AB1881" s="28"/>
      <c r="AC1881" s="28"/>
      <c r="AD1881" s="28"/>
      <c r="AE1881" s="28"/>
      <c r="AG1881" s="29"/>
      <c r="AN1881" s="28"/>
      <c r="AO1881" s="28"/>
      <c r="AP1881" s="28"/>
      <c r="AQ1881" s="28"/>
      <c r="AR1881" s="28"/>
      <c r="AS1881" s="28"/>
      <c r="AT1881" s="28"/>
      <c r="AU1881" s="28"/>
    </row>
    <row r="1882" spans="4:47" x14ac:dyDescent="0.2">
      <c r="D1882" s="4"/>
      <c r="AA1882" s="28"/>
      <c r="AB1882" s="28"/>
      <c r="AC1882" s="28"/>
      <c r="AD1882" s="28"/>
      <c r="AE1882" s="28"/>
      <c r="AG1882" s="29"/>
      <c r="AN1882" s="28"/>
      <c r="AO1882" s="28"/>
      <c r="AP1882" s="28"/>
      <c r="AQ1882" s="28"/>
      <c r="AR1882" s="28"/>
      <c r="AS1882" s="28"/>
      <c r="AT1882" s="28"/>
      <c r="AU1882" s="28"/>
    </row>
    <row r="1883" spans="4:47" x14ac:dyDescent="0.2">
      <c r="D1883" s="4"/>
      <c r="AA1883" s="28"/>
      <c r="AB1883" s="28"/>
      <c r="AC1883" s="28"/>
      <c r="AD1883" s="28"/>
      <c r="AE1883" s="28"/>
      <c r="AG1883" s="29"/>
      <c r="AN1883" s="28"/>
      <c r="AO1883" s="28"/>
      <c r="AP1883" s="28"/>
      <c r="AQ1883" s="28"/>
      <c r="AR1883" s="28"/>
      <c r="AS1883" s="28"/>
      <c r="AT1883" s="28"/>
      <c r="AU1883" s="28"/>
    </row>
    <row r="1884" spans="4:47" x14ac:dyDescent="0.2">
      <c r="D1884" s="4"/>
      <c r="AA1884" s="28"/>
      <c r="AB1884" s="28"/>
      <c r="AC1884" s="28"/>
      <c r="AD1884" s="28"/>
      <c r="AE1884" s="28"/>
      <c r="AG1884" s="29"/>
      <c r="AN1884" s="28"/>
      <c r="AO1884" s="28"/>
      <c r="AP1884" s="28"/>
      <c r="AQ1884" s="28"/>
      <c r="AR1884" s="28"/>
      <c r="AS1884" s="28"/>
      <c r="AT1884" s="28"/>
      <c r="AU1884" s="28"/>
    </row>
    <row r="1885" spans="4:47" x14ac:dyDescent="0.2">
      <c r="D1885" s="4"/>
      <c r="AA1885" s="28"/>
      <c r="AB1885" s="28"/>
      <c r="AC1885" s="28"/>
      <c r="AD1885" s="28"/>
      <c r="AE1885" s="28"/>
      <c r="AG1885" s="29"/>
      <c r="AN1885" s="28"/>
      <c r="AO1885" s="28"/>
      <c r="AP1885" s="28"/>
      <c r="AQ1885" s="28"/>
      <c r="AR1885" s="28"/>
      <c r="AS1885" s="28"/>
      <c r="AT1885" s="28"/>
      <c r="AU1885" s="28"/>
    </row>
    <row r="1886" spans="4:47" x14ac:dyDescent="0.2">
      <c r="D1886" s="4"/>
      <c r="AA1886" s="28"/>
      <c r="AB1886" s="28"/>
      <c r="AC1886" s="28"/>
      <c r="AD1886" s="28"/>
      <c r="AE1886" s="28"/>
      <c r="AG1886" s="29"/>
      <c r="AN1886" s="28"/>
      <c r="AO1886" s="28"/>
      <c r="AP1886" s="28"/>
      <c r="AQ1886" s="28"/>
      <c r="AR1886" s="28"/>
      <c r="AS1886" s="28"/>
      <c r="AT1886" s="28"/>
      <c r="AU1886" s="28"/>
    </row>
    <row r="1887" spans="4:47" x14ac:dyDescent="0.2">
      <c r="D1887" s="4"/>
      <c r="AA1887" s="28"/>
      <c r="AB1887" s="28"/>
      <c r="AC1887" s="28"/>
      <c r="AD1887" s="28"/>
      <c r="AE1887" s="28"/>
      <c r="AG1887" s="29"/>
      <c r="AN1887" s="28"/>
      <c r="AO1887" s="28"/>
      <c r="AP1887" s="28"/>
      <c r="AQ1887" s="28"/>
      <c r="AR1887" s="28"/>
      <c r="AS1887" s="28"/>
      <c r="AT1887" s="28"/>
      <c r="AU1887" s="28"/>
    </row>
    <row r="1888" spans="4:47" x14ac:dyDescent="0.2">
      <c r="D1888" s="4"/>
      <c r="AA1888" s="28"/>
      <c r="AB1888" s="28"/>
      <c r="AC1888" s="28"/>
      <c r="AD1888" s="28"/>
      <c r="AE1888" s="28"/>
      <c r="AG1888" s="29"/>
      <c r="AN1888" s="28"/>
      <c r="AO1888" s="28"/>
      <c r="AP1888" s="28"/>
      <c r="AQ1888" s="28"/>
      <c r="AR1888" s="28"/>
      <c r="AS1888" s="28"/>
      <c r="AT1888" s="28"/>
      <c r="AU1888" s="28"/>
    </row>
    <row r="1889" spans="4:47" x14ac:dyDescent="0.2">
      <c r="D1889" s="4"/>
      <c r="AA1889" s="28"/>
      <c r="AB1889" s="28"/>
      <c r="AC1889" s="28"/>
      <c r="AD1889" s="28"/>
      <c r="AE1889" s="28"/>
      <c r="AG1889" s="29"/>
      <c r="AN1889" s="28"/>
      <c r="AO1889" s="28"/>
      <c r="AP1889" s="28"/>
      <c r="AQ1889" s="28"/>
      <c r="AR1889" s="28"/>
      <c r="AS1889" s="28"/>
      <c r="AT1889" s="28"/>
      <c r="AU1889" s="28"/>
    </row>
    <row r="1890" spans="4:47" x14ac:dyDescent="0.2">
      <c r="D1890" s="4"/>
      <c r="AA1890" s="28"/>
      <c r="AB1890" s="28"/>
      <c r="AC1890" s="28"/>
      <c r="AD1890" s="28"/>
      <c r="AE1890" s="28"/>
      <c r="AG1890" s="29"/>
      <c r="AN1890" s="28"/>
      <c r="AO1890" s="28"/>
      <c r="AP1890" s="28"/>
      <c r="AQ1890" s="28"/>
      <c r="AR1890" s="28"/>
      <c r="AS1890" s="28"/>
      <c r="AT1890" s="28"/>
      <c r="AU1890" s="28"/>
    </row>
    <row r="1891" spans="4:47" x14ac:dyDescent="0.2">
      <c r="D1891" s="4"/>
      <c r="AA1891" s="28"/>
      <c r="AB1891" s="28"/>
      <c r="AC1891" s="28"/>
      <c r="AD1891" s="28"/>
      <c r="AE1891" s="28"/>
      <c r="AG1891" s="29"/>
      <c r="AN1891" s="28"/>
      <c r="AO1891" s="28"/>
      <c r="AP1891" s="28"/>
      <c r="AQ1891" s="28"/>
      <c r="AR1891" s="28"/>
      <c r="AS1891" s="28"/>
      <c r="AT1891" s="28"/>
      <c r="AU1891" s="28"/>
    </row>
    <row r="1892" spans="4:47" x14ac:dyDescent="0.2">
      <c r="D1892" s="4"/>
      <c r="AA1892" s="28"/>
      <c r="AB1892" s="28"/>
      <c r="AC1892" s="28"/>
      <c r="AD1892" s="28"/>
      <c r="AE1892" s="28"/>
      <c r="AG1892" s="29"/>
      <c r="AN1892" s="28"/>
      <c r="AO1892" s="28"/>
      <c r="AP1892" s="28"/>
      <c r="AQ1892" s="28"/>
      <c r="AR1892" s="28"/>
      <c r="AS1892" s="28"/>
      <c r="AT1892" s="28"/>
      <c r="AU1892" s="28"/>
    </row>
    <row r="1893" spans="4:47" x14ac:dyDescent="0.2">
      <c r="D1893" s="4"/>
      <c r="AA1893" s="28"/>
      <c r="AB1893" s="28"/>
      <c r="AC1893" s="28"/>
      <c r="AD1893" s="28"/>
      <c r="AE1893" s="28"/>
      <c r="AG1893" s="29"/>
      <c r="AN1893" s="28"/>
      <c r="AO1893" s="28"/>
      <c r="AP1893" s="28"/>
      <c r="AQ1893" s="28"/>
      <c r="AR1893" s="28"/>
      <c r="AS1893" s="28"/>
      <c r="AT1893" s="28"/>
      <c r="AU1893" s="28"/>
    </row>
    <row r="1894" spans="4:47" x14ac:dyDescent="0.2">
      <c r="D1894" s="4"/>
      <c r="AA1894" s="28"/>
      <c r="AB1894" s="28"/>
      <c r="AC1894" s="28"/>
      <c r="AD1894" s="28"/>
      <c r="AE1894" s="28"/>
      <c r="AG1894" s="29"/>
      <c r="AN1894" s="28"/>
      <c r="AO1894" s="28"/>
      <c r="AP1894" s="28"/>
      <c r="AQ1894" s="28"/>
      <c r="AR1894" s="28"/>
      <c r="AS1894" s="28"/>
      <c r="AT1894" s="28"/>
      <c r="AU1894" s="28"/>
    </row>
    <row r="1895" spans="4:47" x14ac:dyDescent="0.2">
      <c r="D1895" s="4"/>
      <c r="AA1895" s="28"/>
      <c r="AB1895" s="28"/>
      <c r="AC1895" s="28"/>
      <c r="AD1895" s="28"/>
      <c r="AE1895" s="28"/>
      <c r="AG1895" s="29"/>
      <c r="AN1895" s="28"/>
      <c r="AO1895" s="28"/>
      <c r="AP1895" s="28"/>
      <c r="AQ1895" s="28"/>
      <c r="AR1895" s="28"/>
      <c r="AS1895" s="28"/>
      <c r="AT1895" s="28"/>
      <c r="AU1895" s="28"/>
    </row>
    <row r="1896" spans="4:47" x14ac:dyDescent="0.2">
      <c r="D1896" s="4"/>
      <c r="AA1896" s="28"/>
      <c r="AB1896" s="28"/>
      <c r="AC1896" s="28"/>
      <c r="AD1896" s="28"/>
      <c r="AE1896" s="28"/>
      <c r="AG1896" s="29"/>
      <c r="AN1896" s="28"/>
      <c r="AO1896" s="28"/>
      <c r="AP1896" s="28"/>
      <c r="AQ1896" s="28"/>
      <c r="AR1896" s="28"/>
      <c r="AS1896" s="28"/>
      <c r="AT1896" s="28"/>
      <c r="AU1896" s="28"/>
    </row>
    <row r="1897" spans="4:47" x14ac:dyDescent="0.2">
      <c r="D1897" s="4"/>
      <c r="AA1897" s="28"/>
      <c r="AB1897" s="28"/>
      <c r="AC1897" s="28"/>
      <c r="AD1897" s="28"/>
      <c r="AE1897" s="28"/>
      <c r="AG1897" s="29"/>
      <c r="AN1897" s="28"/>
      <c r="AO1897" s="28"/>
      <c r="AP1897" s="28"/>
      <c r="AQ1897" s="28"/>
      <c r="AR1897" s="28"/>
      <c r="AS1897" s="28"/>
      <c r="AT1897" s="28"/>
      <c r="AU1897" s="28"/>
    </row>
    <row r="1898" spans="4:47" x14ac:dyDescent="0.2">
      <c r="D1898" s="4"/>
      <c r="AA1898" s="28"/>
      <c r="AB1898" s="28"/>
      <c r="AC1898" s="28"/>
      <c r="AD1898" s="28"/>
      <c r="AE1898" s="28"/>
      <c r="AG1898" s="29"/>
      <c r="AN1898" s="28"/>
      <c r="AO1898" s="28"/>
      <c r="AP1898" s="28"/>
      <c r="AQ1898" s="28"/>
      <c r="AR1898" s="28"/>
      <c r="AS1898" s="28"/>
      <c r="AT1898" s="28"/>
      <c r="AU1898" s="28"/>
    </row>
    <row r="1899" spans="4:47" x14ac:dyDescent="0.2">
      <c r="D1899" s="4"/>
      <c r="AA1899" s="28"/>
      <c r="AB1899" s="28"/>
      <c r="AC1899" s="28"/>
      <c r="AD1899" s="28"/>
      <c r="AE1899" s="28"/>
      <c r="AG1899" s="29"/>
      <c r="AN1899" s="28"/>
      <c r="AO1899" s="28"/>
      <c r="AP1899" s="28"/>
      <c r="AQ1899" s="28"/>
      <c r="AR1899" s="28"/>
      <c r="AS1899" s="28"/>
      <c r="AT1899" s="28"/>
      <c r="AU1899" s="28"/>
    </row>
    <row r="1900" spans="4:47" x14ac:dyDescent="0.2">
      <c r="D1900" s="4"/>
      <c r="AA1900" s="28"/>
      <c r="AB1900" s="28"/>
      <c r="AC1900" s="28"/>
      <c r="AD1900" s="28"/>
      <c r="AE1900" s="28"/>
      <c r="AG1900" s="29"/>
      <c r="AN1900" s="28"/>
      <c r="AO1900" s="28"/>
      <c r="AP1900" s="28"/>
      <c r="AQ1900" s="28"/>
      <c r="AR1900" s="28"/>
      <c r="AS1900" s="28"/>
      <c r="AT1900" s="28"/>
      <c r="AU1900" s="28"/>
    </row>
    <row r="1901" spans="4:47" x14ac:dyDescent="0.2">
      <c r="D1901" s="4"/>
      <c r="AA1901" s="28"/>
      <c r="AB1901" s="28"/>
      <c r="AC1901" s="28"/>
      <c r="AD1901" s="28"/>
      <c r="AE1901" s="28"/>
      <c r="AG1901" s="29"/>
      <c r="AN1901" s="28"/>
      <c r="AO1901" s="28"/>
      <c r="AP1901" s="28"/>
      <c r="AQ1901" s="28"/>
      <c r="AR1901" s="28"/>
      <c r="AS1901" s="28"/>
      <c r="AT1901" s="28"/>
      <c r="AU1901" s="28"/>
    </row>
    <row r="1902" spans="4:47" x14ac:dyDescent="0.2">
      <c r="D1902" s="4"/>
      <c r="AA1902" s="28"/>
      <c r="AB1902" s="28"/>
      <c r="AC1902" s="28"/>
      <c r="AD1902" s="28"/>
      <c r="AE1902" s="28"/>
      <c r="AG1902" s="29"/>
      <c r="AN1902" s="28"/>
      <c r="AO1902" s="28"/>
      <c r="AP1902" s="28"/>
      <c r="AQ1902" s="28"/>
      <c r="AR1902" s="28"/>
      <c r="AS1902" s="28"/>
      <c r="AT1902" s="28"/>
      <c r="AU1902" s="28"/>
    </row>
    <row r="1903" spans="4:47" x14ac:dyDescent="0.2">
      <c r="D1903" s="4"/>
      <c r="AA1903" s="28"/>
      <c r="AB1903" s="28"/>
      <c r="AC1903" s="28"/>
      <c r="AD1903" s="28"/>
      <c r="AE1903" s="28"/>
      <c r="AG1903" s="29"/>
      <c r="AN1903" s="28"/>
      <c r="AO1903" s="28"/>
      <c r="AP1903" s="28"/>
      <c r="AQ1903" s="28"/>
      <c r="AR1903" s="28"/>
      <c r="AS1903" s="28"/>
      <c r="AT1903" s="28"/>
      <c r="AU1903" s="28"/>
    </row>
    <row r="1904" spans="4:47" x14ac:dyDescent="0.2">
      <c r="D1904" s="4"/>
      <c r="AA1904" s="28"/>
      <c r="AB1904" s="28"/>
      <c r="AC1904" s="28"/>
      <c r="AD1904" s="28"/>
      <c r="AE1904" s="28"/>
      <c r="AG1904" s="29"/>
      <c r="AN1904" s="28"/>
      <c r="AO1904" s="28"/>
      <c r="AP1904" s="28"/>
      <c r="AQ1904" s="28"/>
      <c r="AR1904" s="28"/>
      <c r="AS1904" s="28"/>
      <c r="AT1904" s="28"/>
      <c r="AU1904" s="28"/>
    </row>
    <row r="1905" spans="4:50" x14ac:dyDescent="0.2">
      <c r="D1905" s="4"/>
      <c r="AA1905" s="28"/>
      <c r="AB1905" s="28"/>
      <c r="AC1905" s="28"/>
      <c r="AD1905" s="28"/>
      <c r="AE1905" s="28"/>
      <c r="AG1905" s="29"/>
      <c r="AN1905" s="28"/>
      <c r="AO1905" s="28"/>
      <c r="AP1905" s="28"/>
      <c r="AQ1905" s="28"/>
      <c r="AR1905" s="28"/>
      <c r="AS1905" s="28"/>
      <c r="AT1905" s="28"/>
      <c r="AU1905" s="28"/>
    </row>
    <row r="1906" spans="4:50" x14ac:dyDescent="0.2">
      <c r="D1906" s="4"/>
      <c r="AA1906" s="28"/>
      <c r="AB1906" s="28"/>
      <c r="AC1906" s="28"/>
      <c r="AD1906" s="28"/>
      <c r="AE1906" s="28"/>
      <c r="AG1906" s="29"/>
      <c r="AN1906" s="28"/>
      <c r="AO1906" s="28"/>
      <c r="AP1906" s="28"/>
      <c r="AQ1906" s="28"/>
      <c r="AR1906" s="28"/>
      <c r="AS1906" s="28"/>
      <c r="AT1906" s="28"/>
      <c r="AU1906" s="28"/>
    </row>
    <row r="1907" spans="4:50" x14ac:dyDescent="0.2">
      <c r="D1907" s="4"/>
      <c r="AA1907" s="28"/>
      <c r="AB1907" s="28"/>
      <c r="AC1907" s="28"/>
      <c r="AD1907" s="28"/>
      <c r="AE1907" s="28"/>
      <c r="AG1907" s="29"/>
      <c r="AN1907" s="28"/>
      <c r="AO1907" s="28"/>
      <c r="AP1907" s="28"/>
      <c r="AQ1907" s="28"/>
      <c r="AR1907" s="28"/>
      <c r="AS1907" s="28"/>
      <c r="AT1907" s="28"/>
      <c r="AU1907" s="28"/>
    </row>
    <row r="1908" spans="4:50" x14ac:dyDescent="0.2">
      <c r="D1908" s="4"/>
      <c r="AA1908" s="28"/>
      <c r="AB1908" s="28"/>
      <c r="AC1908" s="28"/>
      <c r="AD1908" s="28"/>
      <c r="AE1908" s="28"/>
      <c r="AG1908" s="29"/>
      <c r="AN1908" s="28"/>
      <c r="AO1908" s="28"/>
      <c r="AP1908" s="28"/>
      <c r="AQ1908" s="28"/>
      <c r="AR1908" s="28"/>
      <c r="AS1908" s="28"/>
      <c r="AT1908" s="28"/>
      <c r="AU1908" s="28"/>
    </row>
    <row r="1909" spans="4:50" x14ac:dyDescent="0.2">
      <c r="D1909" s="4"/>
      <c r="AA1909" s="28"/>
      <c r="AB1909" s="28"/>
      <c r="AC1909" s="28"/>
      <c r="AD1909" s="28"/>
      <c r="AE1909" s="28"/>
      <c r="AG1909" s="29"/>
      <c r="AN1909" s="28"/>
      <c r="AO1909" s="28"/>
      <c r="AP1909" s="28"/>
      <c r="AQ1909" s="28"/>
      <c r="AR1909" s="28"/>
      <c r="AS1909" s="28"/>
      <c r="AT1909" s="28"/>
      <c r="AU1909" s="28"/>
    </row>
    <row r="1910" spans="4:50" x14ac:dyDescent="0.2">
      <c r="D1910" s="4"/>
      <c r="AA1910" s="28"/>
      <c r="AB1910" s="28"/>
      <c r="AC1910" s="28"/>
      <c r="AD1910" s="28"/>
      <c r="AE1910" s="28"/>
      <c r="AG1910" s="29"/>
      <c r="AN1910" s="28"/>
      <c r="AO1910" s="28"/>
      <c r="AP1910" s="28"/>
      <c r="AQ1910" s="28"/>
      <c r="AR1910" s="28"/>
      <c r="AS1910" s="28"/>
      <c r="AT1910" s="28"/>
      <c r="AU1910" s="28"/>
    </row>
    <row r="1911" spans="4:50" x14ac:dyDescent="0.2">
      <c r="D1911" s="4"/>
      <c r="AA1911" s="28"/>
      <c r="AB1911" s="28"/>
      <c r="AC1911" s="28"/>
      <c r="AD1911" s="28"/>
      <c r="AE1911" s="28"/>
      <c r="AG1911" s="29"/>
      <c r="AN1911" s="28"/>
      <c r="AO1911" s="28"/>
      <c r="AP1911" s="28"/>
      <c r="AQ1911" s="28"/>
      <c r="AR1911" s="28"/>
      <c r="AS1911" s="28"/>
      <c r="AT1911" s="28"/>
      <c r="AU1911" s="28"/>
      <c r="AV1911" s="28"/>
      <c r="AW1911" s="26"/>
      <c r="AX1911" s="27"/>
    </row>
    <row r="1912" spans="4:50" x14ac:dyDescent="0.2">
      <c r="D1912" s="4"/>
      <c r="AA1912" s="28"/>
      <c r="AB1912" s="28"/>
      <c r="AC1912" s="28"/>
      <c r="AD1912" s="28"/>
      <c r="AE1912" s="28"/>
      <c r="AG1912" s="29"/>
      <c r="AN1912" s="28"/>
      <c r="AO1912" s="28"/>
      <c r="AP1912" s="28"/>
      <c r="AQ1912" s="28"/>
      <c r="AR1912" s="28"/>
      <c r="AS1912" s="28"/>
      <c r="AT1912" s="28"/>
      <c r="AU1912" s="28"/>
    </row>
    <row r="1913" spans="4:50" x14ac:dyDescent="0.2">
      <c r="D1913" s="4"/>
      <c r="AA1913" s="28"/>
      <c r="AB1913" s="28"/>
      <c r="AC1913" s="28"/>
      <c r="AD1913" s="28"/>
      <c r="AE1913" s="28"/>
      <c r="AG1913" s="29"/>
      <c r="AN1913" s="28"/>
      <c r="AO1913" s="28"/>
      <c r="AP1913" s="28"/>
      <c r="AQ1913" s="28"/>
      <c r="AR1913" s="28"/>
      <c r="AS1913" s="28"/>
      <c r="AT1913" s="28"/>
      <c r="AU1913" s="28"/>
    </row>
    <row r="1914" spans="4:50" x14ac:dyDescent="0.2">
      <c r="D1914" s="4"/>
      <c r="AA1914" s="28"/>
      <c r="AB1914" s="28"/>
      <c r="AC1914" s="28"/>
      <c r="AD1914" s="28"/>
      <c r="AE1914" s="28"/>
      <c r="AG1914" s="29"/>
      <c r="AN1914" s="28"/>
      <c r="AO1914" s="28"/>
      <c r="AP1914" s="28"/>
      <c r="AQ1914" s="28"/>
      <c r="AR1914" s="28"/>
      <c r="AS1914" s="28"/>
      <c r="AT1914" s="28"/>
      <c r="AU1914" s="28"/>
    </row>
    <row r="1915" spans="4:50" x14ac:dyDescent="0.2">
      <c r="D1915" s="4"/>
      <c r="AA1915" s="28"/>
      <c r="AB1915" s="28"/>
      <c r="AC1915" s="28"/>
      <c r="AD1915" s="28"/>
      <c r="AE1915" s="28"/>
      <c r="AG1915" s="29"/>
      <c r="AN1915" s="28"/>
      <c r="AO1915" s="28"/>
      <c r="AP1915" s="28"/>
      <c r="AQ1915" s="28"/>
      <c r="AR1915" s="28"/>
      <c r="AS1915" s="28"/>
      <c r="AT1915" s="28"/>
      <c r="AU1915" s="28"/>
      <c r="AV1915" s="28"/>
      <c r="AW1915" s="26"/>
      <c r="AX1915" s="27"/>
    </row>
    <row r="1916" spans="4:50" x14ac:dyDescent="0.2">
      <c r="D1916" s="4"/>
      <c r="AA1916" s="28"/>
      <c r="AB1916" s="28"/>
      <c r="AC1916" s="28"/>
      <c r="AD1916" s="28"/>
      <c r="AE1916" s="28"/>
      <c r="AG1916" s="29"/>
      <c r="AN1916" s="28"/>
      <c r="AO1916" s="28"/>
      <c r="AP1916" s="28"/>
      <c r="AQ1916" s="28"/>
      <c r="AR1916" s="28"/>
      <c r="AS1916" s="28"/>
      <c r="AT1916" s="28"/>
      <c r="AU1916" s="28"/>
    </row>
    <row r="1917" spans="4:50" x14ac:dyDescent="0.2">
      <c r="D1917" s="4"/>
      <c r="AA1917" s="28"/>
      <c r="AB1917" s="28"/>
      <c r="AC1917" s="28"/>
      <c r="AD1917" s="28"/>
      <c r="AE1917" s="28"/>
      <c r="AG1917" s="29"/>
      <c r="AN1917" s="28"/>
      <c r="AO1917" s="28"/>
      <c r="AP1917" s="28"/>
      <c r="AQ1917" s="28"/>
      <c r="AR1917" s="28"/>
      <c r="AS1917" s="28"/>
      <c r="AT1917" s="28"/>
      <c r="AU1917" s="28"/>
    </row>
    <row r="1918" spans="4:50" x14ac:dyDescent="0.2">
      <c r="D1918" s="4"/>
      <c r="AA1918" s="28"/>
      <c r="AB1918" s="28"/>
      <c r="AC1918" s="28"/>
      <c r="AD1918" s="28"/>
      <c r="AE1918" s="28"/>
      <c r="AG1918" s="29"/>
      <c r="AN1918" s="28"/>
      <c r="AO1918" s="28"/>
      <c r="AP1918" s="28"/>
      <c r="AQ1918" s="28"/>
      <c r="AR1918" s="28"/>
      <c r="AS1918" s="28"/>
      <c r="AT1918" s="28"/>
      <c r="AU1918" s="28"/>
      <c r="AV1918" s="28"/>
      <c r="AW1918" s="26"/>
      <c r="AX1918" s="27"/>
    </row>
    <row r="1919" spans="4:50" x14ac:dyDescent="0.2">
      <c r="D1919" s="4"/>
      <c r="AA1919" s="28"/>
      <c r="AB1919" s="28"/>
      <c r="AC1919" s="28"/>
      <c r="AD1919" s="28"/>
      <c r="AE1919" s="28"/>
      <c r="AG1919" s="29"/>
      <c r="AN1919" s="28"/>
      <c r="AO1919" s="28"/>
      <c r="AP1919" s="28"/>
      <c r="AQ1919" s="28"/>
      <c r="AR1919" s="28"/>
      <c r="AS1919" s="28"/>
      <c r="AT1919" s="28"/>
      <c r="AU1919" s="28"/>
    </row>
    <row r="1920" spans="4:50" x14ac:dyDescent="0.2">
      <c r="D1920" s="4"/>
      <c r="AA1920" s="28"/>
      <c r="AB1920" s="28"/>
      <c r="AC1920" s="28"/>
      <c r="AD1920" s="28"/>
      <c r="AE1920" s="28"/>
      <c r="AG1920" s="29"/>
      <c r="AN1920" s="28"/>
      <c r="AO1920" s="28"/>
      <c r="AP1920" s="28"/>
      <c r="AQ1920" s="28"/>
      <c r="AR1920" s="28"/>
      <c r="AS1920" s="28"/>
      <c r="AT1920" s="28"/>
      <c r="AU1920" s="28"/>
    </row>
    <row r="1921" spans="4:47" x14ac:dyDescent="0.2">
      <c r="D1921" s="4"/>
      <c r="AA1921" s="28"/>
      <c r="AB1921" s="28"/>
      <c r="AC1921" s="28"/>
      <c r="AD1921" s="28"/>
      <c r="AE1921" s="28"/>
      <c r="AG1921" s="29"/>
      <c r="AN1921" s="28"/>
      <c r="AO1921" s="28"/>
      <c r="AP1921" s="28"/>
      <c r="AQ1921" s="28"/>
      <c r="AR1921" s="28"/>
      <c r="AS1921" s="28"/>
      <c r="AT1921" s="28"/>
      <c r="AU1921" s="28"/>
    </row>
    <row r="1922" spans="4:47" x14ac:dyDescent="0.2">
      <c r="D1922" s="4"/>
      <c r="AA1922" s="28"/>
      <c r="AB1922" s="28"/>
      <c r="AC1922" s="28"/>
      <c r="AD1922" s="28"/>
      <c r="AE1922" s="28"/>
      <c r="AG1922" s="29"/>
      <c r="AN1922" s="28"/>
      <c r="AO1922" s="28"/>
      <c r="AP1922" s="28"/>
      <c r="AQ1922" s="28"/>
      <c r="AR1922" s="28"/>
      <c r="AS1922" s="28"/>
      <c r="AT1922" s="28"/>
      <c r="AU1922" s="28"/>
    </row>
    <row r="1923" spans="4:47" x14ac:dyDescent="0.2">
      <c r="D1923" s="4"/>
      <c r="AA1923" s="28"/>
      <c r="AB1923" s="28"/>
      <c r="AC1923" s="28"/>
      <c r="AD1923" s="28"/>
      <c r="AE1923" s="28"/>
      <c r="AG1923" s="29"/>
      <c r="AN1923" s="28"/>
      <c r="AO1923" s="28"/>
      <c r="AP1923" s="28"/>
      <c r="AQ1923" s="28"/>
      <c r="AR1923" s="28"/>
      <c r="AS1923" s="28"/>
      <c r="AT1923" s="28"/>
      <c r="AU1923" s="28"/>
    </row>
    <row r="1924" spans="4:47" x14ac:dyDescent="0.2">
      <c r="D1924" s="4"/>
      <c r="AA1924" s="28"/>
      <c r="AB1924" s="28"/>
      <c r="AC1924" s="28"/>
      <c r="AD1924" s="28"/>
      <c r="AE1924" s="28"/>
      <c r="AG1924" s="29"/>
      <c r="AN1924" s="28"/>
      <c r="AO1924" s="28"/>
      <c r="AP1924" s="28"/>
      <c r="AQ1924" s="28"/>
      <c r="AR1924" s="28"/>
      <c r="AS1924" s="28"/>
      <c r="AT1924" s="28"/>
      <c r="AU1924" s="28"/>
    </row>
    <row r="1925" spans="4:47" x14ac:dyDescent="0.2">
      <c r="D1925" s="4"/>
      <c r="AA1925" s="28"/>
      <c r="AB1925" s="28"/>
      <c r="AC1925" s="28"/>
      <c r="AD1925" s="28"/>
      <c r="AE1925" s="28"/>
      <c r="AG1925" s="29"/>
      <c r="AN1925" s="28"/>
      <c r="AO1925" s="28"/>
      <c r="AP1925" s="28"/>
      <c r="AQ1925" s="28"/>
      <c r="AR1925" s="28"/>
      <c r="AS1925" s="28"/>
      <c r="AT1925" s="28"/>
      <c r="AU1925" s="28"/>
    </row>
    <row r="1926" spans="4:47" x14ac:dyDescent="0.2">
      <c r="D1926" s="4"/>
      <c r="AA1926" s="28"/>
      <c r="AB1926" s="28"/>
      <c r="AC1926" s="28"/>
      <c r="AD1926" s="28"/>
      <c r="AE1926" s="28"/>
      <c r="AG1926" s="29"/>
      <c r="AN1926" s="28"/>
      <c r="AO1926" s="28"/>
      <c r="AP1926" s="28"/>
      <c r="AQ1926" s="28"/>
      <c r="AR1926" s="28"/>
      <c r="AS1926" s="28"/>
      <c r="AT1926" s="28"/>
      <c r="AU1926" s="28"/>
    </row>
    <row r="1927" spans="4:47" x14ac:dyDescent="0.2">
      <c r="D1927" s="4"/>
      <c r="AA1927" s="28"/>
      <c r="AB1927" s="28"/>
      <c r="AC1927" s="28"/>
      <c r="AD1927" s="28"/>
      <c r="AE1927" s="28"/>
      <c r="AG1927" s="29"/>
      <c r="AN1927" s="28"/>
      <c r="AO1927" s="28"/>
      <c r="AP1927" s="28"/>
      <c r="AQ1927" s="28"/>
      <c r="AR1927" s="28"/>
      <c r="AS1927" s="28"/>
      <c r="AT1927" s="28"/>
      <c r="AU1927" s="28"/>
    </row>
    <row r="1928" spans="4:47" x14ac:dyDescent="0.2">
      <c r="D1928" s="4"/>
      <c r="AA1928" s="28"/>
      <c r="AB1928" s="28"/>
      <c r="AC1928" s="28"/>
      <c r="AD1928" s="28"/>
      <c r="AE1928" s="28"/>
      <c r="AG1928" s="29"/>
      <c r="AN1928" s="28"/>
      <c r="AO1928" s="28"/>
      <c r="AP1928" s="28"/>
      <c r="AQ1928" s="28"/>
      <c r="AR1928" s="28"/>
      <c r="AS1928" s="28"/>
      <c r="AT1928" s="28"/>
      <c r="AU1928" s="28"/>
    </row>
    <row r="1929" spans="4:47" x14ac:dyDescent="0.2">
      <c r="D1929" s="4"/>
      <c r="AA1929" s="28"/>
      <c r="AB1929" s="28"/>
      <c r="AC1929" s="28"/>
      <c r="AD1929" s="28"/>
      <c r="AE1929" s="28"/>
      <c r="AG1929" s="29"/>
      <c r="AN1929" s="28"/>
      <c r="AO1929" s="28"/>
      <c r="AP1929" s="28"/>
      <c r="AQ1929" s="28"/>
      <c r="AR1929" s="28"/>
      <c r="AS1929" s="28"/>
      <c r="AT1929" s="28"/>
      <c r="AU1929" s="28"/>
    </row>
    <row r="1930" spans="4:47" x14ac:dyDescent="0.2">
      <c r="D1930" s="4"/>
      <c r="AA1930" s="28"/>
      <c r="AB1930" s="28"/>
      <c r="AC1930" s="28"/>
      <c r="AD1930" s="28"/>
      <c r="AE1930" s="28"/>
      <c r="AG1930" s="29"/>
      <c r="AN1930" s="28"/>
      <c r="AO1930" s="28"/>
      <c r="AP1930" s="28"/>
      <c r="AQ1930" s="28"/>
      <c r="AR1930" s="28"/>
      <c r="AS1930" s="28"/>
      <c r="AT1930" s="28"/>
      <c r="AU1930" s="28"/>
    </row>
    <row r="1931" spans="4:47" x14ac:dyDescent="0.2">
      <c r="D1931" s="4"/>
      <c r="AA1931" s="28"/>
      <c r="AB1931" s="28"/>
      <c r="AC1931" s="28"/>
      <c r="AD1931" s="28"/>
      <c r="AE1931" s="28"/>
      <c r="AG1931" s="29"/>
      <c r="AN1931" s="28"/>
      <c r="AO1931" s="28"/>
      <c r="AP1931" s="28"/>
      <c r="AQ1931" s="28"/>
      <c r="AR1931" s="28"/>
      <c r="AS1931" s="28"/>
      <c r="AT1931" s="28"/>
      <c r="AU1931" s="28"/>
    </row>
    <row r="1932" spans="4:47" x14ac:dyDescent="0.2">
      <c r="D1932" s="4"/>
      <c r="AA1932" s="28"/>
      <c r="AB1932" s="28"/>
      <c r="AC1932" s="28"/>
      <c r="AD1932" s="28"/>
      <c r="AE1932" s="28"/>
      <c r="AG1932" s="29"/>
      <c r="AN1932" s="28"/>
      <c r="AO1932" s="28"/>
      <c r="AP1932" s="28"/>
      <c r="AQ1932" s="28"/>
      <c r="AR1932" s="28"/>
      <c r="AS1932" s="28"/>
      <c r="AT1932" s="28"/>
      <c r="AU1932" s="28"/>
    </row>
    <row r="1933" spans="4:47" x14ac:dyDescent="0.2">
      <c r="D1933" s="4"/>
      <c r="AA1933" s="28"/>
      <c r="AB1933" s="28"/>
      <c r="AC1933" s="28"/>
      <c r="AD1933" s="28"/>
      <c r="AE1933" s="28"/>
      <c r="AG1933" s="29"/>
      <c r="AN1933" s="28"/>
      <c r="AO1933" s="28"/>
      <c r="AP1933" s="28"/>
      <c r="AQ1933" s="28"/>
      <c r="AR1933" s="28"/>
      <c r="AS1933" s="28"/>
      <c r="AT1933" s="28"/>
      <c r="AU1933" s="28"/>
    </row>
    <row r="1934" spans="4:47" x14ac:dyDescent="0.2">
      <c r="D1934" s="4"/>
      <c r="AA1934" s="28"/>
      <c r="AB1934" s="28"/>
      <c r="AC1934" s="28"/>
      <c r="AD1934" s="28"/>
      <c r="AE1934" s="28"/>
      <c r="AG1934" s="29"/>
      <c r="AN1934" s="28"/>
      <c r="AO1934" s="28"/>
      <c r="AP1934" s="28"/>
      <c r="AQ1934" s="28"/>
      <c r="AR1934" s="28"/>
      <c r="AS1934" s="28"/>
      <c r="AT1934" s="28"/>
      <c r="AU1934" s="28"/>
    </row>
    <row r="1935" spans="4:47" x14ac:dyDescent="0.2">
      <c r="D1935" s="4"/>
      <c r="AA1935" s="28"/>
      <c r="AB1935" s="28"/>
      <c r="AC1935" s="28"/>
      <c r="AD1935" s="28"/>
      <c r="AE1935" s="28"/>
      <c r="AG1935" s="29"/>
      <c r="AN1935" s="28"/>
      <c r="AO1935" s="28"/>
      <c r="AP1935" s="28"/>
      <c r="AQ1935" s="28"/>
      <c r="AR1935" s="28"/>
      <c r="AS1935" s="28"/>
      <c r="AT1935" s="28"/>
      <c r="AU1935" s="28"/>
    </row>
    <row r="1936" spans="4:47" x14ac:dyDescent="0.2">
      <c r="D1936" s="4"/>
      <c r="AA1936" s="28"/>
      <c r="AB1936" s="28"/>
      <c r="AC1936" s="28"/>
      <c r="AD1936" s="28"/>
      <c r="AE1936" s="28"/>
      <c r="AG1936" s="29"/>
      <c r="AN1936" s="28"/>
      <c r="AO1936" s="28"/>
      <c r="AP1936" s="28"/>
      <c r="AQ1936" s="28"/>
      <c r="AR1936" s="28"/>
      <c r="AS1936" s="28"/>
      <c r="AT1936" s="28"/>
      <c r="AU1936" s="28"/>
    </row>
    <row r="1937" spans="4:47" x14ac:dyDescent="0.2">
      <c r="D1937" s="4"/>
      <c r="AA1937" s="28"/>
      <c r="AB1937" s="28"/>
      <c r="AC1937" s="28"/>
      <c r="AD1937" s="28"/>
      <c r="AE1937" s="28"/>
      <c r="AG1937" s="29"/>
      <c r="AN1937" s="28"/>
      <c r="AO1937" s="28"/>
      <c r="AP1937" s="28"/>
      <c r="AQ1937" s="28"/>
      <c r="AR1937" s="28"/>
      <c r="AS1937" s="28"/>
      <c r="AT1937" s="28"/>
      <c r="AU1937" s="28"/>
    </row>
    <row r="1938" spans="4:47" x14ac:dyDescent="0.2">
      <c r="D1938" s="4"/>
      <c r="AA1938" s="28"/>
      <c r="AB1938" s="28"/>
      <c r="AC1938" s="28"/>
      <c r="AD1938" s="28"/>
      <c r="AE1938" s="28"/>
      <c r="AG1938" s="29"/>
      <c r="AN1938" s="28"/>
      <c r="AO1938" s="28"/>
      <c r="AP1938" s="28"/>
      <c r="AQ1938" s="28"/>
      <c r="AR1938" s="28"/>
      <c r="AS1938" s="28"/>
      <c r="AT1938" s="28"/>
      <c r="AU1938" s="28"/>
    </row>
    <row r="1939" spans="4:47" x14ac:dyDescent="0.2">
      <c r="D1939" s="4"/>
      <c r="AA1939" s="28"/>
      <c r="AB1939" s="28"/>
      <c r="AC1939" s="28"/>
      <c r="AD1939" s="28"/>
      <c r="AE1939" s="28"/>
      <c r="AG1939" s="29"/>
      <c r="AN1939" s="28"/>
      <c r="AO1939" s="28"/>
      <c r="AP1939" s="28"/>
      <c r="AQ1939" s="28"/>
      <c r="AR1939" s="28"/>
      <c r="AS1939" s="28"/>
      <c r="AT1939" s="28"/>
      <c r="AU1939" s="28"/>
    </row>
    <row r="1940" spans="4:47" x14ac:dyDescent="0.2">
      <c r="D1940" s="4"/>
      <c r="AA1940" s="28"/>
      <c r="AB1940" s="28"/>
      <c r="AC1940" s="28"/>
      <c r="AD1940" s="28"/>
      <c r="AE1940" s="28"/>
      <c r="AG1940" s="29"/>
      <c r="AN1940" s="28"/>
      <c r="AO1940" s="28"/>
      <c r="AP1940" s="28"/>
      <c r="AQ1940" s="28"/>
      <c r="AR1940" s="28"/>
      <c r="AS1940" s="28"/>
      <c r="AT1940" s="28"/>
      <c r="AU1940" s="28"/>
    </row>
    <row r="1941" spans="4:47" x14ac:dyDescent="0.2">
      <c r="D1941" s="4"/>
      <c r="AA1941" s="28"/>
      <c r="AB1941" s="28"/>
      <c r="AC1941" s="28"/>
      <c r="AD1941" s="28"/>
      <c r="AE1941" s="28"/>
      <c r="AG1941" s="29"/>
      <c r="AN1941" s="28"/>
      <c r="AO1941" s="28"/>
      <c r="AP1941" s="28"/>
      <c r="AQ1941" s="28"/>
      <c r="AR1941" s="28"/>
      <c r="AS1941" s="28"/>
      <c r="AT1941" s="28"/>
      <c r="AU1941" s="28"/>
    </row>
    <row r="1942" spans="4:47" x14ac:dyDescent="0.2">
      <c r="D1942" s="4"/>
      <c r="AA1942" s="28"/>
      <c r="AB1942" s="28"/>
      <c r="AC1942" s="28"/>
      <c r="AD1942" s="28"/>
      <c r="AE1942" s="28"/>
      <c r="AG1942" s="29"/>
      <c r="AN1942" s="28"/>
      <c r="AO1942" s="28"/>
      <c r="AP1942" s="28"/>
      <c r="AQ1942" s="28"/>
      <c r="AR1942" s="28"/>
      <c r="AS1942" s="28"/>
      <c r="AT1942" s="28"/>
      <c r="AU1942" s="28"/>
    </row>
    <row r="1943" spans="4:47" x14ac:dyDescent="0.2">
      <c r="D1943" s="4"/>
      <c r="AA1943" s="28"/>
      <c r="AB1943" s="28"/>
      <c r="AC1943" s="28"/>
      <c r="AD1943" s="28"/>
      <c r="AE1943" s="28"/>
      <c r="AG1943" s="29"/>
      <c r="AN1943" s="28"/>
      <c r="AO1943" s="28"/>
      <c r="AP1943" s="28"/>
      <c r="AQ1943" s="28"/>
      <c r="AR1943" s="28"/>
      <c r="AS1943" s="28"/>
      <c r="AT1943" s="28"/>
      <c r="AU1943" s="28"/>
    </row>
    <row r="1944" spans="4:47" x14ac:dyDescent="0.2">
      <c r="D1944" s="4"/>
      <c r="AA1944" s="28"/>
      <c r="AB1944" s="28"/>
      <c r="AC1944" s="28"/>
      <c r="AD1944" s="28"/>
      <c r="AE1944" s="28"/>
      <c r="AG1944" s="29"/>
      <c r="AN1944" s="28"/>
      <c r="AO1944" s="28"/>
      <c r="AP1944" s="28"/>
      <c r="AQ1944" s="28"/>
      <c r="AR1944" s="28"/>
      <c r="AS1944" s="28"/>
      <c r="AT1944" s="28"/>
      <c r="AU1944" s="28"/>
    </row>
    <row r="1945" spans="4:47" x14ac:dyDescent="0.2">
      <c r="D1945" s="4"/>
      <c r="AA1945" s="28"/>
      <c r="AB1945" s="28"/>
      <c r="AC1945" s="28"/>
      <c r="AD1945" s="28"/>
      <c r="AE1945" s="28"/>
      <c r="AG1945" s="29"/>
      <c r="AN1945" s="28"/>
      <c r="AO1945" s="28"/>
      <c r="AP1945" s="28"/>
      <c r="AQ1945" s="28"/>
      <c r="AR1945" s="28"/>
      <c r="AS1945" s="28"/>
      <c r="AT1945" s="28"/>
      <c r="AU1945" s="28"/>
    </row>
    <row r="1946" spans="4:47" x14ac:dyDescent="0.2">
      <c r="D1946" s="4"/>
      <c r="AA1946" s="28"/>
      <c r="AB1946" s="28"/>
      <c r="AC1946" s="28"/>
      <c r="AD1946" s="28"/>
      <c r="AE1946" s="28"/>
      <c r="AG1946" s="29"/>
      <c r="AN1946" s="28"/>
      <c r="AO1946" s="28"/>
      <c r="AP1946" s="28"/>
      <c r="AQ1946" s="28"/>
      <c r="AR1946" s="28"/>
      <c r="AS1946" s="28"/>
      <c r="AT1946" s="28"/>
      <c r="AU1946" s="28"/>
    </row>
    <row r="1947" spans="4:47" x14ac:dyDescent="0.2">
      <c r="D1947" s="4"/>
      <c r="AA1947" s="28"/>
      <c r="AB1947" s="28"/>
      <c r="AC1947" s="28"/>
      <c r="AD1947" s="28"/>
      <c r="AE1947" s="28"/>
      <c r="AG1947" s="29"/>
      <c r="AN1947" s="28"/>
      <c r="AO1947" s="28"/>
      <c r="AP1947" s="28"/>
      <c r="AQ1947" s="28"/>
      <c r="AR1947" s="28"/>
      <c r="AS1947" s="28"/>
      <c r="AT1947" s="28"/>
      <c r="AU1947" s="28"/>
    </row>
    <row r="1948" spans="4:47" x14ac:dyDescent="0.2">
      <c r="D1948" s="4"/>
      <c r="AA1948" s="28"/>
      <c r="AB1948" s="28"/>
      <c r="AC1948" s="28"/>
      <c r="AD1948" s="28"/>
      <c r="AE1948" s="28"/>
      <c r="AG1948" s="29"/>
      <c r="AN1948" s="28"/>
      <c r="AO1948" s="28"/>
      <c r="AP1948" s="28"/>
      <c r="AQ1948" s="28"/>
      <c r="AR1948" s="28"/>
      <c r="AS1948" s="28"/>
      <c r="AT1948" s="28"/>
      <c r="AU1948" s="28"/>
    </row>
    <row r="1949" spans="4:47" x14ac:dyDescent="0.2">
      <c r="D1949" s="4"/>
      <c r="AA1949" s="28"/>
      <c r="AB1949" s="28"/>
      <c r="AC1949" s="28"/>
      <c r="AD1949" s="28"/>
      <c r="AE1949" s="28"/>
      <c r="AG1949" s="29"/>
      <c r="AN1949" s="28"/>
      <c r="AO1949" s="28"/>
      <c r="AP1949" s="28"/>
      <c r="AQ1949" s="28"/>
      <c r="AR1949" s="28"/>
      <c r="AS1949" s="28"/>
      <c r="AT1949" s="28"/>
      <c r="AU1949" s="28"/>
    </row>
    <row r="1950" spans="4:47" x14ac:dyDescent="0.2">
      <c r="D1950" s="4"/>
      <c r="AA1950" s="28"/>
      <c r="AB1950" s="28"/>
      <c r="AC1950" s="28"/>
      <c r="AD1950" s="28"/>
      <c r="AE1950" s="28"/>
      <c r="AG1950" s="29"/>
      <c r="AN1950" s="28"/>
      <c r="AO1950" s="28"/>
      <c r="AP1950" s="28"/>
      <c r="AQ1950" s="28"/>
      <c r="AR1950" s="28"/>
      <c r="AS1950" s="28"/>
      <c r="AT1950" s="28"/>
      <c r="AU1950" s="28"/>
    </row>
    <row r="1951" spans="4:47" x14ac:dyDescent="0.2">
      <c r="D1951" s="4"/>
      <c r="AA1951" s="28"/>
      <c r="AB1951" s="28"/>
      <c r="AC1951" s="28"/>
      <c r="AD1951" s="28"/>
      <c r="AE1951" s="28"/>
      <c r="AG1951" s="29"/>
      <c r="AN1951" s="28"/>
      <c r="AO1951" s="28"/>
      <c r="AP1951" s="28"/>
      <c r="AQ1951" s="28"/>
      <c r="AR1951" s="28"/>
      <c r="AS1951" s="28"/>
      <c r="AT1951" s="28"/>
      <c r="AU1951" s="28"/>
    </row>
    <row r="1952" spans="4:47" x14ac:dyDescent="0.2">
      <c r="D1952" s="4"/>
      <c r="AA1952" s="28"/>
      <c r="AB1952" s="28"/>
      <c r="AC1952" s="28"/>
      <c r="AD1952" s="28"/>
      <c r="AE1952" s="28"/>
      <c r="AG1952" s="29"/>
      <c r="AN1952" s="28"/>
      <c r="AO1952" s="28"/>
      <c r="AP1952" s="28"/>
      <c r="AQ1952" s="28"/>
      <c r="AR1952" s="28"/>
      <c r="AS1952" s="28"/>
      <c r="AT1952" s="28"/>
      <c r="AU1952" s="28"/>
    </row>
    <row r="1953" spans="4:47" x14ac:dyDescent="0.2">
      <c r="D1953" s="4"/>
      <c r="AA1953" s="28"/>
      <c r="AB1953" s="28"/>
      <c r="AC1953" s="28"/>
      <c r="AD1953" s="28"/>
      <c r="AE1953" s="28"/>
      <c r="AG1953" s="29"/>
      <c r="AN1953" s="28"/>
      <c r="AO1953" s="28"/>
      <c r="AP1953" s="28"/>
      <c r="AQ1953" s="28"/>
      <c r="AR1953" s="28"/>
      <c r="AS1953" s="28"/>
      <c r="AT1953" s="28"/>
      <c r="AU1953" s="28"/>
    </row>
    <row r="1954" spans="4:47" x14ac:dyDescent="0.2">
      <c r="D1954" s="4"/>
      <c r="AA1954" s="28"/>
      <c r="AB1954" s="28"/>
      <c r="AC1954" s="28"/>
      <c r="AD1954" s="28"/>
      <c r="AE1954" s="28"/>
      <c r="AG1954" s="29"/>
      <c r="AN1954" s="28"/>
      <c r="AO1954" s="28"/>
      <c r="AP1954" s="28"/>
      <c r="AQ1954" s="28"/>
      <c r="AR1954" s="28"/>
      <c r="AS1954" s="28"/>
      <c r="AT1954" s="28"/>
      <c r="AU1954" s="28"/>
    </row>
    <row r="1955" spans="4:47" x14ac:dyDescent="0.2">
      <c r="D1955" s="4"/>
      <c r="AA1955" s="28"/>
      <c r="AB1955" s="28"/>
      <c r="AC1955" s="28"/>
      <c r="AD1955" s="28"/>
      <c r="AE1955" s="28"/>
      <c r="AG1955" s="29"/>
      <c r="AN1955" s="28"/>
      <c r="AO1955" s="28"/>
      <c r="AP1955" s="28"/>
      <c r="AQ1955" s="28"/>
      <c r="AR1955" s="28"/>
      <c r="AS1955" s="28"/>
      <c r="AT1955" s="28"/>
      <c r="AU1955" s="28"/>
    </row>
    <row r="1956" spans="4:47" x14ac:dyDescent="0.2">
      <c r="D1956" s="4"/>
      <c r="AA1956" s="28"/>
      <c r="AB1956" s="28"/>
      <c r="AC1956" s="28"/>
      <c r="AD1956" s="28"/>
      <c r="AE1956" s="28"/>
      <c r="AG1956" s="29"/>
      <c r="AN1956" s="28"/>
      <c r="AO1956" s="28"/>
      <c r="AP1956" s="28"/>
      <c r="AQ1956" s="28"/>
      <c r="AR1956" s="28"/>
      <c r="AS1956" s="28"/>
      <c r="AT1956" s="28"/>
      <c r="AU1956" s="28"/>
    </row>
    <row r="1957" spans="4:47" x14ac:dyDescent="0.2">
      <c r="D1957" s="4"/>
      <c r="AA1957" s="28"/>
      <c r="AB1957" s="28"/>
      <c r="AC1957" s="28"/>
      <c r="AD1957" s="28"/>
      <c r="AE1957" s="28"/>
      <c r="AG1957" s="29"/>
      <c r="AN1957" s="28"/>
      <c r="AO1957" s="28"/>
      <c r="AP1957" s="28"/>
      <c r="AQ1957" s="28"/>
      <c r="AR1957" s="28"/>
      <c r="AS1957" s="28"/>
      <c r="AT1957" s="28"/>
      <c r="AU1957" s="28"/>
    </row>
    <row r="1958" spans="4:47" x14ac:dyDescent="0.2">
      <c r="D1958" s="4"/>
      <c r="AA1958" s="28"/>
      <c r="AB1958" s="28"/>
      <c r="AC1958" s="28"/>
      <c r="AD1958" s="28"/>
      <c r="AE1958" s="28"/>
      <c r="AG1958" s="29"/>
      <c r="AN1958" s="28"/>
      <c r="AO1958" s="28"/>
      <c r="AP1958" s="28"/>
      <c r="AQ1958" s="28"/>
      <c r="AR1958" s="28"/>
      <c r="AS1958" s="28"/>
      <c r="AT1958" s="28"/>
      <c r="AU1958" s="28"/>
    </row>
    <row r="1959" spans="4:47" x14ac:dyDescent="0.2">
      <c r="D1959" s="4"/>
      <c r="AA1959" s="28"/>
      <c r="AB1959" s="28"/>
      <c r="AC1959" s="28"/>
      <c r="AD1959" s="28"/>
      <c r="AE1959" s="28"/>
      <c r="AG1959" s="29"/>
      <c r="AN1959" s="28"/>
      <c r="AO1959" s="28"/>
      <c r="AP1959" s="28"/>
      <c r="AQ1959" s="28"/>
      <c r="AR1959" s="28"/>
      <c r="AS1959" s="28"/>
      <c r="AT1959" s="28"/>
      <c r="AU1959" s="28"/>
    </row>
    <row r="1960" spans="4:47" x14ac:dyDescent="0.2">
      <c r="D1960" s="4"/>
      <c r="AA1960" s="28"/>
      <c r="AB1960" s="28"/>
      <c r="AC1960" s="28"/>
      <c r="AD1960" s="28"/>
      <c r="AE1960" s="28"/>
      <c r="AG1960" s="29"/>
      <c r="AN1960" s="28"/>
      <c r="AO1960" s="28"/>
      <c r="AP1960" s="28"/>
      <c r="AQ1960" s="28"/>
      <c r="AR1960" s="28"/>
      <c r="AS1960" s="28"/>
      <c r="AT1960" s="28"/>
      <c r="AU1960" s="28"/>
    </row>
    <row r="1961" spans="4:47" x14ac:dyDescent="0.2">
      <c r="D1961" s="4"/>
      <c r="AA1961" s="28"/>
      <c r="AB1961" s="28"/>
      <c r="AC1961" s="28"/>
      <c r="AD1961" s="28"/>
      <c r="AE1961" s="28"/>
      <c r="AG1961" s="29"/>
      <c r="AN1961" s="28"/>
      <c r="AO1961" s="28"/>
      <c r="AP1961" s="28"/>
      <c r="AQ1961" s="28"/>
      <c r="AR1961" s="28"/>
      <c r="AS1961" s="28"/>
      <c r="AT1961" s="28"/>
      <c r="AU1961" s="28"/>
    </row>
    <row r="1962" spans="4:47" x14ac:dyDescent="0.2">
      <c r="D1962" s="4"/>
      <c r="AA1962" s="28"/>
      <c r="AB1962" s="28"/>
      <c r="AC1962" s="28"/>
      <c r="AD1962" s="28"/>
      <c r="AE1962" s="28"/>
      <c r="AG1962" s="29"/>
      <c r="AN1962" s="28"/>
      <c r="AO1962" s="28"/>
      <c r="AP1962" s="28"/>
      <c r="AQ1962" s="28"/>
      <c r="AR1962" s="28"/>
      <c r="AS1962" s="28"/>
      <c r="AT1962" s="28"/>
      <c r="AU1962" s="28"/>
    </row>
    <row r="1963" spans="4:47" x14ac:dyDescent="0.2">
      <c r="D1963" s="4"/>
      <c r="AA1963" s="28"/>
      <c r="AB1963" s="28"/>
      <c r="AC1963" s="28"/>
      <c r="AD1963" s="28"/>
      <c r="AE1963" s="28"/>
      <c r="AG1963" s="29"/>
      <c r="AN1963" s="28"/>
      <c r="AO1963" s="28"/>
      <c r="AP1963" s="28"/>
      <c r="AQ1963" s="28"/>
      <c r="AR1963" s="28"/>
      <c r="AS1963" s="28"/>
      <c r="AT1963" s="28"/>
      <c r="AU1963" s="28"/>
    </row>
    <row r="1964" spans="4:47" x14ac:dyDescent="0.2">
      <c r="D1964" s="4"/>
      <c r="AA1964" s="28"/>
      <c r="AB1964" s="28"/>
      <c r="AC1964" s="28"/>
      <c r="AD1964" s="28"/>
      <c r="AE1964" s="28"/>
      <c r="AG1964" s="29"/>
      <c r="AN1964" s="28"/>
      <c r="AO1964" s="28"/>
      <c r="AP1964" s="28"/>
      <c r="AQ1964" s="28"/>
      <c r="AR1964" s="28"/>
      <c r="AS1964" s="28"/>
      <c r="AT1964" s="28"/>
      <c r="AU1964" s="28"/>
    </row>
    <row r="1965" spans="4:47" x14ac:dyDescent="0.2">
      <c r="D1965" s="4"/>
      <c r="AA1965" s="28"/>
      <c r="AB1965" s="28"/>
      <c r="AC1965" s="28"/>
      <c r="AD1965" s="28"/>
      <c r="AE1965" s="28"/>
      <c r="AG1965" s="29"/>
      <c r="AN1965" s="28"/>
      <c r="AO1965" s="28"/>
      <c r="AP1965" s="28"/>
      <c r="AQ1965" s="28"/>
      <c r="AR1965" s="28"/>
      <c r="AS1965" s="28"/>
      <c r="AT1965" s="28"/>
      <c r="AU1965" s="28"/>
    </row>
    <row r="1966" spans="4:47" x14ac:dyDescent="0.2">
      <c r="D1966" s="4"/>
      <c r="AA1966" s="28"/>
      <c r="AB1966" s="28"/>
      <c r="AC1966" s="28"/>
      <c r="AD1966" s="28"/>
      <c r="AE1966" s="28"/>
      <c r="AG1966" s="29"/>
      <c r="AN1966" s="28"/>
      <c r="AO1966" s="28"/>
      <c r="AP1966" s="28"/>
      <c r="AQ1966" s="28"/>
      <c r="AR1966" s="28"/>
      <c r="AS1966" s="28"/>
      <c r="AT1966" s="28"/>
      <c r="AU1966" s="28"/>
    </row>
    <row r="1967" spans="4:47" x14ac:dyDescent="0.2">
      <c r="D1967" s="4"/>
      <c r="AA1967" s="28"/>
      <c r="AB1967" s="28"/>
      <c r="AC1967" s="28"/>
      <c r="AD1967" s="28"/>
      <c r="AE1967" s="28"/>
      <c r="AG1967" s="29"/>
      <c r="AN1967" s="28"/>
      <c r="AO1967" s="28"/>
      <c r="AP1967" s="28"/>
      <c r="AQ1967" s="28"/>
      <c r="AR1967" s="28"/>
      <c r="AS1967" s="28"/>
      <c r="AT1967" s="28"/>
      <c r="AU1967" s="28"/>
    </row>
    <row r="1968" spans="4:47" x14ac:dyDescent="0.2">
      <c r="D1968" s="4"/>
      <c r="AA1968" s="28"/>
      <c r="AB1968" s="28"/>
      <c r="AC1968" s="28"/>
      <c r="AD1968" s="28"/>
      <c r="AE1968" s="28"/>
      <c r="AG1968" s="29"/>
      <c r="AN1968" s="28"/>
      <c r="AO1968" s="28"/>
      <c r="AP1968" s="28"/>
      <c r="AQ1968" s="28"/>
      <c r="AR1968" s="28"/>
      <c r="AS1968" s="28"/>
      <c r="AT1968" s="28"/>
      <c r="AU1968" s="28"/>
    </row>
    <row r="1969" spans="4:47" x14ac:dyDescent="0.2">
      <c r="D1969" s="4"/>
      <c r="AA1969" s="28"/>
      <c r="AB1969" s="28"/>
      <c r="AC1969" s="28"/>
      <c r="AD1969" s="28"/>
      <c r="AE1969" s="28"/>
      <c r="AG1969" s="29"/>
      <c r="AN1969" s="28"/>
      <c r="AO1969" s="28"/>
      <c r="AP1969" s="28"/>
      <c r="AQ1969" s="28"/>
      <c r="AR1969" s="28"/>
      <c r="AS1969" s="28"/>
      <c r="AT1969" s="28"/>
      <c r="AU1969" s="28"/>
    </row>
    <row r="1970" spans="4:47" x14ac:dyDescent="0.2">
      <c r="D1970" s="4"/>
      <c r="AA1970" s="28"/>
      <c r="AB1970" s="28"/>
      <c r="AC1970" s="28"/>
      <c r="AD1970" s="28"/>
      <c r="AE1970" s="28"/>
      <c r="AG1970" s="29"/>
      <c r="AN1970" s="28"/>
      <c r="AO1970" s="28"/>
      <c r="AP1970" s="28"/>
      <c r="AQ1970" s="28"/>
      <c r="AR1970" s="28"/>
      <c r="AS1970" s="28"/>
      <c r="AT1970" s="28"/>
      <c r="AU1970" s="28"/>
    </row>
    <row r="1971" spans="4:47" x14ac:dyDescent="0.2">
      <c r="D1971" s="4"/>
      <c r="AA1971" s="28"/>
      <c r="AB1971" s="28"/>
      <c r="AC1971" s="28"/>
      <c r="AD1971" s="28"/>
      <c r="AE1971" s="28"/>
      <c r="AG1971" s="29"/>
      <c r="AN1971" s="28"/>
      <c r="AO1971" s="28"/>
      <c r="AP1971" s="28"/>
      <c r="AQ1971" s="28"/>
      <c r="AR1971" s="28"/>
      <c r="AS1971" s="28"/>
      <c r="AT1971" s="28"/>
      <c r="AU1971" s="28"/>
    </row>
    <row r="1972" spans="4:47" x14ac:dyDescent="0.2">
      <c r="D1972" s="4"/>
      <c r="AA1972" s="28"/>
      <c r="AB1972" s="28"/>
      <c r="AC1972" s="28"/>
      <c r="AD1972" s="28"/>
      <c r="AE1972" s="28"/>
      <c r="AG1972" s="29"/>
      <c r="AN1972" s="28"/>
      <c r="AO1972" s="28"/>
      <c r="AP1972" s="28"/>
      <c r="AQ1972" s="28"/>
      <c r="AR1972" s="28"/>
      <c r="AS1972" s="28"/>
      <c r="AT1972" s="28"/>
      <c r="AU1972" s="28"/>
    </row>
    <row r="1973" spans="4:47" x14ac:dyDescent="0.2">
      <c r="D1973" s="4"/>
      <c r="AA1973" s="28"/>
      <c r="AB1973" s="28"/>
      <c r="AC1973" s="28"/>
      <c r="AD1973" s="28"/>
      <c r="AE1973" s="28"/>
      <c r="AG1973" s="29"/>
      <c r="AN1973" s="28"/>
      <c r="AO1973" s="28"/>
      <c r="AP1973" s="28"/>
      <c r="AQ1973" s="28"/>
      <c r="AR1973" s="28"/>
      <c r="AS1973" s="28"/>
      <c r="AT1973" s="28"/>
      <c r="AU1973" s="28"/>
    </row>
    <row r="1974" spans="4:47" x14ac:dyDescent="0.2">
      <c r="D1974" s="4"/>
      <c r="AA1974" s="28"/>
      <c r="AB1974" s="28"/>
      <c r="AC1974" s="28"/>
      <c r="AD1974" s="28"/>
      <c r="AE1974" s="28"/>
      <c r="AG1974" s="29"/>
      <c r="AN1974" s="28"/>
      <c r="AO1974" s="28"/>
      <c r="AP1974" s="28"/>
      <c r="AQ1974" s="28"/>
      <c r="AR1974" s="28"/>
      <c r="AS1974" s="28"/>
      <c r="AT1974" s="28"/>
      <c r="AU1974" s="28"/>
    </row>
    <row r="1975" spans="4:47" x14ac:dyDescent="0.2">
      <c r="D1975" s="4"/>
      <c r="AA1975" s="28"/>
      <c r="AB1975" s="28"/>
      <c r="AC1975" s="28"/>
      <c r="AD1975" s="28"/>
      <c r="AE1975" s="28"/>
      <c r="AG1975" s="29"/>
      <c r="AN1975" s="28"/>
      <c r="AO1975" s="28"/>
      <c r="AP1975" s="28"/>
      <c r="AQ1975" s="28"/>
      <c r="AR1975" s="28"/>
      <c r="AS1975" s="28"/>
      <c r="AT1975" s="28"/>
      <c r="AU1975" s="28"/>
    </row>
    <row r="1976" spans="4:47" x14ac:dyDescent="0.2">
      <c r="D1976" s="4"/>
      <c r="AA1976" s="28"/>
      <c r="AB1976" s="28"/>
      <c r="AC1976" s="28"/>
      <c r="AD1976" s="28"/>
      <c r="AE1976" s="28"/>
      <c r="AG1976" s="29"/>
      <c r="AN1976" s="28"/>
      <c r="AO1976" s="28"/>
      <c r="AP1976" s="28"/>
      <c r="AQ1976" s="28"/>
      <c r="AR1976" s="28"/>
      <c r="AS1976" s="28"/>
      <c r="AT1976" s="28"/>
      <c r="AU1976" s="28"/>
    </row>
    <row r="1977" spans="4:47" x14ac:dyDescent="0.2">
      <c r="D1977" s="4"/>
      <c r="AA1977" s="28"/>
      <c r="AB1977" s="28"/>
      <c r="AC1977" s="28"/>
      <c r="AD1977" s="28"/>
      <c r="AE1977" s="28"/>
      <c r="AG1977" s="29"/>
      <c r="AN1977" s="28"/>
      <c r="AO1977" s="28"/>
      <c r="AP1977" s="28"/>
      <c r="AQ1977" s="28"/>
      <c r="AR1977" s="28"/>
      <c r="AS1977" s="28"/>
      <c r="AT1977" s="28"/>
      <c r="AU1977" s="28"/>
    </row>
    <row r="1978" spans="4:47" x14ac:dyDescent="0.2">
      <c r="D1978" s="4"/>
      <c r="AA1978" s="28"/>
      <c r="AB1978" s="28"/>
      <c r="AC1978" s="28"/>
      <c r="AD1978" s="28"/>
      <c r="AE1978" s="28"/>
      <c r="AG1978" s="29"/>
      <c r="AN1978" s="28"/>
      <c r="AO1978" s="28"/>
      <c r="AP1978" s="28"/>
      <c r="AQ1978" s="28"/>
      <c r="AR1978" s="28"/>
      <c r="AS1978" s="28"/>
      <c r="AT1978" s="28"/>
      <c r="AU1978" s="28"/>
    </row>
    <row r="1979" spans="4:47" x14ac:dyDescent="0.2">
      <c r="D1979" s="4"/>
      <c r="AA1979" s="28"/>
      <c r="AB1979" s="28"/>
      <c r="AC1979" s="28"/>
      <c r="AD1979" s="28"/>
      <c r="AE1979" s="28"/>
      <c r="AG1979" s="29"/>
      <c r="AN1979" s="28"/>
      <c r="AO1979" s="28"/>
      <c r="AP1979" s="28"/>
      <c r="AQ1979" s="28"/>
      <c r="AR1979" s="28"/>
      <c r="AS1979" s="28"/>
      <c r="AT1979" s="28"/>
      <c r="AU1979" s="28"/>
    </row>
    <row r="1980" spans="4:47" x14ac:dyDescent="0.2">
      <c r="D1980" s="4"/>
      <c r="AA1980" s="28"/>
      <c r="AB1980" s="28"/>
      <c r="AC1980" s="28"/>
      <c r="AD1980" s="28"/>
      <c r="AE1980" s="28"/>
      <c r="AG1980" s="29"/>
      <c r="AN1980" s="28"/>
      <c r="AO1980" s="28"/>
      <c r="AP1980" s="28"/>
      <c r="AQ1980" s="28"/>
      <c r="AR1980" s="28"/>
      <c r="AS1980" s="28"/>
      <c r="AT1980" s="28"/>
      <c r="AU1980" s="28"/>
    </row>
    <row r="1981" spans="4:47" x14ac:dyDescent="0.2">
      <c r="D1981" s="4"/>
      <c r="AA1981" s="28"/>
      <c r="AB1981" s="28"/>
      <c r="AC1981" s="28"/>
      <c r="AD1981" s="28"/>
      <c r="AE1981" s="28"/>
      <c r="AG1981" s="29"/>
      <c r="AN1981" s="28"/>
      <c r="AO1981" s="28"/>
      <c r="AP1981" s="28"/>
      <c r="AQ1981" s="28"/>
      <c r="AR1981" s="28"/>
      <c r="AS1981" s="28"/>
      <c r="AT1981" s="28"/>
      <c r="AU1981" s="28"/>
    </row>
    <row r="1982" spans="4:47" x14ac:dyDescent="0.2">
      <c r="D1982" s="4"/>
      <c r="AA1982" s="28"/>
      <c r="AB1982" s="28"/>
      <c r="AC1982" s="28"/>
      <c r="AD1982" s="28"/>
      <c r="AE1982" s="28"/>
      <c r="AG1982" s="29"/>
      <c r="AN1982" s="28"/>
      <c r="AO1982" s="28"/>
      <c r="AP1982" s="28"/>
      <c r="AQ1982" s="28"/>
      <c r="AR1982" s="28"/>
      <c r="AS1982" s="28"/>
      <c r="AT1982" s="28"/>
      <c r="AU1982" s="28"/>
    </row>
    <row r="1983" spans="4:47" x14ac:dyDescent="0.2">
      <c r="D1983" s="4"/>
      <c r="AA1983" s="28"/>
      <c r="AB1983" s="28"/>
      <c r="AC1983" s="28"/>
      <c r="AD1983" s="28"/>
      <c r="AE1983" s="28"/>
      <c r="AG1983" s="29"/>
      <c r="AN1983" s="28"/>
      <c r="AO1983" s="28"/>
      <c r="AP1983" s="28"/>
      <c r="AQ1983" s="28"/>
      <c r="AR1983" s="28"/>
      <c r="AS1983" s="28"/>
      <c r="AT1983" s="28"/>
      <c r="AU1983" s="28"/>
    </row>
    <row r="1984" spans="4:47" x14ac:dyDescent="0.2">
      <c r="D1984" s="4"/>
      <c r="AA1984" s="28"/>
      <c r="AB1984" s="28"/>
      <c r="AC1984" s="28"/>
      <c r="AD1984" s="28"/>
      <c r="AE1984" s="28"/>
      <c r="AG1984" s="29"/>
      <c r="AN1984" s="28"/>
      <c r="AO1984" s="28"/>
      <c r="AP1984" s="28"/>
      <c r="AQ1984" s="28"/>
      <c r="AR1984" s="28"/>
      <c r="AS1984" s="28"/>
      <c r="AT1984" s="28"/>
      <c r="AU1984" s="28"/>
    </row>
    <row r="1985" spans="4:47" x14ac:dyDescent="0.2">
      <c r="D1985" s="4"/>
      <c r="AA1985" s="28"/>
      <c r="AB1985" s="28"/>
      <c r="AC1985" s="28"/>
      <c r="AD1985" s="28"/>
      <c r="AE1985" s="28"/>
      <c r="AG1985" s="29"/>
      <c r="AN1985" s="28"/>
      <c r="AO1985" s="28"/>
      <c r="AP1985" s="28"/>
      <c r="AQ1985" s="28"/>
      <c r="AR1985" s="28"/>
      <c r="AS1985" s="28"/>
      <c r="AT1985" s="28"/>
      <c r="AU1985" s="28"/>
    </row>
    <row r="1986" spans="4:47" x14ac:dyDescent="0.2">
      <c r="D1986" s="4"/>
      <c r="AA1986" s="28"/>
      <c r="AB1986" s="28"/>
      <c r="AC1986" s="28"/>
      <c r="AD1986" s="28"/>
      <c r="AE1986" s="28"/>
      <c r="AG1986" s="29"/>
      <c r="AN1986" s="28"/>
      <c r="AO1986" s="28"/>
      <c r="AP1986" s="28"/>
      <c r="AQ1986" s="28"/>
      <c r="AR1986" s="28"/>
      <c r="AS1986" s="28"/>
      <c r="AT1986" s="28"/>
      <c r="AU1986" s="28"/>
    </row>
    <row r="1987" spans="4:47" x14ac:dyDescent="0.2">
      <c r="D1987" s="4"/>
      <c r="AA1987" s="28"/>
      <c r="AB1987" s="28"/>
      <c r="AC1987" s="28"/>
      <c r="AD1987" s="28"/>
      <c r="AE1987" s="28"/>
      <c r="AG1987" s="29"/>
      <c r="AN1987" s="28"/>
      <c r="AO1987" s="28"/>
      <c r="AP1987" s="28"/>
      <c r="AQ1987" s="28"/>
      <c r="AR1987" s="28"/>
      <c r="AS1987" s="28"/>
      <c r="AT1987" s="28"/>
      <c r="AU1987" s="28"/>
    </row>
    <row r="1988" spans="4:47" x14ac:dyDescent="0.2">
      <c r="D1988" s="4"/>
      <c r="AA1988" s="28"/>
      <c r="AB1988" s="28"/>
      <c r="AC1988" s="28"/>
      <c r="AD1988" s="28"/>
      <c r="AE1988" s="28"/>
      <c r="AG1988" s="29"/>
      <c r="AN1988" s="28"/>
      <c r="AO1988" s="28"/>
      <c r="AP1988" s="28"/>
      <c r="AQ1988" s="28"/>
      <c r="AR1988" s="28"/>
      <c r="AS1988" s="28"/>
      <c r="AT1988" s="28"/>
      <c r="AU1988" s="28"/>
    </row>
    <row r="1989" spans="4:47" x14ac:dyDescent="0.2">
      <c r="D1989" s="4"/>
      <c r="AA1989" s="28"/>
      <c r="AB1989" s="28"/>
      <c r="AC1989" s="28"/>
      <c r="AD1989" s="28"/>
      <c r="AE1989" s="28"/>
      <c r="AG1989" s="29"/>
      <c r="AN1989" s="28"/>
      <c r="AO1989" s="28"/>
      <c r="AP1989" s="28"/>
      <c r="AQ1989" s="28"/>
      <c r="AR1989" s="28"/>
      <c r="AS1989" s="28"/>
      <c r="AT1989" s="28"/>
      <c r="AU1989" s="28"/>
    </row>
    <row r="1990" spans="4:47" x14ac:dyDescent="0.2">
      <c r="D1990" s="4"/>
      <c r="AA1990" s="28"/>
      <c r="AB1990" s="28"/>
      <c r="AC1990" s="28"/>
      <c r="AD1990" s="28"/>
      <c r="AE1990" s="28"/>
      <c r="AG1990" s="29"/>
      <c r="AN1990" s="28"/>
      <c r="AO1990" s="28"/>
      <c r="AP1990" s="28"/>
      <c r="AQ1990" s="28"/>
      <c r="AR1990" s="28"/>
      <c r="AS1990" s="28"/>
      <c r="AT1990" s="28"/>
      <c r="AU1990" s="28"/>
    </row>
    <row r="1991" spans="4:47" x14ac:dyDescent="0.2">
      <c r="D1991" s="4"/>
      <c r="AA1991" s="28"/>
      <c r="AB1991" s="28"/>
      <c r="AC1991" s="28"/>
      <c r="AD1991" s="28"/>
      <c r="AE1991" s="28"/>
      <c r="AG1991" s="29"/>
      <c r="AN1991" s="28"/>
      <c r="AO1991" s="28"/>
      <c r="AP1991" s="28"/>
      <c r="AQ1991" s="28"/>
      <c r="AR1991" s="28"/>
      <c r="AS1991" s="28"/>
      <c r="AT1991" s="28"/>
      <c r="AU1991" s="28"/>
    </row>
    <row r="1992" spans="4:47" x14ac:dyDescent="0.2">
      <c r="D1992" s="4"/>
      <c r="AA1992" s="28"/>
      <c r="AB1992" s="28"/>
      <c r="AC1992" s="28"/>
      <c r="AD1992" s="28"/>
      <c r="AE1992" s="28"/>
      <c r="AG1992" s="29"/>
      <c r="AN1992" s="28"/>
      <c r="AO1992" s="28"/>
      <c r="AP1992" s="28"/>
      <c r="AQ1992" s="28"/>
      <c r="AR1992" s="28"/>
      <c r="AS1992" s="28"/>
      <c r="AT1992" s="28"/>
      <c r="AU1992" s="28"/>
    </row>
    <row r="1993" spans="4:47" x14ac:dyDescent="0.2">
      <c r="D1993" s="4"/>
      <c r="AA1993" s="28"/>
      <c r="AB1993" s="28"/>
      <c r="AC1993" s="28"/>
      <c r="AD1993" s="28"/>
      <c r="AE1993" s="28"/>
      <c r="AG1993" s="29"/>
      <c r="AN1993" s="28"/>
      <c r="AO1993" s="28"/>
      <c r="AP1993" s="28"/>
      <c r="AQ1993" s="28"/>
      <c r="AR1993" s="28"/>
      <c r="AS1993" s="28"/>
      <c r="AT1993" s="28"/>
      <c r="AU1993" s="28"/>
    </row>
    <row r="1994" spans="4:47" x14ac:dyDescent="0.2">
      <c r="D1994" s="4"/>
      <c r="AA1994" s="28"/>
      <c r="AB1994" s="28"/>
      <c r="AC1994" s="28"/>
      <c r="AD1994" s="28"/>
      <c r="AE1994" s="28"/>
      <c r="AG1994" s="29"/>
      <c r="AN1994" s="28"/>
      <c r="AO1994" s="28"/>
      <c r="AP1994" s="28"/>
      <c r="AQ1994" s="28"/>
      <c r="AR1994" s="28"/>
      <c r="AS1994" s="28"/>
      <c r="AT1994" s="28"/>
      <c r="AU1994" s="28"/>
    </row>
    <row r="1995" spans="4:47" x14ac:dyDescent="0.2">
      <c r="D1995" s="4"/>
      <c r="AA1995" s="28"/>
      <c r="AB1995" s="28"/>
      <c r="AC1995" s="28"/>
      <c r="AD1995" s="28"/>
      <c r="AE1995" s="28"/>
      <c r="AG1995" s="29"/>
      <c r="AN1995" s="28"/>
      <c r="AO1995" s="28"/>
      <c r="AP1995" s="28"/>
      <c r="AQ1995" s="28"/>
      <c r="AR1995" s="28"/>
      <c r="AS1995" s="28"/>
      <c r="AT1995" s="28"/>
      <c r="AU1995" s="28"/>
    </row>
    <row r="1996" spans="4:47" x14ac:dyDescent="0.2">
      <c r="D1996" s="4"/>
      <c r="AA1996" s="28"/>
      <c r="AB1996" s="28"/>
      <c r="AC1996" s="28"/>
      <c r="AD1996" s="28"/>
      <c r="AE1996" s="28"/>
      <c r="AG1996" s="29"/>
      <c r="AN1996" s="28"/>
      <c r="AO1996" s="28"/>
      <c r="AP1996" s="28"/>
      <c r="AQ1996" s="28"/>
      <c r="AR1996" s="28"/>
      <c r="AS1996" s="28"/>
      <c r="AT1996" s="28"/>
      <c r="AU1996" s="28"/>
    </row>
    <row r="1997" spans="4:47" x14ac:dyDescent="0.2">
      <c r="D1997" s="4"/>
      <c r="AA1997" s="28"/>
      <c r="AB1997" s="28"/>
      <c r="AC1997" s="28"/>
      <c r="AD1997" s="28"/>
      <c r="AE1997" s="28"/>
      <c r="AG1997" s="29"/>
      <c r="AN1997" s="28"/>
      <c r="AO1997" s="28"/>
      <c r="AP1997" s="28"/>
      <c r="AQ1997" s="28"/>
      <c r="AR1997" s="28"/>
      <c r="AS1997" s="28"/>
      <c r="AT1997" s="28"/>
      <c r="AU1997" s="28"/>
    </row>
    <row r="1998" spans="4:47" x14ac:dyDescent="0.2">
      <c r="D1998" s="4"/>
      <c r="AA1998" s="28"/>
      <c r="AB1998" s="28"/>
      <c r="AC1998" s="28"/>
      <c r="AD1998" s="28"/>
      <c r="AE1998" s="28"/>
      <c r="AG1998" s="29"/>
      <c r="AN1998" s="28"/>
      <c r="AO1998" s="28"/>
      <c r="AP1998" s="28"/>
      <c r="AQ1998" s="28"/>
      <c r="AR1998" s="28"/>
      <c r="AS1998" s="28"/>
      <c r="AT1998" s="28"/>
      <c r="AU1998" s="28"/>
    </row>
    <row r="1999" spans="4:47" x14ac:dyDescent="0.2">
      <c r="D1999" s="4"/>
      <c r="AA1999" s="28"/>
      <c r="AB1999" s="28"/>
      <c r="AC1999" s="28"/>
      <c r="AD1999" s="28"/>
      <c r="AE1999" s="28"/>
      <c r="AG1999" s="29"/>
      <c r="AN1999" s="28"/>
      <c r="AO1999" s="28"/>
      <c r="AP1999" s="28"/>
      <c r="AQ1999" s="28"/>
      <c r="AR1999" s="28"/>
      <c r="AS1999" s="28"/>
      <c r="AT1999" s="28"/>
      <c r="AU1999" s="28"/>
    </row>
    <row r="2000" spans="4:47" x14ac:dyDescent="0.2">
      <c r="D2000" s="4"/>
      <c r="AA2000" s="28"/>
      <c r="AB2000" s="28"/>
      <c r="AC2000" s="28"/>
      <c r="AD2000" s="28"/>
      <c r="AE2000" s="28"/>
      <c r="AG2000" s="29"/>
      <c r="AN2000" s="28"/>
      <c r="AO2000" s="28"/>
      <c r="AP2000" s="28"/>
      <c r="AQ2000" s="28"/>
      <c r="AR2000" s="28"/>
      <c r="AS2000" s="28"/>
      <c r="AT2000" s="28"/>
      <c r="AU2000" s="28"/>
    </row>
    <row r="2001" spans="4:47" x14ac:dyDescent="0.2">
      <c r="D2001" s="4"/>
      <c r="AA2001" s="28"/>
      <c r="AB2001" s="28"/>
      <c r="AC2001" s="28"/>
      <c r="AD2001" s="28"/>
      <c r="AE2001" s="28"/>
      <c r="AG2001" s="29"/>
      <c r="AN2001" s="28"/>
      <c r="AO2001" s="28"/>
      <c r="AP2001" s="28"/>
      <c r="AQ2001" s="28"/>
      <c r="AR2001" s="28"/>
      <c r="AS2001" s="28"/>
      <c r="AT2001" s="28"/>
      <c r="AU2001" s="28"/>
    </row>
    <row r="2002" spans="4:47" x14ac:dyDescent="0.2">
      <c r="D2002" s="4"/>
      <c r="AA2002" s="28"/>
      <c r="AB2002" s="28"/>
      <c r="AC2002" s="28"/>
      <c r="AD2002" s="28"/>
      <c r="AE2002" s="28"/>
      <c r="AG2002" s="29"/>
      <c r="AN2002" s="28"/>
      <c r="AO2002" s="28"/>
      <c r="AP2002" s="28"/>
      <c r="AQ2002" s="28"/>
      <c r="AR2002" s="28"/>
      <c r="AS2002" s="28"/>
      <c r="AT2002" s="28"/>
      <c r="AU2002" s="28"/>
    </row>
    <row r="2003" spans="4:47" x14ac:dyDescent="0.2">
      <c r="D2003" s="4"/>
      <c r="AA2003" s="28"/>
      <c r="AB2003" s="28"/>
      <c r="AC2003" s="28"/>
      <c r="AD2003" s="28"/>
      <c r="AE2003" s="28"/>
      <c r="AG2003" s="29"/>
      <c r="AN2003" s="28"/>
      <c r="AO2003" s="28"/>
      <c r="AP2003" s="28"/>
      <c r="AQ2003" s="28"/>
      <c r="AR2003" s="28"/>
      <c r="AS2003" s="28"/>
      <c r="AT2003" s="28"/>
      <c r="AU2003" s="28"/>
    </row>
    <row r="2004" spans="4:47" x14ac:dyDescent="0.2">
      <c r="D2004" s="4"/>
      <c r="AA2004" s="28"/>
      <c r="AB2004" s="28"/>
      <c r="AC2004" s="28"/>
      <c r="AD2004" s="28"/>
      <c r="AE2004" s="28"/>
      <c r="AG2004" s="29"/>
      <c r="AN2004" s="28"/>
      <c r="AO2004" s="28"/>
      <c r="AP2004" s="28"/>
      <c r="AQ2004" s="28"/>
      <c r="AR2004" s="28"/>
      <c r="AS2004" s="28"/>
      <c r="AT2004" s="28"/>
      <c r="AU2004" s="28"/>
    </row>
    <row r="2005" spans="4:47" x14ac:dyDescent="0.2">
      <c r="D2005" s="4"/>
      <c r="AA2005" s="28"/>
      <c r="AB2005" s="28"/>
      <c r="AC2005" s="28"/>
      <c r="AD2005" s="28"/>
      <c r="AE2005" s="28"/>
      <c r="AG2005" s="29"/>
      <c r="AN2005" s="28"/>
      <c r="AO2005" s="28"/>
      <c r="AP2005" s="28"/>
      <c r="AQ2005" s="28"/>
      <c r="AR2005" s="28"/>
      <c r="AS2005" s="28"/>
      <c r="AT2005" s="28"/>
      <c r="AU2005" s="28"/>
    </row>
    <row r="2006" spans="4:47" x14ac:dyDescent="0.2">
      <c r="D2006" s="4"/>
      <c r="AA2006" s="28"/>
      <c r="AB2006" s="28"/>
      <c r="AC2006" s="28"/>
      <c r="AD2006" s="28"/>
      <c r="AE2006" s="28"/>
      <c r="AG2006" s="29"/>
      <c r="AN2006" s="28"/>
      <c r="AO2006" s="28"/>
      <c r="AP2006" s="28"/>
      <c r="AQ2006" s="28"/>
      <c r="AR2006" s="28"/>
      <c r="AS2006" s="28"/>
      <c r="AT2006" s="28"/>
      <c r="AU2006" s="28"/>
    </row>
    <row r="2007" spans="4:47" x14ac:dyDescent="0.2">
      <c r="D2007" s="4"/>
      <c r="AA2007" s="28"/>
      <c r="AB2007" s="28"/>
      <c r="AC2007" s="28"/>
      <c r="AD2007" s="28"/>
      <c r="AE2007" s="28"/>
      <c r="AG2007" s="29"/>
      <c r="AN2007" s="28"/>
      <c r="AO2007" s="28"/>
      <c r="AP2007" s="28"/>
      <c r="AQ2007" s="28"/>
      <c r="AR2007" s="28"/>
      <c r="AS2007" s="28"/>
      <c r="AT2007" s="28"/>
      <c r="AU2007" s="28"/>
    </row>
    <row r="2008" spans="4:47" x14ac:dyDescent="0.2">
      <c r="D2008" s="4"/>
      <c r="AA2008" s="28"/>
      <c r="AB2008" s="28"/>
      <c r="AC2008" s="28"/>
      <c r="AD2008" s="28"/>
      <c r="AE2008" s="28"/>
      <c r="AG2008" s="29"/>
      <c r="AN2008" s="28"/>
      <c r="AO2008" s="28"/>
      <c r="AP2008" s="28"/>
      <c r="AQ2008" s="28"/>
      <c r="AR2008" s="28"/>
      <c r="AS2008" s="28"/>
      <c r="AT2008" s="28"/>
      <c r="AU2008" s="28"/>
    </row>
    <row r="2009" spans="4:47" x14ac:dyDescent="0.2">
      <c r="D2009" s="4"/>
      <c r="AA2009" s="28"/>
      <c r="AB2009" s="28"/>
      <c r="AC2009" s="28"/>
      <c r="AD2009" s="28"/>
      <c r="AE2009" s="28"/>
      <c r="AG2009" s="29"/>
      <c r="AN2009" s="28"/>
      <c r="AO2009" s="28"/>
      <c r="AP2009" s="28"/>
      <c r="AQ2009" s="28"/>
      <c r="AR2009" s="28"/>
      <c r="AS2009" s="28"/>
      <c r="AT2009" s="28"/>
      <c r="AU2009" s="28"/>
    </row>
    <row r="2010" spans="4:47" x14ac:dyDescent="0.2">
      <c r="D2010" s="4"/>
      <c r="AA2010" s="28"/>
      <c r="AB2010" s="28"/>
      <c r="AC2010" s="28"/>
      <c r="AD2010" s="28"/>
      <c r="AE2010" s="28"/>
      <c r="AG2010" s="29"/>
      <c r="AN2010" s="28"/>
      <c r="AO2010" s="28"/>
      <c r="AP2010" s="28"/>
      <c r="AQ2010" s="28"/>
      <c r="AR2010" s="28"/>
      <c r="AS2010" s="28"/>
      <c r="AT2010" s="28"/>
      <c r="AU2010" s="28"/>
    </row>
    <row r="2011" spans="4:47" x14ac:dyDescent="0.2">
      <c r="D2011" s="4"/>
      <c r="AA2011" s="28"/>
      <c r="AB2011" s="28"/>
      <c r="AC2011" s="28"/>
      <c r="AD2011" s="28"/>
      <c r="AE2011" s="28"/>
      <c r="AG2011" s="29"/>
      <c r="AN2011" s="28"/>
      <c r="AO2011" s="28"/>
      <c r="AP2011" s="28"/>
      <c r="AQ2011" s="28"/>
      <c r="AR2011" s="28"/>
      <c r="AS2011" s="28"/>
      <c r="AT2011" s="28"/>
      <c r="AU2011" s="28"/>
    </row>
    <row r="2012" spans="4:47" x14ac:dyDescent="0.2">
      <c r="D2012" s="4"/>
      <c r="AA2012" s="28"/>
      <c r="AB2012" s="28"/>
      <c r="AC2012" s="28"/>
      <c r="AD2012" s="28"/>
      <c r="AE2012" s="28"/>
      <c r="AG2012" s="29"/>
      <c r="AN2012" s="28"/>
      <c r="AO2012" s="28"/>
      <c r="AP2012" s="28"/>
      <c r="AQ2012" s="28"/>
      <c r="AR2012" s="28"/>
      <c r="AS2012" s="28"/>
      <c r="AT2012" s="28"/>
      <c r="AU2012" s="28"/>
    </row>
    <row r="2013" spans="4:47" x14ac:dyDescent="0.2">
      <c r="D2013" s="4"/>
      <c r="AA2013" s="28"/>
      <c r="AB2013" s="28"/>
      <c r="AC2013" s="28"/>
      <c r="AD2013" s="28"/>
      <c r="AE2013" s="28"/>
      <c r="AG2013" s="29"/>
      <c r="AN2013" s="28"/>
      <c r="AO2013" s="28"/>
      <c r="AP2013" s="28"/>
      <c r="AQ2013" s="28"/>
      <c r="AR2013" s="28"/>
      <c r="AS2013" s="28"/>
      <c r="AT2013" s="28"/>
      <c r="AU2013" s="28"/>
    </row>
    <row r="2014" spans="4:47" x14ac:dyDescent="0.2">
      <c r="D2014" s="4"/>
      <c r="AA2014" s="28"/>
      <c r="AB2014" s="28"/>
      <c r="AC2014" s="28"/>
      <c r="AD2014" s="28"/>
      <c r="AE2014" s="28"/>
      <c r="AG2014" s="29"/>
      <c r="AN2014" s="28"/>
      <c r="AO2014" s="28"/>
      <c r="AP2014" s="28"/>
      <c r="AQ2014" s="28"/>
      <c r="AR2014" s="28"/>
      <c r="AS2014" s="28"/>
      <c r="AT2014" s="28"/>
      <c r="AU2014" s="28"/>
    </row>
    <row r="2015" spans="4:47" x14ac:dyDescent="0.2">
      <c r="D2015" s="4"/>
      <c r="AA2015" s="28"/>
      <c r="AB2015" s="28"/>
      <c r="AC2015" s="28"/>
      <c r="AD2015" s="28"/>
      <c r="AE2015" s="28"/>
      <c r="AG2015" s="29"/>
      <c r="AN2015" s="28"/>
      <c r="AO2015" s="28"/>
      <c r="AP2015" s="28"/>
      <c r="AQ2015" s="28"/>
      <c r="AR2015" s="28"/>
      <c r="AS2015" s="28"/>
      <c r="AT2015" s="28"/>
      <c r="AU2015" s="28"/>
    </row>
    <row r="2016" spans="4:47" x14ac:dyDescent="0.2">
      <c r="D2016" s="4"/>
      <c r="AA2016" s="28"/>
      <c r="AB2016" s="28"/>
      <c r="AC2016" s="28"/>
      <c r="AD2016" s="28"/>
      <c r="AE2016" s="28"/>
      <c r="AG2016" s="29"/>
      <c r="AN2016" s="28"/>
      <c r="AO2016" s="28"/>
      <c r="AP2016" s="28"/>
      <c r="AQ2016" s="28"/>
      <c r="AR2016" s="28"/>
      <c r="AS2016" s="28"/>
      <c r="AT2016" s="28"/>
      <c r="AU2016" s="28"/>
    </row>
    <row r="2017" spans="4:47" x14ac:dyDescent="0.2">
      <c r="D2017" s="4"/>
      <c r="AA2017" s="28"/>
      <c r="AB2017" s="28"/>
      <c r="AC2017" s="28"/>
      <c r="AD2017" s="28"/>
      <c r="AE2017" s="28"/>
      <c r="AG2017" s="29"/>
      <c r="AN2017" s="28"/>
      <c r="AO2017" s="28"/>
      <c r="AP2017" s="28"/>
      <c r="AQ2017" s="28"/>
      <c r="AR2017" s="28"/>
      <c r="AS2017" s="28"/>
      <c r="AT2017" s="28"/>
      <c r="AU2017" s="28"/>
    </row>
    <row r="2018" spans="4:47" x14ac:dyDescent="0.2">
      <c r="D2018" s="4"/>
      <c r="AA2018" s="28"/>
      <c r="AB2018" s="28"/>
      <c r="AC2018" s="28"/>
      <c r="AD2018" s="28"/>
      <c r="AE2018" s="28"/>
      <c r="AG2018" s="29"/>
      <c r="AN2018" s="28"/>
      <c r="AO2018" s="28"/>
      <c r="AP2018" s="28"/>
      <c r="AQ2018" s="28"/>
      <c r="AR2018" s="28"/>
      <c r="AS2018" s="28"/>
      <c r="AT2018" s="28"/>
      <c r="AU2018" s="28"/>
    </row>
    <row r="2019" spans="4:47" x14ac:dyDescent="0.2">
      <c r="D2019" s="4"/>
      <c r="AA2019" s="28"/>
      <c r="AB2019" s="28"/>
      <c r="AC2019" s="28"/>
      <c r="AD2019" s="28"/>
      <c r="AE2019" s="28"/>
      <c r="AG2019" s="29"/>
      <c r="AN2019" s="28"/>
      <c r="AO2019" s="28"/>
      <c r="AP2019" s="28"/>
      <c r="AQ2019" s="28"/>
      <c r="AR2019" s="28"/>
      <c r="AS2019" s="28"/>
      <c r="AT2019" s="28"/>
      <c r="AU2019" s="28"/>
    </row>
    <row r="2020" spans="4:47" x14ac:dyDescent="0.2">
      <c r="D2020" s="4"/>
      <c r="AA2020" s="28"/>
      <c r="AB2020" s="28"/>
      <c r="AC2020" s="28"/>
      <c r="AD2020" s="28"/>
      <c r="AE2020" s="28"/>
      <c r="AG2020" s="29"/>
      <c r="AN2020" s="28"/>
      <c r="AO2020" s="28"/>
      <c r="AP2020" s="28"/>
      <c r="AQ2020" s="28"/>
      <c r="AR2020" s="28"/>
      <c r="AS2020" s="28"/>
      <c r="AT2020" s="28"/>
      <c r="AU2020" s="28"/>
    </row>
    <row r="2021" spans="4:47" x14ac:dyDescent="0.2">
      <c r="D2021" s="4"/>
      <c r="AA2021" s="28"/>
      <c r="AB2021" s="28"/>
      <c r="AC2021" s="28"/>
      <c r="AD2021" s="28"/>
      <c r="AE2021" s="28"/>
      <c r="AG2021" s="29"/>
      <c r="AN2021" s="28"/>
      <c r="AO2021" s="28"/>
      <c r="AP2021" s="28"/>
      <c r="AQ2021" s="28"/>
      <c r="AR2021" s="28"/>
      <c r="AS2021" s="28"/>
      <c r="AT2021" s="28"/>
      <c r="AU2021" s="28"/>
    </row>
    <row r="2022" spans="4:47" x14ac:dyDescent="0.2">
      <c r="D2022" s="4"/>
      <c r="AA2022" s="28"/>
      <c r="AB2022" s="28"/>
      <c r="AC2022" s="28"/>
      <c r="AD2022" s="28"/>
      <c r="AE2022" s="28"/>
      <c r="AG2022" s="29"/>
      <c r="AN2022" s="28"/>
      <c r="AO2022" s="28"/>
      <c r="AP2022" s="28"/>
      <c r="AQ2022" s="28"/>
      <c r="AR2022" s="28"/>
      <c r="AS2022" s="28"/>
      <c r="AT2022" s="28"/>
      <c r="AU2022" s="28"/>
    </row>
    <row r="2023" spans="4:47" x14ac:dyDescent="0.2">
      <c r="D2023" s="4"/>
      <c r="AA2023" s="28"/>
      <c r="AB2023" s="28"/>
      <c r="AC2023" s="28"/>
      <c r="AD2023" s="28"/>
      <c r="AE2023" s="28"/>
      <c r="AG2023" s="29"/>
      <c r="AN2023" s="28"/>
      <c r="AO2023" s="28"/>
      <c r="AP2023" s="28"/>
      <c r="AQ2023" s="28"/>
      <c r="AR2023" s="28"/>
      <c r="AS2023" s="28"/>
      <c r="AT2023" s="28"/>
      <c r="AU2023" s="28"/>
    </row>
    <row r="2024" spans="4:47" x14ac:dyDescent="0.2">
      <c r="D2024" s="4"/>
      <c r="AA2024" s="28"/>
      <c r="AB2024" s="28"/>
      <c r="AC2024" s="28"/>
      <c r="AD2024" s="28"/>
      <c r="AE2024" s="28"/>
      <c r="AG2024" s="29"/>
      <c r="AN2024" s="28"/>
      <c r="AO2024" s="28"/>
      <c r="AP2024" s="28"/>
      <c r="AQ2024" s="28"/>
      <c r="AR2024" s="28"/>
      <c r="AS2024" s="28"/>
      <c r="AT2024" s="28"/>
      <c r="AU2024" s="28"/>
    </row>
    <row r="2025" spans="4:47" x14ac:dyDescent="0.2">
      <c r="D2025" s="4"/>
      <c r="AA2025" s="28"/>
      <c r="AB2025" s="28"/>
      <c r="AC2025" s="28"/>
      <c r="AD2025" s="28"/>
      <c r="AE2025" s="28"/>
      <c r="AG2025" s="29"/>
      <c r="AN2025" s="28"/>
      <c r="AO2025" s="28"/>
      <c r="AP2025" s="28"/>
      <c r="AQ2025" s="28"/>
      <c r="AR2025" s="28"/>
      <c r="AS2025" s="28"/>
      <c r="AT2025" s="28"/>
      <c r="AU2025" s="28"/>
    </row>
    <row r="2026" spans="4:47" x14ac:dyDescent="0.2">
      <c r="D2026" s="4"/>
      <c r="AA2026" s="28"/>
      <c r="AB2026" s="28"/>
      <c r="AC2026" s="28"/>
      <c r="AD2026" s="28"/>
      <c r="AE2026" s="28"/>
      <c r="AG2026" s="29"/>
      <c r="AN2026" s="28"/>
      <c r="AO2026" s="28"/>
      <c r="AP2026" s="28"/>
      <c r="AQ2026" s="28"/>
      <c r="AR2026" s="28"/>
      <c r="AS2026" s="28"/>
      <c r="AT2026" s="28"/>
      <c r="AU2026" s="28"/>
    </row>
    <row r="2027" spans="4:47" x14ac:dyDescent="0.2">
      <c r="D2027" s="4"/>
      <c r="AA2027" s="28"/>
      <c r="AB2027" s="28"/>
      <c r="AC2027" s="28"/>
      <c r="AD2027" s="28"/>
      <c r="AE2027" s="28"/>
      <c r="AG2027" s="29"/>
      <c r="AN2027" s="28"/>
      <c r="AO2027" s="28"/>
      <c r="AP2027" s="28"/>
      <c r="AQ2027" s="28"/>
      <c r="AR2027" s="28"/>
      <c r="AS2027" s="28"/>
      <c r="AT2027" s="28"/>
      <c r="AU2027" s="28"/>
    </row>
    <row r="2028" spans="4:47" x14ac:dyDescent="0.2">
      <c r="D2028" s="4"/>
      <c r="AA2028" s="28"/>
      <c r="AB2028" s="28"/>
      <c r="AC2028" s="28"/>
      <c r="AD2028" s="28"/>
      <c r="AE2028" s="28"/>
      <c r="AG2028" s="29"/>
      <c r="AN2028" s="28"/>
      <c r="AO2028" s="28"/>
      <c r="AP2028" s="28"/>
      <c r="AQ2028" s="28"/>
      <c r="AR2028" s="28"/>
      <c r="AS2028" s="28"/>
      <c r="AT2028" s="28"/>
      <c r="AU2028" s="28"/>
    </row>
    <row r="2029" spans="4:47" x14ac:dyDescent="0.2">
      <c r="D2029" s="4"/>
      <c r="AA2029" s="28"/>
      <c r="AB2029" s="28"/>
      <c r="AC2029" s="28"/>
      <c r="AD2029" s="28"/>
      <c r="AE2029" s="28"/>
      <c r="AG2029" s="29"/>
      <c r="AN2029" s="28"/>
      <c r="AO2029" s="28"/>
      <c r="AP2029" s="28"/>
      <c r="AQ2029" s="28"/>
      <c r="AR2029" s="28"/>
      <c r="AS2029" s="28"/>
      <c r="AT2029" s="28"/>
      <c r="AU2029" s="28"/>
    </row>
    <row r="2030" spans="4:47" x14ac:dyDescent="0.2">
      <c r="D2030" s="4"/>
      <c r="AA2030" s="28"/>
      <c r="AB2030" s="28"/>
      <c r="AC2030" s="28"/>
      <c r="AD2030" s="28"/>
      <c r="AE2030" s="28"/>
      <c r="AG2030" s="29"/>
      <c r="AN2030" s="28"/>
      <c r="AO2030" s="28"/>
      <c r="AP2030" s="28"/>
      <c r="AQ2030" s="28"/>
      <c r="AR2030" s="28"/>
      <c r="AS2030" s="28"/>
      <c r="AT2030" s="28"/>
      <c r="AU2030" s="28"/>
    </row>
    <row r="2031" spans="4:47" x14ac:dyDescent="0.2">
      <c r="D2031" s="4"/>
      <c r="AA2031" s="28"/>
      <c r="AB2031" s="28"/>
      <c r="AC2031" s="28"/>
      <c r="AD2031" s="28"/>
      <c r="AE2031" s="28"/>
      <c r="AG2031" s="29"/>
      <c r="AN2031" s="28"/>
      <c r="AO2031" s="28"/>
      <c r="AP2031" s="28"/>
      <c r="AQ2031" s="28"/>
      <c r="AR2031" s="28"/>
      <c r="AS2031" s="28"/>
      <c r="AT2031" s="28"/>
      <c r="AU2031" s="28"/>
    </row>
    <row r="2032" spans="4:47" x14ac:dyDescent="0.2">
      <c r="D2032" s="4"/>
      <c r="AA2032" s="28"/>
      <c r="AB2032" s="28"/>
      <c r="AC2032" s="28"/>
      <c r="AD2032" s="28"/>
      <c r="AE2032" s="28"/>
      <c r="AG2032" s="29"/>
      <c r="AN2032" s="28"/>
      <c r="AO2032" s="28"/>
      <c r="AP2032" s="28"/>
      <c r="AQ2032" s="28"/>
      <c r="AR2032" s="28"/>
      <c r="AS2032" s="28"/>
      <c r="AT2032" s="28"/>
      <c r="AU2032" s="28"/>
    </row>
    <row r="2033" spans="4:47" x14ac:dyDescent="0.2">
      <c r="D2033" s="4"/>
      <c r="AA2033" s="28"/>
      <c r="AB2033" s="28"/>
      <c r="AC2033" s="28"/>
      <c r="AD2033" s="28"/>
      <c r="AE2033" s="28"/>
      <c r="AG2033" s="29"/>
      <c r="AN2033" s="28"/>
      <c r="AO2033" s="28"/>
      <c r="AP2033" s="28"/>
      <c r="AQ2033" s="28"/>
      <c r="AR2033" s="28"/>
      <c r="AS2033" s="28"/>
      <c r="AT2033" s="28"/>
      <c r="AU2033" s="28"/>
    </row>
    <row r="2034" spans="4:47" x14ac:dyDescent="0.2">
      <c r="D2034" s="4"/>
      <c r="AA2034" s="28"/>
      <c r="AB2034" s="28"/>
      <c r="AC2034" s="28"/>
      <c r="AD2034" s="28"/>
      <c r="AE2034" s="28"/>
      <c r="AG2034" s="29"/>
      <c r="AN2034" s="28"/>
      <c r="AO2034" s="28"/>
      <c r="AP2034" s="28"/>
      <c r="AQ2034" s="28"/>
      <c r="AR2034" s="28"/>
      <c r="AS2034" s="28"/>
      <c r="AT2034" s="28"/>
      <c r="AU2034" s="28"/>
    </row>
    <row r="2035" spans="4:47" x14ac:dyDescent="0.2">
      <c r="D2035" s="4"/>
      <c r="AA2035" s="28"/>
      <c r="AB2035" s="28"/>
      <c r="AC2035" s="28"/>
      <c r="AD2035" s="28"/>
      <c r="AE2035" s="28"/>
      <c r="AG2035" s="29"/>
      <c r="AN2035" s="28"/>
      <c r="AO2035" s="28"/>
      <c r="AP2035" s="28"/>
      <c r="AQ2035" s="28"/>
      <c r="AR2035" s="28"/>
      <c r="AS2035" s="28"/>
      <c r="AT2035" s="28"/>
      <c r="AU2035" s="28"/>
    </row>
    <row r="2036" spans="4:47" x14ac:dyDescent="0.2">
      <c r="D2036" s="4"/>
      <c r="AA2036" s="28"/>
      <c r="AB2036" s="28"/>
      <c r="AC2036" s="28"/>
      <c r="AD2036" s="28"/>
      <c r="AE2036" s="28"/>
      <c r="AG2036" s="29"/>
      <c r="AN2036" s="28"/>
      <c r="AO2036" s="28"/>
      <c r="AP2036" s="28"/>
      <c r="AQ2036" s="28"/>
      <c r="AR2036" s="28"/>
      <c r="AS2036" s="28"/>
      <c r="AT2036" s="28"/>
      <c r="AU2036" s="28"/>
    </row>
    <row r="2037" spans="4:47" x14ac:dyDescent="0.2">
      <c r="D2037" s="4"/>
      <c r="AA2037" s="28"/>
      <c r="AB2037" s="28"/>
      <c r="AC2037" s="28"/>
      <c r="AD2037" s="28"/>
      <c r="AE2037" s="28"/>
      <c r="AG2037" s="29"/>
      <c r="AN2037" s="28"/>
      <c r="AO2037" s="28"/>
      <c r="AP2037" s="28"/>
      <c r="AQ2037" s="28"/>
      <c r="AR2037" s="28"/>
      <c r="AS2037" s="28"/>
      <c r="AT2037" s="28"/>
      <c r="AU2037" s="28"/>
    </row>
    <row r="2038" spans="4:47" x14ac:dyDescent="0.2">
      <c r="D2038" s="4"/>
      <c r="AA2038" s="28"/>
      <c r="AB2038" s="28"/>
      <c r="AC2038" s="28"/>
      <c r="AD2038" s="28"/>
      <c r="AE2038" s="28"/>
      <c r="AG2038" s="29"/>
      <c r="AN2038" s="28"/>
      <c r="AO2038" s="28"/>
      <c r="AP2038" s="28"/>
      <c r="AQ2038" s="28"/>
      <c r="AR2038" s="28"/>
      <c r="AS2038" s="28"/>
      <c r="AT2038" s="28"/>
      <c r="AU2038" s="28"/>
    </row>
    <row r="2039" spans="4:47" x14ac:dyDescent="0.2">
      <c r="D2039" s="4"/>
      <c r="AA2039" s="28"/>
      <c r="AB2039" s="28"/>
      <c r="AC2039" s="28"/>
      <c r="AD2039" s="28"/>
      <c r="AE2039" s="28"/>
      <c r="AG2039" s="29"/>
      <c r="AN2039" s="28"/>
      <c r="AO2039" s="28"/>
      <c r="AP2039" s="28"/>
      <c r="AQ2039" s="28"/>
      <c r="AR2039" s="28"/>
      <c r="AS2039" s="28"/>
      <c r="AT2039" s="28"/>
      <c r="AU2039" s="28"/>
    </row>
    <row r="2040" spans="4:47" x14ac:dyDescent="0.2">
      <c r="D2040" s="4"/>
      <c r="AA2040" s="28"/>
      <c r="AB2040" s="28"/>
      <c r="AC2040" s="28"/>
      <c r="AD2040" s="28"/>
      <c r="AE2040" s="28"/>
      <c r="AG2040" s="29"/>
      <c r="AN2040" s="28"/>
      <c r="AO2040" s="28"/>
      <c r="AP2040" s="28"/>
      <c r="AQ2040" s="28"/>
      <c r="AR2040" s="28"/>
      <c r="AS2040" s="28"/>
      <c r="AT2040" s="28"/>
      <c r="AU2040" s="28"/>
    </row>
    <row r="2041" spans="4:47" x14ac:dyDescent="0.2">
      <c r="D2041" s="4"/>
      <c r="AA2041" s="28"/>
      <c r="AB2041" s="28"/>
      <c r="AC2041" s="28"/>
      <c r="AD2041" s="28"/>
      <c r="AE2041" s="28"/>
      <c r="AG2041" s="29"/>
      <c r="AN2041" s="28"/>
      <c r="AO2041" s="28"/>
      <c r="AP2041" s="28"/>
      <c r="AQ2041" s="28"/>
      <c r="AR2041" s="28"/>
      <c r="AS2041" s="28"/>
      <c r="AT2041" s="28"/>
      <c r="AU2041" s="28"/>
    </row>
    <row r="2042" spans="4:47" x14ac:dyDescent="0.2">
      <c r="D2042" s="4"/>
      <c r="AA2042" s="28"/>
      <c r="AB2042" s="28"/>
      <c r="AC2042" s="28"/>
      <c r="AD2042" s="28"/>
      <c r="AE2042" s="28"/>
      <c r="AG2042" s="29"/>
      <c r="AN2042" s="28"/>
      <c r="AO2042" s="28"/>
      <c r="AP2042" s="28"/>
      <c r="AQ2042" s="28"/>
      <c r="AR2042" s="28"/>
      <c r="AS2042" s="28"/>
      <c r="AT2042" s="28"/>
      <c r="AU2042" s="28"/>
    </row>
    <row r="2043" spans="4:47" x14ac:dyDescent="0.2">
      <c r="D2043" s="4"/>
      <c r="AA2043" s="28"/>
      <c r="AB2043" s="28"/>
      <c r="AC2043" s="28"/>
      <c r="AD2043" s="28"/>
      <c r="AE2043" s="28"/>
      <c r="AG2043" s="29"/>
      <c r="AN2043" s="28"/>
      <c r="AO2043" s="28"/>
      <c r="AP2043" s="28"/>
      <c r="AQ2043" s="28"/>
      <c r="AR2043" s="28"/>
      <c r="AS2043" s="28"/>
      <c r="AT2043" s="28"/>
      <c r="AU2043" s="28"/>
    </row>
    <row r="2044" spans="4:47" x14ac:dyDescent="0.2">
      <c r="D2044" s="4"/>
      <c r="AA2044" s="28"/>
      <c r="AB2044" s="28"/>
      <c r="AC2044" s="28"/>
      <c r="AD2044" s="28"/>
      <c r="AE2044" s="28"/>
      <c r="AG2044" s="29"/>
      <c r="AN2044" s="28"/>
      <c r="AO2044" s="28"/>
      <c r="AP2044" s="28"/>
      <c r="AQ2044" s="28"/>
      <c r="AR2044" s="28"/>
      <c r="AS2044" s="28"/>
      <c r="AT2044" s="28"/>
      <c r="AU2044" s="28"/>
    </row>
    <row r="2045" spans="4:47" x14ac:dyDescent="0.2">
      <c r="D2045" s="4"/>
      <c r="AA2045" s="28"/>
      <c r="AB2045" s="28"/>
      <c r="AC2045" s="28"/>
      <c r="AD2045" s="28"/>
      <c r="AE2045" s="28"/>
      <c r="AG2045" s="29"/>
      <c r="AN2045" s="28"/>
      <c r="AO2045" s="28"/>
      <c r="AP2045" s="28"/>
      <c r="AQ2045" s="28"/>
      <c r="AR2045" s="28"/>
      <c r="AS2045" s="28"/>
      <c r="AT2045" s="28"/>
      <c r="AU2045" s="28"/>
    </row>
    <row r="2046" spans="4:47" x14ac:dyDescent="0.2">
      <c r="D2046" s="4"/>
      <c r="AA2046" s="28"/>
      <c r="AB2046" s="28"/>
      <c r="AC2046" s="28"/>
      <c r="AD2046" s="28"/>
      <c r="AE2046" s="28"/>
      <c r="AG2046" s="29"/>
      <c r="AN2046" s="28"/>
      <c r="AO2046" s="28"/>
      <c r="AP2046" s="28"/>
      <c r="AQ2046" s="28"/>
      <c r="AR2046" s="28"/>
      <c r="AS2046" s="28"/>
      <c r="AT2046" s="28"/>
      <c r="AU2046" s="28"/>
    </row>
    <row r="2047" spans="4:47" x14ac:dyDescent="0.2">
      <c r="D2047" s="4"/>
      <c r="AA2047" s="28"/>
      <c r="AB2047" s="28"/>
      <c r="AC2047" s="28"/>
      <c r="AD2047" s="28"/>
      <c r="AE2047" s="28"/>
      <c r="AG2047" s="29"/>
      <c r="AN2047" s="28"/>
      <c r="AO2047" s="28"/>
      <c r="AP2047" s="28"/>
      <c r="AQ2047" s="28"/>
      <c r="AR2047" s="28"/>
      <c r="AS2047" s="28"/>
      <c r="AT2047" s="28"/>
      <c r="AU2047" s="28"/>
    </row>
    <row r="2048" spans="4:47" x14ac:dyDescent="0.2">
      <c r="D2048" s="4"/>
      <c r="AA2048" s="28"/>
      <c r="AB2048" s="28"/>
      <c r="AC2048" s="28"/>
      <c r="AD2048" s="28"/>
      <c r="AE2048" s="28"/>
      <c r="AG2048" s="29"/>
      <c r="AN2048" s="28"/>
      <c r="AO2048" s="28"/>
      <c r="AP2048" s="28"/>
      <c r="AQ2048" s="28"/>
      <c r="AR2048" s="28"/>
      <c r="AS2048" s="28"/>
      <c r="AT2048" s="28"/>
      <c r="AU2048" s="28"/>
    </row>
    <row r="2049" spans="4:47" x14ac:dyDescent="0.2">
      <c r="D2049" s="4"/>
      <c r="AA2049" s="28"/>
      <c r="AB2049" s="28"/>
      <c r="AC2049" s="28"/>
      <c r="AD2049" s="28"/>
      <c r="AE2049" s="28"/>
      <c r="AG2049" s="29"/>
      <c r="AN2049" s="28"/>
      <c r="AO2049" s="28"/>
      <c r="AP2049" s="28"/>
      <c r="AQ2049" s="28"/>
      <c r="AR2049" s="28"/>
      <c r="AS2049" s="28"/>
      <c r="AT2049" s="28"/>
      <c r="AU2049" s="28"/>
    </row>
    <row r="2050" spans="4:47" x14ac:dyDescent="0.2">
      <c r="D2050" s="4"/>
      <c r="AA2050" s="28"/>
      <c r="AB2050" s="28"/>
      <c r="AC2050" s="28"/>
      <c r="AD2050" s="28"/>
      <c r="AE2050" s="28"/>
      <c r="AG2050" s="29"/>
      <c r="AN2050" s="28"/>
      <c r="AO2050" s="28"/>
      <c r="AP2050" s="28"/>
      <c r="AQ2050" s="28"/>
      <c r="AR2050" s="28"/>
      <c r="AS2050" s="28"/>
      <c r="AT2050" s="28"/>
      <c r="AU2050" s="28"/>
    </row>
    <row r="2051" spans="4:47" x14ac:dyDescent="0.2">
      <c r="D2051" s="4"/>
      <c r="AA2051" s="28"/>
      <c r="AB2051" s="28"/>
      <c r="AC2051" s="28"/>
      <c r="AD2051" s="28"/>
      <c r="AE2051" s="28"/>
      <c r="AG2051" s="29"/>
      <c r="AN2051" s="28"/>
      <c r="AO2051" s="28"/>
      <c r="AP2051" s="28"/>
      <c r="AQ2051" s="28"/>
      <c r="AR2051" s="28"/>
      <c r="AS2051" s="28"/>
      <c r="AT2051" s="28"/>
      <c r="AU2051" s="28"/>
    </row>
    <row r="2052" spans="4:47" x14ac:dyDescent="0.2">
      <c r="D2052" s="4"/>
      <c r="AA2052" s="28"/>
      <c r="AB2052" s="28"/>
      <c r="AC2052" s="28"/>
      <c r="AD2052" s="28"/>
      <c r="AE2052" s="28"/>
      <c r="AG2052" s="29"/>
      <c r="AN2052" s="28"/>
      <c r="AO2052" s="28"/>
      <c r="AP2052" s="28"/>
      <c r="AQ2052" s="28"/>
      <c r="AR2052" s="28"/>
      <c r="AS2052" s="28"/>
      <c r="AT2052" s="28"/>
      <c r="AU2052" s="28"/>
    </row>
    <row r="2053" spans="4:47" x14ac:dyDescent="0.2">
      <c r="D2053" s="4"/>
      <c r="AA2053" s="28"/>
      <c r="AB2053" s="28"/>
      <c r="AC2053" s="28"/>
      <c r="AD2053" s="28"/>
      <c r="AE2053" s="28"/>
      <c r="AG2053" s="29"/>
      <c r="AN2053" s="28"/>
      <c r="AO2053" s="28"/>
      <c r="AP2053" s="28"/>
      <c r="AQ2053" s="28"/>
      <c r="AR2053" s="28"/>
      <c r="AS2053" s="28"/>
      <c r="AT2053" s="28"/>
      <c r="AU2053" s="28"/>
    </row>
    <row r="2054" spans="4:47" x14ac:dyDescent="0.2">
      <c r="D2054" s="4"/>
      <c r="AA2054" s="28"/>
      <c r="AB2054" s="28"/>
      <c r="AC2054" s="28"/>
      <c r="AD2054" s="28"/>
      <c r="AE2054" s="28"/>
      <c r="AG2054" s="29"/>
      <c r="AN2054" s="28"/>
      <c r="AO2054" s="28"/>
      <c r="AP2054" s="28"/>
      <c r="AQ2054" s="28"/>
      <c r="AR2054" s="28"/>
      <c r="AS2054" s="28"/>
      <c r="AT2054" s="28"/>
      <c r="AU2054" s="28"/>
    </row>
    <row r="2055" spans="4:47" x14ac:dyDescent="0.2">
      <c r="D2055" s="4"/>
      <c r="AA2055" s="28"/>
      <c r="AB2055" s="28"/>
      <c r="AC2055" s="28"/>
      <c r="AD2055" s="28"/>
      <c r="AE2055" s="28"/>
      <c r="AG2055" s="29"/>
      <c r="AN2055" s="28"/>
      <c r="AO2055" s="28"/>
      <c r="AP2055" s="28"/>
      <c r="AQ2055" s="28"/>
      <c r="AR2055" s="28"/>
      <c r="AS2055" s="28"/>
      <c r="AT2055" s="28"/>
      <c r="AU2055" s="28"/>
    </row>
    <row r="2056" spans="4:47" x14ac:dyDescent="0.2">
      <c r="D2056" s="4"/>
      <c r="AA2056" s="28"/>
      <c r="AB2056" s="28"/>
      <c r="AC2056" s="28"/>
      <c r="AD2056" s="28"/>
      <c r="AE2056" s="28"/>
      <c r="AG2056" s="29"/>
      <c r="AN2056" s="28"/>
      <c r="AO2056" s="28"/>
      <c r="AP2056" s="28"/>
      <c r="AQ2056" s="28"/>
      <c r="AR2056" s="28"/>
      <c r="AS2056" s="28"/>
      <c r="AT2056" s="28"/>
      <c r="AU2056" s="28"/>
    </row>
    <row r="2057" spans="4:47" x14ac:dyDescent="0.2">
      <c r="D2057" s="4"/>
      <c r="AA2057" s="28"/>
      <c r="AB2057" s="28"/>
      <c r="AC2057" s="28"/>
      <c r="AD2057" s="28"/>
      <c r="AE2057" s="28"/>
      <c r="AG2057" s="29"/>
      <c r="AN2057" s="28"/>
      <c r="AO2057" s="28"/>
      <c r="AP2057" s="28"/>
      <c r="AQ2057" s="28"/>
      <c r="AR2057" s="28"/>
      <c r="AS2057" s="28"/>
      <c r="AT2057" s="28"/>
      <c r="AU2057" s="28"/>
    </row>
    <row r="2058" spans="4:47" x14ac:dyDescent="0.2">
      <c r="D2058" s="4"/>
      <c r="AA2058" s="28"/>
      <c r="AB2058" s="28"/>
      <c r="AC2058" s="28"/>
      <c r="AD2058" s="28"/>
      <c r="AE2058" s="28"/>
      <c r="AG2058" s="29"/>
      <c r="AN2058" s="28"/>
      <c r="AO2058" s="28"/>
      <c r="AP2058" s="28"/>
      <c r="AQ2058" s="28"/>
      <c r="AR2058" s="28"/>
      <c r="AS2058" s="28"/>
      <c r="AT2058" s="28"/>
      <c r="AU2058" s="28"/>
    </row>
    <row r="2059" spans="4:47" x14ac:dyDescent="0.2">
      <c r="D2059" s="4"/>
      <c r="AA2059" s="28"/>
      <c r="AB2059" s="28"/>
      <c r="AC2059" s="28"/>
      <c r="AD2059" s="28"/>
      <c r="AE2059" s="28"/>
      <c r="AG2059" s="29"/>
      <c r="AN2059" s="28"/>
      <c r="AO2059" s="28"/>
      <c r="AP2059" s="28"/>
      <c r="AQ2059" s="28"/>
      <c r="AR2059" s="28"/>
      <c r="AS2059" s="28"/>
      <c r="AT2059" s="28"/>
      <c r="AU2059" s="28"/>
    </row>
    <row r="2060" spans="4:47" x14ac:dyDescent="0.2">
      <c r="D2060" s="4"/>
      <c r="AA2060" s="28"/>
      <c r="AB2060" s="28"/>
      <c r="AC2060" s="28"/>
      <c r="AD2060" s="28"/>
      <c r="AE2060" s="28"/>
      <c r="AG2060" s="29"/>
      <c r="AN2060" s="28"/>
      <c r="AO2060" s="28"/>
      <c r="AP2060" s="28"/>
      <c r="AQ2060" s="28"/>
      <c r="AR2060" s="28"/>
      <c r="AS2060" s="28"/>
      <c r="AT2060" s="28"/>
      <c r="AU2060" s="28"/>
    </row>
    <row r="2061" spans="4:47" x14ac:dyDescent="0.2">
      <c r="D2061" s="4"/>
      <c r="AA2061" s="28"/>
      <c r="AB2061" s="28"/>
      <c r="AC2061" s="28"/>
      <c r="AD2061" s="28"/>
      <c r="AE2061" s="28"/>
      <c r="AG2061" s="29"/>
      <c r="AN2061" s="28"/>
      <c r="AO2061" s="28"/>
      <c r="AP2061" s="28"/>
      <c r="AQ2061" s="28"/>
      <c r="AR2061" s="28"/>
      <c r="AS2061" s="28"/>
      <c r="AT2061" s="28"/>
      <c r="AU2061" s="28"/>
    </row>
    <row r="2062" spans="4:47" x14ac:dyDescent="0.2">
      <c r="D2062" s="4"/>
      <c r="AA2062" s="28"/>
      <c r="AB2062" s="28"/>
      <c r="AC2062" s="28"/>
      <c r="AD2062" s="28"/>
      <c r="AE2062" s="28"/>
      <c r="AG2062" s="29"/>
      <c r="AN2062" s="28"/>
      <c r="AO2062" s="28"/>
      <c r="AP2062" s="28"/>
      <c r="AQ2062" s="28"/>
      <c r="AR2062" s="28"/>
      <c r="AS2062" s="28"/>
      <c r="AT2062" s="28"/>
      <c r="AU2062" s="28"/>
    </row>
    <row r="2063" spans="4:47" x14ac:dyDescent="0.2">
      <c r="D2063" s="4"/>
      <c r="AA2063" s="28"/>
      <c r="AB2063" s="28"/>
      <c r="AC2063" s="28"/>
      <c r="AD2063" s="28"/>
      <c r="AE2063" s="28"/>
      <c r="AG2063" s="29"/>
      <c r="AN2063" s="28"/>
      <c r="AO2063" s="28"/>
      <c r="AP2063" s="28"/>
      <c r="AQ2063" s="28"/>
      <c r="AR2063" s="28"/>
      <c r="AS2063" s="28"/>
      <c r="AT2063" s="28"/>
      <c r="AU2063" s="28"/>
    </row>
    <row r="2064" spans="4:47" x14ac:dyDescent="0.2">
      <c r="D2064" s="4"/>
      <c r="AA2064" s="28"/>
      <c r="AB2064" s="28"/>
      <c r="AC2064" s="28"/>
      <c r="AD2064" s="28"/>
      <c r="AE2064" s="28"/>
      <c r="AG2064" s="29"/>
      <c r="AN2064" s="28"/>
      <c r="AO2064" s="28"/>
      <c r="AP2064" s="28"/>
      <c r="AQ2064" s="28"/>
      <c r="AR2064" s="28"/>
      <c r="AS2064" s="28"/>
      <c r="AT2064" s="28"/>
      <c r="AU2064" s="28"/>
    </row>
    <row r="2065" spans="4:47" x14ac:dyDescent="0.2">
      <c r="D2065" s="4"/>
      <c r="AA2065" s="28"/>
      <c r="AB2065" s="28"/>
      <c r="AC2065" s="28"/>
      <c r="AD2065" s="28"/>
      <c r="AE2065" s="28"/>
      <c r="AG2065" s="29"/>
      <c r="AN2065" s="28"/>
      <c r="AO2065" s="28"/>
      <c r="AP2065" s="28"/>
      <c r="AQ2065" s="28"/>
      <c r="AR2065" s="28"/>
      <c r="AS2065" s="28"/>
      <c r="AT2065" s="28"/>
      <c r="AU2065" s="28"/>
    </row>
    <row r="2066" spans="4:47" x14ac:dyDescent="0.2">
      <c r="D2066" s="4"/>
      <c r="AA2066" s="28"/>
      <c r="AB2066" s="28"/>
      <c r="AC2066" s="28"/>
      <c r="AD2066" s="28"/>
      <c r="AE2066" s="28"/>
      <c r="AG2066" s="29"/>
      <c r="AN2066" s="28"/>
      <c r="AO2066" s="28"/>
      <c r="AP2066" s="28"/>
      <c r="AQ2066" s="28"/>
      <c r="AR2066" s="28"/>
      <c r="AS2066" s="28"/>
      <c r="AT2066" s="28"/>
      <c r="AU2066" s="28"/>
    </row>
    <row r="2067" spans="4:47" x14ac:dyDescent="0.2">
      <c r="D2067" s="4"/>
      <c r="AA2067" s="28"/>
      <c r="AB2067" s="28"/>
      <c r="AC2067" s="28"/>
      <c r="AD2067" s="28"/>
      <c r="AE2067" s="28"/>
      <c r="AF2067" s="31"/>
      <c r="AG2067" s="29"/>
      <c r="AN2067" s="28"/>
      <c r="AO2067" s="28"/>
      <c r="AP2067" s="28"/>
      <c r="AQ2067" s="28"/>
      <c r="AR2067" s="28"/>
      <c r="AS2067" s="28"/>
      <c r="AT2067" s="28"/>
      <c r="AU2067" s="28"/>
    </row>
    <row r="2068" spans="4:47" x14ac:dyDescent="0.2">
      <c r="D2068" s="4"/>
      <c r="AA2068" s="28"/>
      <c r="AB2068" s="28"/>
      <c r="AC2068" s="28"/>
      <c r="AD2068" s="28"/>
      <c r="AE2068" s="28"/>
      <c r="AF2068" s="31"/>
      <c r="AG2068" s="29"/>
      <c r="AN2068" s="28"/>
      <c r="AO2068" s="28"/>
      <c r="AP2068" s="28"/>
      <c r="AQ2068" s="28"/>
      <c r="AR2068" s="28"/>
      <c r="AS2068" s="28"/>
      <c r="AT2068" s="28"/>
      <c r="AU2068" s="28"/>
    </row>
    <row r="2069" spans="4:47" x14ac:dyDescent="0.2">
      <c r="D2069" s="4"/>
      <c r="AA2069" s="28"/>
      <c r="AB2069" s="28"/>
      <c r="AC2069" s="28"/>
      <c r="AD2069" s="28"/>
      <c r="AE2069" s="28"/>
      <c r="AF2069" s="31"/>
      <c r="AG2069" s="29"/>
      <c r="AN2069" s="28"/>
      <c r="AO2069" s="28"/>
      <c r="AP2069" s="28"/>
      <c r="AQ2069" s="28"/>
      <c r="AR2069" s="28"/>
      <c r="AS2069" s="28"/>
      <c r="AT2069" s="28"/>
      <c r="AU2069" s="28"/>
    </row>
    <row r="2070" spans="4:47" x14ac:dyDescent="0.2">
      <c r="D2070" s="4"/>
      <c r="AA2070" s="28"/>
      <c r="AB2070" s="28"/>
      <c r="AC2070" s="28"/>
      <c r="AD2070" s="28"/>
      <c r="AE2070" s="28"/>
      <c r="AF2070" s="31"/>
      <c r="AG2070" s="29"/>
      <c r="AN2070" s="28"/>
      <c r="AO2070" s="28"/>
      <c r="AP2070" s="28"/>
      <c r="AQ2070" s="28"/>
      <c r="AR2070" s="28"/>
      <c r="AS2070" s="28"/>
      <c r="AT2070" s="28"/>
      <c r="AU2070" s="28"/>
    </row>
    <row r="2071" spans="4:47" x14ac:dyDescent="0.2">
      <c r="D2071" s="4"/>
      <c r="AA2071" s="28"/>
      <c r="AB2071" s="28"/>
      <c r="AC2071" s="28"/>
      <c r="AD2071" s="28"/>
      <c r="AE2071" s="28"/>
      <c r="AF2071" s="31"/>
      <c r="AG2071" s="29"/>
      <c r="AN2071" s="28"/>
      <c r="AO2071" s="28"/>
      <c r="AP2071" s="28"/>
      <c r="AQ2071" s="28"/>
      <c r="AR2071" s="28"/>
      <c r="AS2071" s="28"/>
      <c r="AT2071" s="28"/>
      <c r="AU2071" s="28"/>
    </row>
    <row r="2072" spans="4:47" x14ac:dyDescent="0.2">
      <c r="D2072" s="4"/>
      <c r="AA2072" s="28"/>
      <c r="AB2072" s="28"/>
      <c r="AC2072" s="28"/>
      <c r="AD2072" s="28"/>
      <c r="AE2072" s="28"/>
      <c r="AF2072" s="31"/>
      <c r="AG2072" s="29"/>
      <c r="AN2072" s="28"/>
      <c r="AO2072" s="28"/>
      <c r="AP2072" s="28"/>
      <c r="AQ2072" s="28"/>
      <c r="AR2072" s="28"/>
      <c r="AS2072" s="28"/>
      <c r="AT2072" s="28"/>
      <c r="AU2072" s="28"/>
    </row>
    <row r="2073" spans="4:47" x14ac:dyDescent="0.2">
      <c r="D2073" s="4"/>
      <c r="AA2073" s="28"/>
      <c r="AB2073" s="28"/>
      <c r="AC2073" s="28"/>
      <c r="AD2073" s="28"/>
      <c r="AE2073" s="28"/>
      <c r="AF2073" s="31"/>
      <c r="AG2073" s="29"/>
      <c r="AN2073" s="28"/>
      <c r="AO2073" s="28"/>
      <c r="AP2073" s="28"/>
      <c r="AQ2073" s="28"/>
      <c r="AR2073" s="28"/>
      <c r="AS2073" s="28"/>
      <c r="AT2073" s="28"/>
      <c r="AU2073" s="28"/>
    </row>
    <row r="2074" spans="4:47" x14ac:dyDescent="0.2">
      <c r="D2074" s="4"/>
      <c r="AA2074" s="28"/>
      <c r="AB2074" s="28"/>
      <c r="AC2074" s="28"/>
      <c r="AD2074" s="28"/>
      <c r="AE2074" s="28"/>
      <c r="AF2074" s="31"/>
      <c r="AG2074" s="29"/>
      <c r="AN2074" s="28"/>
      <c r="AO2074" s="28"/>
      <c r="AP2074" s="28"/>
      <c r="AQ2074" s="28"/>
      <c r="AR2074" s="28"/>
      <c r="AS2074" s="28"/>
      <c r="AT2074" s="28"/>
      <c r="AU2074" s="28"/>
    </row>
    <row r="2075" spans="4:47" x14ac:dyDescent="0.2">
      <c r="D2075" s="4"/>
      <c r="AA2075" s="28"/>
      <c r="AB2075" s="28"/>
      <c r="AC2075" s="28"/>
      <c r="AD2075" s="28"/>
      <c r="AE2075" s="28"/>
      <c r="AF2075" s="31"/>
      <c r="AG2075" s="29"/>
      <c r="AN2075" s="28"/>
      <c r="AO2075" s="28"/>
      <c r="AP2075" s="28"/>
      <c r="AQ2075" s="28"/>
      <c r="AR2075" s="28"/>
      <c r="AS2075" s="28"/>
      <c r="AT2075" s="28"/>
      <c r="AU2075" s="28"/>
    </row>
    <row r="2076" spans="4:47" x14ac:dyDescent="0.2">
      <c r="D2076" s="4"/>
      <c r="AA2076" s="28"/>
      <c r="AB2076" s="28"/>
      <c r="AC2076" s="28"/>
      <c r="AD2076" s="28"/>
      <c r="AE2076" s="28"/>
      <c r="AF2076" s="31"/>
      <c r="AG2076" s="29"/>
      <c r="AN2076" s="28"/>
      <c r="AO2076" s="28"/>
      <c r="AP2076" s="28"/>
      <c r="AQ2076" s="28"/>
      <c r="AR2076" s="28"/>
      <c r="AS2076" s="28"/>
      <c r="AT2076" s="28"/>
      <c r="AU2076" s="28"/>
    </row>
    <row r="2077" spans="4:47" x14ac:dyDescent="0.2">
      <c r="D2077" s="4"/>
      <c r="AA2077" s="28"/>
      <c r="AB2077" s="28"/>
      <c r="AC2077" s="28"/>
      <c r="AD2077" s="28"/>
      <c r="AE2077" s="28"/>
      <c r="AF2077" s="31"/>
      <c r="AG2077" s="29"/>
      <c r="AN2077" s="28"/>
      <c r="AO2077" s="28"/>
      <c r="AP2077" s="28"/>
      <c r="AQ2077" s="28"/>
      <c r="AR2077" s="28"/>
      <c r="AS2077" s="28"/>
      <c r="AT2077" s="28"/>
      <c r="AU2077" s="28"/>
    </row>
    <row r="2078" spans="4:47" x14ac:dyDescent="0.2">
      <c r="D2078" s="4"/>
      <c r="AA2078" s="28"/>
      <c r="AB2078" s="28"/>
      <c r="AC2078" s="28"/>
      <c r="AD2078" s="28"/>
      <c r="AE2078" s="28"/>
      <c r="AF2078" s="31"/>
      <c r="AG2078" s="29"/>
      <c r="AN2078" s="28"/>
      <c r="AO2078" s="28"/>
      <c r="AP2078" s="28"/>
      <c r="AQ2078" s="28"/>
      <c r="AR2078" s="28"/>
      <c r="AS2078" s="28"/>
      <c r="AT2078" s="28"/>
      <c r="AU2078" s="28"/>
    </row>
    <row r="2079" spans="4:47" x14ac:dyDescent="0.2">
      <c r="D2079" s="4"/>
      <c r="AA2079" s="28"/>
      <c r="AB2079" s="28"/>
      <c r="AC2079" s="28"/>
      <c r="AD2079" s="28"/>
      <c r="AE2079" s="28"/>
      <c r="AF2079" s="31"/>
      <c r="AG2079" s="29"/>
      <c r="AN2079" s="28"/>
      <c r="AO2079" s="28"/>
      <c r="AP2079" s="28"/>
      <c r="AQ2079" s="28"/>
      <c r="AR2079" s="28"/>
      <c r="AS2079" s="28"/>
      <c r="AT2079" s="28"/>
      <c r="AU2079" s="28"/>
    </row>
    <row r="2080" spans="4:47" x14ac:dyDescent="0.2">
      <c r="D2080" s="4"/>
      <c r="AA2080" s="28"/>
      <c r="AB2080" s="28"/>
      <c r="AC2080" s="28"/>
      <c r="AD2080" s="28"/>
      <c r="AE2080" s="28"/>
      <c r="AF2080" s="31"/>
      <c r="AG2080" s="29"/>
      <c r="AN2080" s="28"/>
      <c r="AO2080" s="28"/>
      <c r="AP2080" s="28"/>
      <c r="AQ2080" s="28"/>
      <c r="AR2080" s="28"/>
      <c r="AS2080" s="28"/>
      <c r="AT2080" s="28"/>
      <c r="AU2080" s="28"/>
    </row>
    <row r="2081" spans="4:47" x14ac:dyDescent="0.2">
      <c r="D2081" s="4"/>
      <c r="AA2081" s="28"/>
      <c r="AB2081" s="28"/>
      <c r="AC2081" s="28"/>
      <c r="AD2081" s="28"/>
      <c r="AE2081" s="28"/>
      <c r="AF2081" s="31"/>
      <c r="AG2081" s="29"/>
      <c r="AN2081" s="28"/>
      <c r="AO2081" s="28"/>
      <c r="AP2081" s="28"/>
      <c r="AQ2081" s="28"/>
      <c r="AR2081" s="28"/>
      <c r="AS2081" s="28"/>
      <c r="AT2081" s="28"/>
      <c r="AU2081" s="28"/>
    </row>
    <row r="2082" spans="4:47" x14ac:dyDescent="0.2">
      <c r="D2082" s="4"/>
      <c r="AA2082" s="28"/>
      <c r="AB2082" s="28"/>
      <c r="AC2082" s="28"/>
      <c r="AD2082" s="28"/>
      <c r="AE2082" s="28"/>
      <c r="AF2082" s="31"/>
      <c r="AG2082" s="29"/>
      <c r="AN2082" s="28"/>
      <c r="AO2082" s="28"/>
      <c r="AP2082" s="28"/>
      <c r="AQ2082" s="28"/>
      <c r="AR2082" s="28"/>
      <c r="AS2082" s="28"/>
      <c r="AT2082" s="28"/>
      <c r="AU2082" s="28"/>
    </row>
    <row r="2083" spans="4:47" x14ac:dyDescent="0.2">
      <c r="D2083" s="4"/>
      <c r="AA2083" s="28"/>
      <c r="AB2083" s="28"/>
      <c r="AC2083" s="28"/>
      <c r="AD2083" s="28"/>
      <c r="AE2083" s="28"/>
      <c r="AF2083" s="31"/>
      <c r="AG2083" s="29"/>
      <c r="AN2083" s="28"/>
      <c r="AO2083" s="28"/>
      <c r="AP2083" s="28"/>
      <c r="AQ2083" s="28"/>
      <c r="AR2083" s="28"/>
      <c r="AS2083" s="28"/>
      <c r="AT2083" s="28"/>
      <c r="AU2083" s="28"/>
    </row>
    <row r="2084" spans="4:47" x14ac:dyDescent="0.2">
      <c r="D2084" s="4"/>
      <c r="AA2084" s="28"/>
      <c r="AB2084" s="28"/>
      <c r="AC2084" s="28"/>
      <c r="AD2084" s="28"/>
      <c r="AE2084" s="28"/>
      <c r="AF2084" s="31"/>
      <c r="AG2084" s="29"/>
      <c r="AN2084" s="28"/>
      <c r="AO2084" s="28"/>
      <c r="AP2084" s="28"/>
      <c r="AQ2084" s="28"/>
      <c r="AR2084" s="28"/>
      <c r="AS2084" s="28"/>
      <c r="AT2084" s="28"/>
      <c r="AU2084" s="28"/>
    </row>
    <row r="2085" spans="4:47" x14ac:dyDescent="0.2">
      <c r="D2085" s="4"/>
      <c r="AA2085" s="28"/>
      <c r="AB2085" s="28"/>
      <c r="AC2085" s="28"/>
      <c r="AD2085" s="28"/>
      <c r="AE2085" s="28"/>
      <c r="AF2085" s="31"/>
      <c r="AG2085" s="29"/>
      <c r="AN2085" s="28"/>
      <c r="AO2085" s="28"/>
      <c r="AP2085" s="28"/>
      <c r="AQ2085" s="28"/>
      <c r="AR2085" s="28"/>
      <c r="AS2085" s="28"/>
      <c r="AT2085" s="28"/>
      <c r="AU2085" s="28"/>
    </row>
    <row r="2086" spans="4:47" x14ac:dyDescent="0.2">
      <c r="D2086" s="4"/>
      <c r="AA2086" s="28"/>
      <c r="AB2086" s="28"/>
      <c r="AC2086" s="28"/>
      <c r="AD2086" s="28"/>
      <c r="AE2086" s="28"/>
      <c r="AF2086" s="31"/>
      <c r="AG2086" s="29"/>
      <c r="AN2086" s="28"/>
      <c r="AO2086" s="28"/>
      <c r="AP2086" s="28"/>
      <c r="AQ2086" s="28"/>
      <c r="AR2086" s="28"/>
      <c r="AS2086" s="28"/>
      <c r="AT2086" s="28"/>
      <c r="AU2086" s="28"/>
    </row>
    <row r="2087" spans="4:47" x14ac:dyDescent="0.2">
      <c r="D2087" s="4"/>
      <c r="AA2087" s="28"/>
      <c r="AB2087" s="28"/>
      <c r="AC2087" s="28"/>
      <c r="AD2087" s="28"/>
      <c r="AE2087" s="28"/>
      <c r="AF2087" s="31"/>
      <c r="AG2087" s="29"/>
      <c r="AN2087" s="28"/>
      <c r="AO2087" s="28"/>
      <c r="AP2087" s="28"/>
      <c r="AQ2087" s="28"/>
      <c r="AR2087" s="28"/>
      <c r="AS2087" s="28"/>
      <c r="AT2087" s="28"/>
      <c r="AU2087" s="28"/>
    </row>
    <row r="2088" spans="4:47" x14ac:dyDescent="0.2">
      <c r="D2088" s="4"/>
      <c r="AA2088" s="28"/>
      <c r="AB2088" s="28"/>
      <c r="AC2088" s="28"/>
      <c r="AD2088" s="28"/>
      <c r="AE2088" s="28"/>
      <c r="AF2088" s="31"/>
      <c r="AG2088" s="29"/>
      <c r="AN2088" s="28"/>
      <c r="AO2088" s="28"/>
      <c r="AP2088" s="28"/>
      <c r="AQ2088" s="28"/>
      <c r="AR2088" s="28"/>
      <c r="AS2088" s="28"/>
      <c r="AT2088" s="28"/>
      <c r="AU2088" s="28"/>
    </row>
    <row r="2089" spans="4:47" x14ac:dyDescent="0.2">
      <c r="D2089" s="4"/>
      <c r="AA2089" s="28"/>
      <c r="AB2089" s="28"/>
      <c r="AC2089" s="28"/>
      <c r="AD2089" s="28"/>
      <c r="AE2089" s="28"/>
      <c r="AF2089" s="31"/>
      <c r="AG2089" s="29"/>
      <c r="AN2089" s="28"/>
      <c r="AO2089" s="28"/>
      <c r="AP2089" s="28"/>
      <c r="AQ2089" s="28"/>
      <c r="AR2089" s="28"/>
      <c r="AS2089" s="28"/>
      <c r="AT2089" s="28"/>
      <c r="AU2089" s="28"/>
    </row>
    <row r="2090" spans="4:47" x14ac:dyDescent="0.2">
      <c r="D2090" s="4"/>
      <c r="AA2090" s="28"/>
      <c r="AB2090" s="28"/>
      <c r="AC2090" s="28"/>
      <c r="AD2090" s="28"/>
      <c r="AE2090" s="28"/>
      <c r="AF2090" s="31"/>
      <c r="AG2090" s="29"/>
      <c r="AN2090" s="28"/>
      <c r="AO2090" s="28"/>
      <c r="AP2090" s="28"/>
      <c r="AQ2090" s="28"/>
      <c r="AR2090" s="28"/>
      <c r="AS2090" s="28"/>
      <c r="AT2090" s="28"/>
      <c r="AU2090" s="28"/>
    </row>
    <row r="2091" spans="4:47" x14ac:dyDescent="0.2">
      <c r="D2091" s="4"/>
      <c r="AA2091" s="28"/>
      <c r="AB2091" s="28"/>
      <c r="AC2091" s="28"/>
      <c r="AD2091" s="28"/>
      <c r="AE2091" s="28"/>
      <c r="AF2091" s="31"/>
      <c r="AG2091" s="29"/>
      <c r="AN2091" s="28"/>
      <c r="AO2091" s="28"/>
      <c r="AP2091" s="28"/>
      <c r="AQ2091" s="28"/>
      <c r="AR2091" s="28"/>
      <c r="AS2091" s="28"/>
      <c r="AT2091" s="28"/>
      <c r="AU2091" s="28"/>
    </row>
    <row r="2092" spans="4:47" x14ac:dyDescent="0.2">
      <c r="D2092" s="4"/>
      <c r="AA2092" s="28"/>
      <c r="AB2092" s="28"/>
      <c r="AC2092" s="28"/>
      <c r="AD2092" s="28"/>
      <c r="AE2092" s="28"/>
      <c r="AF2092" s="31"/>
      <c r="AG2092" s="29"/>
      <c r="AN2092" s="28"/>
      <c r="AO2092" s="28"/>
      <c r="AP2092" s="28"/>
      <c r="AQ2092" s="28"/>
      <c r="AR2092" s="28"/>
      <c r="AS2092" s="28"/>
      <c r="AT2092" s="28"/>
      <c r="AU2092" s="28"/>
    </row>
    <row r="2093" spans="4:47" x14ac:dyDescent="0.2">
      <c r="D2093" s="4"/>
      <c r="AA2093" s="28"/>
      <c r="AB2093" s="28"/>
      <c r="AC2093" s="28"/>
      <c r="AD2093" s="28"/>
      <c r="AE2093" s="28"/>
      <c r="AF2093" s="31"/>
      <c r="AG2093" s="29"/>
      <c r="AN2093" s="28"/>
      <c r="AO2093" s="28"/>
      <c r="AP2093" s="28"/>
      <c r="AQ2093" s="28"/>
      <c r="AR2093" s="28"/>
      <c r="AS2093" s="28"/>
      <c r="AT2093" s="28"/>
      <c r="AU2093" s="28"/>
    </row>
    <row r="2094" spans="4:47" x14ac:dyDescent="0.2">
      <c r="D2094" s="4"/>
      <c r="AA2094" s="28"/>
      <c r="AB2094" s="28"/>
      <c r="AC2094" s="28"/>
      <c r="AD2094" s="28"/>
      <c r="AE2094" s="28"/>
      <c r="AF2094" s="31"/>
      <c r="AG2094" s="29"/>
      <c r="AN2094" s="28"/>
      <c r="AO2094" s="28"/>
      <c r="AP2094" s="28"/>
      <c r="AQ2094" s="28"/>
      <c r="AR2094" s="28"/>
      <c r="AS2094" s="28"/>
      <c r="AT2094" s="28"/>
      <c r="AU2094" s="28"/>
    </row>
    <row r="2095" spans="4:47" x14ac:dyDescent="0.2">
      <c r="D2095" s="4"/>
      <c r="AA2095" s="28"/>
      <c r="AB2095" s="28"/>
      <c r="AC2095" s="28"/>
      <c r="AD2095" s="28"/>
      <c r="AE2095" s="28"/>
      <c r="AF2095" s="31"/>
      <c r="AG2095" s="29"/>
      <c r="AN2095" s="28"/>
      <c r="AO2095" s="28"/>
      <c r="AP2095" s="28"/>
      <c r="AQ2095" s="28"/>
      <c r="AR2095" s="28"/>
      <c r="AS2095" s="28"/>
      <c r="AT2095" s="28"/>
      <c r="AU2095" s="28"/>
    </row>
    <row r="2096" spans="4:47" x14ac:dyDescent="0.2">
      <c r="D2096" s="4"/>
      <c r="AA2096" s="28"/>
      <c r="AB2096" s="28"/>
      <c r="AC2096" s="28"/>
      <c r="AD2096" s="28"/>
      <c r="AE2096" s="28"/>
      <c r="AF2096" s="31"/>
      <c r="AG2096" s="29"/>
      <c r="AN2096" s="28"/>
      <c r="AO2096" s="28"/>
      <c r="AP2096" s="28"/>
      <c r="AQ2096" s="28"/>
      <c r="AR2096" s="28"/>
      <c r="AS2096" s="28"/>
      <c r="AT2096" s="28"/>
      <c r="AU2096" s="28"/>
    </row>
    <row r="2097" spans="4:47" x14ac:dyDescent="0.2">
      <c r="D2097" s="4"/>
      <c r="AA2097" s="28"/>
      <c r="AB2097" s="28"/>
      <c r="AC2097" s="28"/>
      <c r="AD2097" s="28"/>
      <c r="AE2097" s="28"/>
      <c r="AF2097" s="31"/>
      <c r="AG2097" s="29"/>
      <c r="AN2097" s="28"/>
      <c r="AO2097" s="28"/>
      <c r="AP2097" s="28"/>
      <c r="AQ2097" s="28"/>
      <c r="AR2097" s="28"/>
      <c r="AS2097" s="28"/>
      <c r="AT2097" s="28"/>
      <c r="AU2097" s="28"/>
    </row>
    <row r="2098" spans="4:47" x14ac:dyDescent="0.2">
      <c r="D2098" s="4"/>
      <c r="AA2098" s="28"/>
      <c r="AB2098" s="28"/>
      <c r="AC2098" s="28"/>
      <c r="AD2098" s="28"/>
      <c r="AE2098" s="28"/>
      <c r="AF2098" s="31"/>
      <c r="AG2098" s="29"/>
      <c r="AN2098" s="28"/>
      <c r="AO2098" s="28"/>
      <c r="AP2098" s="28"/>
      <c r="AQ2098" s="28"/>
      <c r="AR2098" s="28"/>
      <c r="AS2098" s="28"/>
      <c r="AT2098" s="28"/>
      <c r="AU2098" s="28"/>
    </row>
    <row r="2099" spans="4:47" x14ac:dyDescent="0.2">
      <c r="D2099" s="4"/>
      <c r="AA2099" s="28"/>
      <c r="AB2099" s="28"/>
      <c r="AC2099" s="28"/>
      <c r="AD2099" s="28"/>
      <c r="AE2099" s="28"/>
      <c r="AF2099" s="31"/>
      <c r="AG2099" s="29"/>
      <c r="AN2099" s="28"/>
      <c r="AO2099" s="28"/>
      <c r="AP2099" s="28"/>
      <c r="AQ2099" s="28"/>
      <c r="AR2099" s="28"/>
      <c r="AS2099" s="28"/>
      <c r="AT2099" s="28"/>
      <c r="AU2099" s="28"/>
    </row>
    <row r="2100" spans="4:47" x14ac:dyDescent="0.2">
      <c r="D2100" s="4"/>
      <c r="AA2100" s="28"/>
      <c r="AB2100" s="28"/>
      <c r="AC2100" s="28"/>
      <c r="AD2100" s="28"/>
      <c r="AE2100" s="28"/>
      <c r="AF2100" s="31"/>
      <c r="AG2100" s="29"/>
      <c r="AN2100" s="28"/>
      <c r="AO2100" s="28"/>
      <c r="AP2100" s="28"/>
      <c r="AQ2100" s="28"/>
      <c r="AR2100" s="28"/>
      <c r="AS2100" s="28"/>
      <c r="AT2100" s="28"/>
      <c r="AU2100" s="28"/>
    </row>
    <row r="2101" spans="4:47" x14ac:dyDescent="0.2">
      <c r="D2101" s="4"/>
      <c r="AA2101" s="28"/>
      <c r="AB2101" s="28"/>
      <c r="AC2101" s="28"/>
      <c r="AD2101" s="28"/>
      <c r="AE2101" s="28"/>
      <c r="AF2101" s="31"/>
      <c r="AG2101" s="29"/>
      <c r="AN2101" s="28"/>
      <c r="AO2101" s="28"/>
      <c r="AP2101" s="28"/>
      <c r="AQ2101" s="28"/>
      <c r="AR2101" s="28"/>
      <c r="AS2101" s="28"/>
      <c r="AT2101" s="28"/>
      <c r="AU2101" s="28"/>
    </row>
    <row r="2102" spans="4:47" x14ac:dyDescent="0.2">
      <c r="D2102" s="4"/>
      <c r="AA2102" s="28"/>
      <c r="AB2102" s="28"/>
      <c r="AC2102" s="28"/>
      <c r="AD2102" s="28"/>
      <c r="AE2102" s="28"/>
      <c r="AF2102" s="31"/>
      <c r="AG2102" s="29"/>
      <c r="AN2102" s="28"/>
      <c r="AO2102" s="28"/>
      <c r="AP2102" s="28"/>
      <c r="AQ2102" s="28"/>
      <c r="AR2102" s="28"/>
      <c r="AS2102" s="28"/>
      <c r="AT2102" s="28"/>
      <c r="AU2102" s="28"/>
    </row>
    <row r="2103" spans="4:47" x14ac:dyDescent="0.2">
      <c r="D2103" s="4"/>
      <c r="AA2103" s="28"/>
      <c r="AB2103" s="28"/>
      <c r="AC2103" s="28"/>
      <c r="AD2103" s="28"/>
      <c r="AE2103" s="28"/>
      <c r="AF2103" s="31"/>
      <c r="AG2103" s="29"/>
      <c r="AN2103" s="28"/>
      <c r="AO2103" s="28"/>
      <c r="AP2103" s="28"/>
      <c r="AQ2103" s="28"/>
      <c r="AR2103" s="28"/>
      <c r="AS2103" s="28"/>
      <c r="AT2103" s="28"/>
      <c r="AU2103" s="28"/>
    </row>
    <row r="2104" spans="4:47" x14ac:dyDescent="0.2">
      <c r="D2104" s="4"/>
      <c r="AA2104" s="28"/>
      <c r="AB2104" s="28"/>
      <c r="AC2104" s="28"/>
      <c r="AD2104" s="28"/>
      <c r="AE2104" s="28"/>
      <c r="AF2104" s="31"/>
      <c r="AG2104" s="29"/>
      <c r="AN2104" s="28"/>
      <c r="AO2104" s="28"/>
      <c r="AP2104" s="28"/>
      <c r="AQ2104" s="28"/>
      <c r="AR2104" s="28"/>
      <c r="AS2104" s="28"/>
      <c r="AT2104" s="28"/>
      <c r="AU2104" s="28"/>
    </row>
    <row r="2105" spans="4:47" x14ac:dyDescent="0.2">
      <c r="D2105" s="4"/>
      <c r="AA2105" s="28"/>
      <c r="AB2105" s="28"/>
      <c r="AC2105" s="28"/>
      <c r="AD2105" s="28"/>
      <c r="AE2105" s="28"/>
      <c r="AF2105" s="31"/>
      <c r="AG2105" s="29"/>
      <c r="AN2105" s="28"/>
      <c r="AO2105" s="28"/>
      <c r="AP2105" s="28"/>
      <c r="AQ2105" s="28"/>
      <c r="AR2105" s="28"/>
      <c r="AS2105" s="28"/>
      <c r="AT2105" s="28"/>
      <c r="AU2105" s="28"/>
    </row>
    <row r="2106" spans="4:47" x14ac:dyDescent="0.2">
      <c r="D2106" s="4"/>
      <c r="AA2106" s="28"/>
      <c r="AB2106" s="28"/>
      <c r="AC2106" s="28"/>
      <c r="AD2106" s="28"/>
      <c r="AE2106" s="28"/>
      <c r="AF2106" s="31"/>
      <c r="AG2106" s="29"/>
      <c r="AN2106" s="28"/>
      <c r="AO2106" s="28"/>
      <c r="AP2106" s="28"/>
      <c r="AQ2106" s="28"/>
      <c r="AR2106" s="28"/>
      <c r="AS2106" s="28"/>
      <c r="AT2106" s="28"/>
      <c r="AU2106" s="28"/>
    </row>
    <row r="2107" spans="4:47" x14ac:dyDescent="0.2">
      <c r="D2107" s="4"/>
      <c r="AA2107" s="28"/>
      <c r="AB2107" s="28"/>
      <c r="AC2107" s="28"/>
      <c r="AD2107" s="28"/>
      <c r="AE2107" s="28"/>
      <c r="AF2107" s="31"/>
      <c r="AG2107" s="29"/>
      <c r="AN2107" s="28"/>
      <c r="AO2107" s="28"/>
      <c r="AP2107" s="28"/>
      <c r="AQ2107" s="28"/>
      <c r="AR2107" s="28"/>
      <c r="AS2107" s="28"/>
      <c r="AT2107" s="28"/>
      <c r="AU2107" s="28"/>
    </row>
    <row r="2108" spans="4:47" x14ac:dyDescent="0.2">
      <c r="D2108" s="4"/>
      <c r="AA2108" s="28"/>
      <c r="AB2108" s="28"/>
      <c r="AC2108" s="28"/>
      <c r="AD2108" s="28"/>
      <c r="AE2108" s="28"/>
      <c r="AF2108" s="31"/>
      <c r="AG2108" s="29"/>
      <c r="AN2108" s="28"/>
      <c r="AO2108" s="28"/>
      <c r="AP2108" s="28"/>
      <c r="AQ2108" s="28"/>
      <c r="AR2108" s="28"/>
      <c r="AS2108" s="28"/>
      <c r="AT2108" s="28"/>
      <c r="AU2108" s="28"/>
    </row>
    <row r="2109" spans="4:47" x14ac:dyDescent="0.2">
      <c r="D2109" s="4"/>
      <c r="AA2109" s="28"/>
      <c r="AB2109" s="28"/>
      <c r="AC2109" s="28"/>
      <c r="AD2109" s="28"/>
      <c r="AE2109" s="28"/>
      <c r="AF2109" s="31"/>
      <c r="AG2109" s="29"/>
      <c r="AN2109" s="28"/>
      <c r="AO2109" s="28"/>
      <c r="AP2109" s="28"/>
      <c r="AQ2109" s="28"/>
      <c r="AR2109" s="28"/>
      <c r="AS2109" s="28"/>
      <c r="AT2109" s="28"/>
      <c r="AU2109" s="28"/>
    </row>
    <row r="2110" spans="4:47" x14ac:dyDescent="0.2">
      <c r="D2110" s="4"/>
      <c r="AA2110" s="28"/>
      <c r="AB2110" s="28"/>
      <c r="AC2110" s="28"/>
      <c r="AD2110" s="28"/>
      <c r="AE2110" s="28"/>
      <c r="AF2110" s="31"/>
      <c r="AG2110" s="29"/>
      <c r="AN2110" s="28"/>
      <c r="AO2110" s="28"/>
      <c r="AP2110" s="28"/>
      <c r="AQ2110" s="28"/>
      <c r="AR2110" s="28"/>
      <c r="AS2110" s="28"/>
      <c r="AT2110" s="28"/>
      <c r="AU2110" s="28"/>
    </row>
    <row r="2111" spans="4:47" x14ac:dyDescent="0.2">
      <c r="D2111" s="4"/>
      <c r="AA2111" s="28"/>
      <c r="AB2111" s="28"/>
      <c r="AC2111" s="28"/>
      <c r="AD2111" s="28"/>
      <c r="AE2111" s="28"/>
      <c r="AF2111" s="31"/>
      <c r="AG2111" s="29"/>
      <c r="AN2111" s="28"/>
      <c r="AO2111" s="28"/>
      <c r="AP2111" s="28"/>
      <c r="AQ2111" s="28"/>
      <c r="AR2111" s="28"/>
      <c r="AS2111" s="28"/>
      <c r="AT2111" s="28"/>
      <c r="AU2111" s="28"/>
    </row>
    <row r="2112" spans="4:47" x14ac:dyDescent="0.2">
      <c r="D2112" s="4"/>
      <c r="AA2112" s="28"/>
      <c r="AB2112" s="28"/>
      <c r="AC2112" s="28"/>
      <c r="AD2112" s="28"/>
      <c r="AE2112" s="28"/>
      <c r="AF2112" s="31"/>
      <c r="AG2112" s="29"/>
      <c r="AN2112" s="28"/>
      <c r="AO2112" s="28"/>
      <c r="AP2112" s="28"/>
      <c r="AQ2112" s="28"/>
      <c r="AR2112" s="28"/>
      <c r="AS2112" s="28"/>
      <c r="AT2112" s="28"/>
      <c r="AU2112" s="28"/>
    </row>
    <row r="2113" spans="4:47" x14ac:dyDescent="0.2">
      <c r="D2113" s="4"/>
      <c r="AA2113" s="28"/>
      <c r="AB2113" s="28"/>
      <c r="AC2113" s="28"/>
      <c r="AD2113" s="28"/>
      <c r="AE2113" s="28"/>
      <c r="AF2113" s="31"/>
      <c r="AG2113" s="29"/>
      <c r="AN2113" s="28"/>
      <c r="AO2113" s="28"/>
      <c r="AP2113" s="28"/>
      <c r="AQ2113" s="28"/>
      <c r="AR2113" s="28"/>
      <c r="AS2113" s="28"/>
      <c r="AT2113" s="28"/>
      <c r="AU2113" s="28"/>
    </row>
    <row r="2114" spans="4:47" x14ac:dyDescent="0.2">
      <c r="D2114" s="4"/>
      <c r="AA2114" s="28"/>
      <c r="AB2114" s="28"/>
      <c r="AC2114" s="28"/>
      <c r="AD2114" s="28"/>
      <c r="AE2114" s="28"/>
      <c r="AF2114" s="31"/>
      <c r="AG2114" s="29"/>
      <c r="AN2114" s="28"/>
      <c r="AO2114" s="28"/>
      <c r="AP2114" s="28"/>
      <c r="AQ2114" s="28"/>
      <c r="AR2114" s="28"/>
      <c r="AS2114" s="28"/>
      <c r="AT2114" s="28"/>
      <c r="AU2114" s="28"/>
    </row>
    <row r="2115" spans="4:47" x14ac:dyDescent="0.2">
      <c r="D2115" s="4"/>
      <c r="AA2115" s="28"/>
      <c r="AB2115" s="28"/>
      <c r="AC2115" s="28"/>
      <c r="AD2115" s="28"/>
      <c r="AE2115" s="28"/>
      <c r="AF2115" s="31"/>
      <c r="AG2115" s="29"/>
      <c r="AN2115" s="28"/>
      <c r="AO2115" s="28"/>
      <c r="AP2115" s="28"/>
      <c r="AQ2115" s="28"/>
      <c r="AR2115" s="28"/>
      <c r="AS2115" s="28"/>
      <c r="AT2115" s="28"/>
      <c r="AU2115" s="28"/>
    </row>
    <row r="2116" spans="4:47" x14ac:dyDescent="0.2">
      <c r="D2116" s="4"/>
      <c r="AA2116" s="28"/>
      <c r="AB2116" s="28"/>
      <c r="AC2116" s="28"/>
      <c r="AD2116" s="28"/>
      <c r="AE2116" s="28"/>
      <c r="AF2116" s="31"/>
      <c r="AG2116" s="29"/>
      <c r="AN2116" s="28"/>
      <c r="AO2116" s="28"/>
      <c r="AP2116" s="28"/>
      <c r="AQ2116" s="28"/>
      <c r="AR2116" s="28"/>
      <c r="AS2116" s="28"/>
      <c r="AT2116" s="28"/>
      <c r="AU2116" s="28"/>
    </row>
    <row r="2117" spans="4:47" x14ac:dyDescent="0.2">
      <c r="D2117" s="4"/>
      <c r="AA2117" s="28"/>
      <c r="AB2117" s="28"/>
      <c r="AC2117" s="28"/>
      <c r="AD2117" s="28"/>
      <c r="AE2117" s="28"/>
      <c r="AF2117" s="31"/>
      <c r="AG2117" s="29"/>
      <c r="AN2117" s="28"/>
      <c r="AO2117" s="28"/>
      <c r="AP2117" s="28"/>
      <c r="AQ2117" s="28"/>
      <c r="AR2117" s="28"/>
      <c r="AS2117" s="28"/>
      <c r="AT2117" s="28"/>
      <c r="AU2117" s="28"/>
    </row>
    <row r="2118" spans="4:47" x14ac:dyDescent="0.2">
      <c r="D2118" s="4"/>
      <c r="AA2118" s="28"/>
      <c r="AB2118" s="28"/>
      <c r="AC2118" s="28"/>
      <c r="AD2118" s="28"/>
      <c r="AE2118" s="28"/>
      <c r="AF2118" s="31"/>
      <c r="AG2118" s="29"/>
      <c r="AN2118" s="28"/>
      <c r="AO2118" s="28"/>
      <c r="AP2118" s="28"/>
      <c r="AQ2118" s="28"/>
      <c r="AR2118" s="28"/>
      <c r="AS2118" s="28"/>
      <c r="AT2118" s="28"/>
      <c r="AU2118" s="28"/>
    </row>
    <row r="2119" spans="4:47" x14ac:dyDescent="0.2">
      <c r="D2119" s="4"/>
      <c r="AA2119" s="28"/>
      <c r="AB2119" s="28"/>
      <c r="AC2119" s="28"/>
      <c r="AD2119" s="28"/>
      <c r="AE2119" s="28"/>
      <c r="AF2119" s="31"/>
      <c r="AG2119" s="29"/>
      <c r="AN2119" s="28"/>
      <c r="AO2119" s="28"/>
      <c r="AP2119" s="28"/>
      <c r="AQ2119" s="28"/>
      <c r="AR2119" s="28"/>
      <c r="AS2119" s="28"/>
      <c r="AT2119" s="28"/>
      <c r="AU2119" s="28"/>
    </row>
    <row r="2120" spans="4:47" x14ac:dyDescent="0.2">
      <c r="D2120" s="4"/>
      <c r="AA2120" s="28"/>
      <c r="AB2120" s="28"/>
      <c r="AC2120" s="28"/>
      <c r="AD2120" s="28"/>
      <c r="AE2120" s="28"/>
      <c r="AF2120" s="31"/>
      <c r="AG2120" s="29"/>
      <c r="AN2120" s="28"/>
      <c r="AO2120" s="28"/>
      <c r="AP2120" s="28"/>
      <c r="AQ2120" s="28"/>
      <c r="AR2120" s="28"/>
      <c r="AS2120" s="28"/>
      <c r="AT2120" s="28"/>
      <c r="AU2120" s="28"/>
    </row>
    <row r="2121" spans="4:47" x14ac:dyDescent="0.2">
      <c r="D2121" s="4"/>
      <c r="AA2121" s="28"/>
      <c r="AB2121" s="28"/>
      <c r="AC2121" s="28"/>
      <c r="AD2121" s="28"/>
      <c r="AE2121" s="28"/>
      <c r="AF2121" s="31"/>
      <c r="AG2121" s="29"/>
      <c r="AN2121" s="28"/>
      <c r="AO2121" s="28"/>
      <c r="AP2121" s="28"/>
      <c r="AQ2121" s="28"/>
      <c r="AR2121" s="28"/>
      <c r="AS2121" s="28"/>
      <c r="AT2121" s="28"/>
      <c r="AU2121" s="28"/>
    </row>
    <row r="2122" spans="4:47" x14ac:dyDescent="0.2">
      <c r="D2122" s="4"/>
      <c r="AA2122" s="28"/>
      <c r="AB2122" s="28"/>
      <c r="AC2122" s="28"/>
      <c r="AD2122" s="28"/>
      <c r="AE2122" s="28"/>
      <c r="AF2122" s="31"/>
      <c r="AG2122" s="29"/>
      <c r="AN2122" s="28"/>
      <c r="AO2122" s="28"/>
      <c r="AP2122" s="28"/>
      <c r="AQ2122" s="28"/>
      <c r="AR2122" s="28"/>
      <c r="AS2122" s="28"/>
      <c r="AT2122" s="28"/>
      <c r="AU2122" s="28"/>
    </row>
    <row r="2123" spans="4:47" x14ac:dyDescent="0.2">
      <c r="D2123" s="4"/>
      <c r="AA2123" s="28"/>
      <c r="AB2123" s="28"/>
      <c r="AC2123" s="28"/>
      <c r="AD2123" s="28"/>
      <c r="AE2123" s="28"/>
      <c r="AF2123" s="31"/>
      <c r="AG2123" s="29"/>
      <c r="AN2123" s="28"/>
      <c r="AO2123" s="28"/>
      <c r="AP2123" s="28"/>
      <c r="AQ2123" s="28"/>
      <c r="AR2123" s="28"/>
      <c r="AS2123" s="28"/>
      <c r="AT2123" s="28"/>
      <c r="AU2123" s="28"/>
    </row>
    <row r="2124" spans="4:47" x14ac:dyDescent="0.2">
      <c r="D2124" s="4"/>
      <c r="AA2124" s="28"/>
      <c r="AB2124" s="28"/>
      <c r="AC2124" s="28"/>
      <c r="AD2124" s="28"/>
      <c r="AE2124" s="28"/>
      <c r="AF2124" s="31"/>
      <c r="AG2124" s="29"/>
      <c r="AN2124" s="28"/>
      <c r="AO2124" s="28"/>
      <c r="AP2124" s="28"/>
      <c r="AQ2124" s="28"/>
      <c r="AR2124" s="28"/>
      <c r="AS2124" s="28"/>
      <c r="AT2124" s="28"/>
      <c r="AU2124" s="28"/>
    </row>
    <row r="2125" spans="4:47" x14ac:dyDescent="0.2">
      <c r="D2125" s="4"/>
      <c r="AA2125" s="28"/>
      <c r="AB2125" s="28"/>
      <c r="AC2125" s="28"/>
      <c r="AD2125" s="28"/>
      <c r="AE2125" s="28"/>
      <c r="AF2125" s="31"/>
      <c r="AG2125" s="29"/>
      <c r="AN2125" s="28"/>
      <c r="AO2125" s="28"/>
      <c r="AP2125" s="28"/>
      <c r="AQ2125" s="28"/>
      <c r="AR2125" s="28"/>
      <c r="AS2125" s="28"/>
      <c r="AT2125" s="28"/>
      <c r="AU2125" s="28"/>
    </row>
    <row r="2126" spans="4:47" x14ac:dyDescent="0.2">
      <c r="D2126" s="4"/>
      <c r="AA2126" s="28"/>
      <c r="AB2126" s="28"/>
      <c r="AC2126" s="28"/>
      <c r="AD2126" s="28"/>
      <c r="AE2126" s="28"/>
      <c r="AF2126" s="31"/>
      <c r="AG2126" s="29"/>
      <c r="AN2126" s="28"/>
      <c r="AO2126" s="28"/>
      <c r="AP2126" s="28"/>
      <c r="AQ2126" s="28"/>
      <c r="AR2126" s="28"/>
      <c r="AS2126" s="28"/>
      <c r="AT2126" s="28"/>
      <c r="AU2126" s="28"/>
    </row>
    <row r="2127" spans="4:47" x14ac:dyDescent="0.2">
      <c r="D2127" s="4"/>
      <c r="AA2127" s="28"/>
      <c r="AB2127" s="28"/>
      <c r="AC2127" s="28"/>
      <c r="AD2127" s="28"/>
      <c r="AE2127" s="28"/>
      <c r="AF2127" s="31"/>
      <c r="AG2127" s="29"/>
      <c r="AN2127" s="28"/>
      <c r="AO2127" s="28"/>
      <c r="AP2127" s="28"/>
      <c r="AQ2127" s="28"/>
      <c r="AR2127" s="28"/>
      <c r="AS2127" s="28"/>
      <c r="AT2127" s="28"/>
      <c r="AU2127" s="28"/>
    </row>
    <row r="2128" spans="4:47" x14ac:dyDescent="0.2">
      <c r="D2128" s="4"/>
      <c r="AA2128" s="28"/>
      <c r="AB2128" s="28"/>
      <c r="AC2128" s="28"/>
      <c r="AD2128" s="28"/>
      <c r="AE2128" s="28"/>
      <c r="AF2128" s="31"/>
      <c r="AG2128" s="29"/>
      <c r="AN2128" s="28"/>
      <c r="AO2128" s="28"/>
      <c r="AP2128" s="28"/>
      <c r="AQ2128" s="28"/>
      <c r="AR2128" s="28"/>
      <c r="AS2128" s="28"/>
      <c r="AT2128" s="28"/>
      <c r="AU2128" s="28"/>
    </row>
    <row r="2129" spans="4:47" x14ac:dyDescent="0.2">
      <c r="D2129" s="4"/>
      <c r="AA2129" s="28"/>
      <c r="AB2129" s="28"/>
      <c r="AC2129" s="28"/>
      <c r="AD2129" s="28"/>
      <c r="AE2129" s="28"/>
      <c r="AF2129" s="31"/>
      <c r="AG2129" s="29"/>
      <c r="AN2129" s="28"/>
      <c r="AO2129" s="28"/>
      <c r="AP2129" s="28"/>
      <c r="AQ2129" s="28"/>
      <c r="AR2129" s="28"/>
      <c r="AS2129" s="28"/>
      <c r="AT2129" s="28"/>
      <c r="AU2129" s="28"/>
    </row>
    <row r="2130" spans="4:47" x14ac:dyDescent="0.2">
      <c r="D2130" s="4"/>
      <c r="AA2130" s="28"/>
      <c r="AB2130" s="28"/>
      <c r="AC2130" s="28"/>
      <c r="AD2130" s="28"/>
      <c r="AE2130" s="28"/>
      <c r="AF2130" s="31"/>
      <c r="AG2130" s="29"/>
      <c r="AN2130" s="28"/>
      <c r="AO2130" s="28"/>
      <c r="AP2130" s="28"/>
      <c r="AQ2130" s="28"/>
      <c r="AR2130" s="28"/>
      <c r="AS2130" s="28"/>
      <c r="AT2130" s="28"/>
      <c r="AU2130" s="28"/>
    </row>
    <row r="2131" spans="4:47" x14ac:dyDescent="0.2">
      <c r="D2131" s="4"/>
      <c r="AA2131" s="28"/>
      <c r="AB2131" s="28"/>
      <c r="AC2131" s="28"/>
      <c r="AD2131" s="28"/>
      <c r="AE2131" s="28"/>
      <c r="AF2131" s="31"/>
      <c r="AG2131" s="29"/>
      <c r="AN2131" s="28"/>
      <c r="AO2131" s="28"/>
      <c r="AP2131" s="28"/>
      <c r="AQ2131" s="28"/>
      <c r="AR2131" s="28"/>
      <c r="AS2131" s="28"/>
      <c r="AT2131" s="28"/>
      <c r="AU2131" s="28"/>
    </row>
    <row r="2132" spans="4:47" x14ac:dyDescent="0.2">
      <c r="D2132" s="4"/>
      <c r="AA2132" s="28"/>
      <c r="AB2132" s="28"/>
      <c r="AC2132" s="28"/>
      <c r="AD2132" s="28"/>
      <c r="AE2132" s="28"/>
      <c r="AF2132" s="31"/>
      <c r="AG2132" s="29"/>
      <c r="AN2132" s="28"/>
      <c r="AO2132" s="28"/>
      <c r="AP2132" s="28"/>
      <c r="AQ2132" s="28"/>
      <c r="AR2132" s="28"/>
      <c r="AS2132" s="28"/>
      <c r="AT2132" s="28"/>
      <c r="AU2132" s="28"/>
    </row>
    <row r="2133" spans="4:47" x14ac:dyDescent="0.2">
      <c r="D2133" s="4"/>
      <c r="AA2133" s="28"/>
      <c r="AB2133" s="28"/>
      <c r="AC2133" s="28"/>
      <c r="AD2133" s="28"/>
      <c r="AE2133" s="28"/>
      <c r="AF2133" s="31"/>
      <c r="AG2133" s="29"/>
      <c r="AN2133" s="28"/>
      <c r="AO2133" s="28"/>
      <c r="AP2133" s="28"/>
      <c r="AQ2133" s="28"/>
      <c r="AR2133" s="28"/>
      <c r="AS2133" s="28"/>
      <c r="AT2133" s="28"/>
      <c r="AU2133" s="28"/>
    </row>
    <row r="2134" spans="4:47" x14ac:dyDescent="0.2">
      <c r="D2134" s="4"/>
      <c r="AA2134" s="28"/>
      <c r="AB2134" s="28"/>
      <c r="AC2134" s="28"/>
      <c r="AD2134" s="28"/>
      <c r="AE2134" s="28"/>
      <c r="AF2134" s="31"/>
      <c r="AG2134" s="29"/>
      <c r="AN2134" s="28"/>
      <c r="AO2134" s="28"/>
      <c r="AP2134" s="28"/>
      <c r="AQ2134" s="28"/>
      <c r="AR2134" s="28"/>
      <c r="AS2134" s="28"/>
      <c r="AT2134" s="28"/>
      <c r="AU2134" s="28"/>
    </row>
    <row r="2135" spans="4:47" x14ac:dyDescent="0.2">
      <c r="D2135" s="4"/>
      <c r="AA2135" s="28"/>
      <c r="AB2135" s="28"/>
      <c r="AC2135" s="28"/>
      <c r="AD2135" s="28"/>
      <c r="AE2135" s="28"/>
      <c r="AF2135" s="31"/>
      <c r="AG2135" s="29"/>
      <c r="AN2135" s="28"/>
      <c r="AO2135" s="28"/>
      <c r="AP2135" s="28"/>
      <c r="AQ2135" s="28"/>
      <c r="AR2135" s="28"/>
      <c r="AS2135" s="28"/>
      <c r="AT2135" s="28"/>
      <c r="AU2135" s="28"/>
    </row>
    <row r="2136" spans="4:47" x14ac:dyDescent="0.2">
      <c r="D2136" s="4"/>
      <c r="AA2136" s="28"/>
      <c r="AB2136" s="28"/>
      <c r="AC2136" s="28"/>
      <c r="AD2136" s="28"/>
      <c r="AE2136" s="28"/>
      <c r="AF2136" s="31"/>
      <c r="AG2136" s="29"/>
      <c r="AN2136" s="28"/>
      <c r="AO2136" s="28"/>
      <c r="AP2136" s="28"/>
      <c r="AQ2136" s="28"/>
      <c r="AR2136" s="28"/>
      <c r="AS2136" s="28"/>
      <c r="AT2136" s="28"/>
      <c r="AU2136" s="28"/>
    </row>
    <row r="2137" spans="4:47" x14ac:dyDescent="0.2">
      <c r="D2137" s="4"/>
      <c r="AA2137" s="28"/>
      <c r="AB2137" s="28"/>
      <c r="AC2137" s="28"/>
      <c r="AD2137" s="28"/>
      <c r="AE2137" s="28"/>
      <c r="AF2137" s="31"/>
      <c r="AG2137" s="29"/>
      <c r="AN2137" s="28"/>
      <c r="AO2137" s="28"/>
      <c r="AP2137" s="28"/>
      <c r="AQ2137" s="28"/>
      <c r="AR2137" s="28"/>
      <c r="AS2137" s="28"/>
      <c r="AT2137" s="28"/>
      <c r="AU2137" s="28"/>
    </row>
    <row r="2138" spans="4:47" x14ac:dyDescent="0.2">
      <c r="D2138" s="4"/>
      <c r="AA2138" s="28"/>
      <c r="AB2138" s="28"/>
      <c r="AC2138" s="28"/>
      <c r="AD2138" s="28"/>
      <c r="AE2138" s="28"/>
      <c r="AF2138" s="31"/>
      <c r="AG2138" s="29"/>
      <c r="AN2138" s="28"/>
      <c r="AO2138" s="28"/>
      <c r="AP2138" s="28"/>
      <c r="AQ2138" s="28"/>
      <c r="AR2138" s="28"/>
      <c r="AS2138" s="28"/>
      <c r="AT2138" s="28"/>
      <c r="AU2138" s="28"/>
    </row>
    <row r="2139" spans="4:47" x14ac:dyDescent="0.2">
      <c r="D2139" s="4"/>
      <c r="AA2139" s="28"/>
      <c r="AB2139" s="28"/>
      <c r="AC2139" s="28"/>
      <c r="AD2139" s="28"/>
      <c r="AE2139" s="28"/>
      <c r="AF2139" s="31"/>
      <c r="AG2139" s="29"/>
      <c r="AN2139" s="28"/>
      <c r="AO2139" s="28"/>
      <c r="AP2139" s="28"/>
      <c r="AQ2139" s="28"/>
      <c r="AR2139" s="28"/>
      <c r="AS2139" s="28"/>
      <c r="AT2139" s="28"/>
      <c r="AU2139" s="28"/>
    </row>
    <row r="2140" spans="4:47" x14ac:dyDescent="0.2">
      <c r="D2140" s="4"/>
      <c r="AA2140" s="28"/>
      <c r="AB2140" s="28"/>
      <c r="AC2140" s="28"/>
      <c r="AD2140" s="28"/>
      <c r="AE2140" s="28"/>
      <c r="AF2140" s="31"/>
      <c r="AG2140" s="29"/>
      <c r="AN2140" s="28"/>
      <c r="AO2140" s="28"/>
      <c r="AP2140" s="28"/>
      <c r="AQ2140" s="28"/>
      <c r="AR2140" s="28"/>
      <c r="AS2140" s="28"/>
      <c r="AT2140" s="28"/>
      <c r="AU2140" s="28"/>
    </row>
    <row r="2141" spans="4:47" x14ac:dyDescent="0.2">
      <c r="D2141" s="4"/>
      <c r="AA2141" s="28"/>
      <c r="AB2141" s="28"/>
      <c r="AC2141" s="28"/>
      <c r="AD2141" s="28"/>
      <c r="AE2141" s="28"/>
      <c r="AF2141" s="31"/>
      <c r="AG2141" s="29"/>
      <c r="AN2141" s="28"/>
      <c r="AO2141" s="28"/>
      <c r="AP2141" s="28"/>
      <c r="AQ2141" s="28"/>
      <c r="AR2141" s="28"/>
      <c r="AS2141" s="28"/>
      <c r="AT2141" s="28"/>
      <c r="AU2141" s="28"/>
    </row>
    <row r="2142" spans="4:47" x14ac:dyDescent="0.2">
      <c r="D2142" s="4"/>
      <c r="AA2142" s="28"/>
      <c r="AB2142" s="28"/>
      <c r="AC2142" s="28"/>
      <c r="AD2142" s="28"/>
      <c r="AE2142" s="28"/>
      <c r="AF2142" s="31"/>
      <c r="AG2142" s="29"/>
      <c r="AN2142" s="28"/>
      <c r="AO2142" s="28"/>
      <c r="AP2142" s="28"/>
      <c r="AQ2142" s="28"/>
      <c r="AR2142" s="28"/>
      <c r="AS2142" s="28"/>
      <c r="AT2142" s="28"/>
      <c r="AU2142" s="28"/>
    </row>
    <row r="2143" spans="4:47" x14ac:dyDescent="0.2">
      <c r="D2143" s="4"/>
      <c r="AA2143" s="28"/>
      <c r="AB2143" s="28"/>
      <c r="AC2143" s="28"/>
      <c r="AD2143" s="28"/>
      <c r="AE2143" s="28"/>
      <c r="AF2143" s="31"/>
      <c r="AG2143" s="29"/>
      <c r="AN2143" s="28"/>
      <c r="AO2143" s="28"/>
      <c r="AP2143" s="28"/>
      <c r="AQ2143" s="28"/>
      <c r="AR2143" s="28"/>
      <c r="AS2143" s="28"/>
      <c r="AT2143" s="28"/>
      <c r="AU2143" s="28"/>
    </row>
    <row r="2144" spans="4:47" x14ac:dyDescent="0.2">
      <c r="D2144" s="4"/>
      <c r="AA2144" s="28"/>
      <c r="AB2144" s="28"/>
      <c r="AC2144" s="28"/>
      <c r="AD2144" s="28"/>
      <c r="AE2144" s="28"/>
      <c r="AF2144" s="31"/>
      <c r="AG2144" s="29"/>
      <c r="AN2144" s="28"/>
      <c r="AO2144" s="28"/>
      <c r="AP2144" s="28"/>
      <c r="AQ2144" s="28"/>
      <c r="AR2144" s="28"/>
      <c r="AS2144" s="28"/>
      <c r="AT2144" s="28"/>
      <c r="AU2144" s="28"/>
    </row>
    <row r="2145" spans="4:47" x14ac:dyDescent="0.2">
      <c r="D2145" s="4"/>
      <c r="AA2145" s="28"/>
      <c r="AB2145" s="28"/>
      <c r="AC2145" s="28"/>
      <c r="AD2145" s="28"/>
      <c r="AE2145" s="28"/>
      <c r="AF2145" s="31"/>
      <c r="AG2145" s="29"/>
      <c r="AN2145" s="28"/>
      <c r="AO2145" s="28"/>
      <c r="AP2145" s="28"/>
      <c r="AQ2145" s="28"/>
      <c r="AR2145" s="28"/>
      <c r="AS2145" s="28"/>
      <c r="AT2145" s="28"/>
      <c r="AU2145" s="28"/>
    </row>
    <row r="2146" spans="4:47" x14ac:dyDescent="0.2">
      <c r="D2146" s="4"/>
      <c r="AA2146" s="28"/>
      <c r="AB2146" s="28"/>
      <c r="AC2146" s="28"/>
      <c r="AD2146" s="28"/>
      <c r="AE2146" s="28"/>
      <c r="AF2146" s="31"/>
      <c r="AG2146" s="29"/>
      <c r="AN2146" s="28"/>
      <c r="AO2146" s="28"/>
      <c r="AP2146" s="28"/>
      <c r="AQ2146" s="28"/>
      <c r="AR2146" s="28"/>
      <c r="AS2146" s="28"/>
      <c r="AT2146" s="28"/>
      <c r="AU2146" s="28"/>
    </row>
    <row r="2147" spans="4:47" x14ac:dyDescent="0.2">
      <c r="D2147" s="4"/>
      <c r="AA2147" s="28"/>
      <c r="AB2147" s="28"/>
      <c r="AC2147" s="28"/>
      <c r="AD2147" s="28"/>
      <c r="AE2147" s="28"/>
      <c r="AF2147" s="31"/>
      <c r="AG2147" s="29"/>
      <c r="AN2147" s="28"/>
      <c r="AO2147" s="28"/>
      <c r="AP2147" s="28"/>
      <c r="AQ2147" s="28"/>
      <c r="AR2147" s="28"/>
      <c r="AS2147" s="28"/>
      <c r="AT2147" s="28"/>
      <c r="AU2147" s="28"/>
    </row>
    <row r="2148" spans="4:47" x14ac:dyDescent="0.2">
      <c r="D2148" s="4"/>
      <c r="AA2148" s="28"/>
      <c r="AB2148" s="28"/>
      <c r="AC2148" s="28"/>
      <c r="AD2148" s="28"/>
      <c r="AE2148" s="28"/>
      <c r="AF2148" s="31"/>
      <c r="AG2148" s="29"/>
      <c r="AN2148" s="28"/>
      <c r="AO2148" s="28"/>
      <c r="AP2148" s="28"/>
      <c r="AQ2148" s="28"/>
      <c r="AR2148" s="28"/>
      <c r="AS2148" s="28"/>
      <c r="AT2148" s="28"/>
      <c r="AU2148" s="28"/>
    </row>
    <row r="2149" spans="4:47" x14ac:dyDescent="0.2">
      <c r="D2149" s="4"/>
      <c r="AA2149" s="28"/>
      <c r="AB2149" s="28"/>
      <c r="AC2149" s="28"/>
      <c r="AD2149" s="28"/>
      <c r="AE2149" s="28"/>
      <c r="AF2149" s="31"/>
      <c r="AG2149" s="29"/>
      <c r="AN2149" s="28"/>
      <c r="AO2149" s="28"/>
      <c r="AP2149" s="28"/>
      <c r="AQ2149" s="28"/>
      <c r="AR2149" s="28"/>
      <c r="AS2149" s="28"/>
      <c r="AT2149" s="28"/>
      <c r="AU2149" s="28"/>
    </row>
    <row r="2150" spans="4:47" x14ac:dyDescent="0.2">
      <c r="D2150" s="4"/>
      <c r="AA2150" s="28"/>
      <c r="AB2150" s="28"/>
      <c r="AC2150" s="28"/>
      <c r="AD2150" s="28"/>
      <c r="AE2150" s="28"/>
      <c r="AF2150" s="31"/>
      <c r="AG2150" s="29"/>
      <c r="AN2150" s="28"/>
      <c r="AO2150" s="28"/>
      <c r="AP2150" s="28"/>
      <c r="AQ2150" s="28"/>
      <c r="AR2150" s="28"/>
      <c r="AS2150" s="28"/>
      <c r="AT2150" s="28"/>
      <c r="AU2150" s="28"/>
    </row>
    <row r="2151" spans="4:47" x14ac:dyDescent="0.2">
      <c r="D2151" s="4"/>
      <c r="AA2151" s="28"/>
      <c r="AB2151" s="28"/>
      <c r="AC2151" s="28"/>
      <c r="AD2151" s="28"/>
      <c r="AE2151" s="28"/>
      <c r="AF2151" s="31"/>
      <c r="AG2151" s="29"/>
      <c r="AN2151" s="28"/>
      <c r="AO2151" s="28"/>
      <c r="AP2151" s="28"/>
      <c r="AQ2151" s="28"/>
      <c r="AR2151" s="28"/>
      <c r="AS2151" s="28"/>
      <c r="AT2151" s="28"/>
      <c r="AU2151" s="28"/>
    </row>
    <row r="2152" spans="4:47" x14ac:dyDescent="0.2">
      <c r="D2152" s="4"/>
      <c r="AA2152" s="28"/>
      <c r="AB2152" s="28"/>
      <c r="AC2152" s="28"/>
      <c r="AD2152" s="28"/>
      <c r="AE2152" s="28"/>
      <c r="AF2152" s="31"/>
      <c r="AG2152" s="29"/>
      <c r="AN2152" s="28"/>
      <c r="AO2152" s="28"/>
      <c r="AP2152" s="28"/>
      <c r="AQ2152" s="28"/>
      <c r="AR2152" s="28"/>
      <c r="AS2152" s="28"/>
      <c r="AT2152" s="28"/>
      <c r="AU2152" s="28"/>
    </row>
    <row r="2153" spans="4:47" x14ac:dyDescent="0.2">
      <c r="D2153" s="4"/>
      <c r="AA2153" s="28"/>
      <c r="AB2153" s="28"/>
      <c r="AC2153" s="28"/>
      <c r="AD2153" s="28"/>
      <c r="AE2153" s="28"/>
      <c r="AF2153" s="31"/>
      <c r="AG2153" s="29"/>
      <c r="AN2153" s="28"/>
      <c r="AO2153" s="28"/>
      <c r="AP2153" s="28"/>
      <c r="AQ2153" s="28"/>
      <c r="AR2153" s="28"/>
      <c r="AS2153" s="28"/>
      <c r="AT2153" s="28"/>
      <c r="AU2153" s="28"/>
    </row>
    <row r="2154" spans="4:47" x14ac:dyDescent="0.2">
      <c r="D2154" s="4"/>
      <c r="AA2154" s="28"/>
      <c r="AB2154" s="28"/>
      <c r="AC2154" s="28"/>
      <c r="AD2154" s="28"/>
      <c r="AE2154" s="28"/>
      <c r="AF2154" s="31"/>
      <c r="AG2154" s="29"/>
      <c r="AN2154" s="28"/>
      <c r="AO2154" s="28"/>
      <c r="AP2154" s="28"/>
      <c r="AQ2154" s="28"/>
      <c r="AR2154" s="28"/>
      <c r="AS2154" s="28"/>
      <c r="AT2154" s="28"/>
      <c r="AU2154" s="28"/>
    </row>
    <row r="2155" spans="4:47" x14ac:dyDescent="0.2">
      <c r="D2155" s="4"/>
      <c r="AA2155" s="28"/>
      <c r="AB2155" s="28"/>
      <c r="AC2155" s="28"/>
      <c r="AD2155" s="28"/>
      <c r="AE2155" s="28"/>
      <c r="AF2155" s="31"/>
      <c r="AG2155" s="29"/>
      <c r="AN2155" s="28"/>
      <c r="AO2155" s="28"/>
      <c r="AP2155" s="28"/>
      <c r="AQ2155" s="28"/>
      <c r="AR2155" s="28"/>
      <c r="AS2155" s="28"/>
      <c r="AT2155" s="28"/>
      <c r="AU2155" s="28"/>
    </row>
    <row r="2156" spans="4:47" x14ac:dyDescent="0.2">
      <c r="D2156" s="4"/>
      <c r="AA2156" s="28"/>
      <c r="AB2156" s="28"/>
      <c r="AC2156" s="28"/>
      <c r="AD2156" s="28"/>
      <c r="AE2156" s="28"/>
      <c r="AF2156" s="31"/>
      <c r="AG2156" s="29"/>
      <c r="AN2156" s="28"/>
      <c r="AO2156" s="28"/>
      <c r="AP2156" s="28"/>
      <c r="AQ2156" s="28"/>
      <c r="AR2156" s="28"/>
      <c r="AS2156" s="28"/>
      <c r="AT2156" s="28"/>
      <c r="AU2156" s="28"/>
    </row>
    <row r="2157" spans="4:47" x14ac:dyDescent="0.2">
      <c r="D2157" s="4"/>
      <c r="AA2157" s="28"/>
      <c r="AB2157" s="28"/>
      <c r="AC2157" s="28"/>
      <c r="AD2157" s="28"/>
      <c r="AE2157" s="28"/>
      <c r="AF2157" s="31"/>
      <c r="AG2157" s="29"/>
      <c r="AN2157" s="28"/>
      <c r="AO2157" s="28"/>
      <c r="AP2157" s="28"/>
      <c r="AQ2157" s="28"/>
      <c r="AR2157" s="28"/>
      <c r="AS2157" s="28"/>
      <c r="AT2157" s="28"/>
      <c r="AU2157" s="28"/>
    </row>
    <row r="2158" spans="4:47" x14ac:dyDescent="0.2">
      <c r="D2158" s="4"/>
      <c r="AA2158" s="28"/>
      <c r="AB2158" s="28"/>
      <c r="AC2158" s="28"/>
      <c r="AD2158" s="28"/>
      <c r="AE2158" s="28"/>
      <c r="AF2158" s="31"/>
      <c r="AG2158" s="29"/>
      <c r="AN2158" s="28"/>
      <c r="AO2158" s="28"/>
      <c r="AP2158" s="28"/>
      <c r="AQ2158" s="28"/>
      <c r="AR2158" s="28"/>
      <c r="AS2158" s="28"/>
      <c r="AT2158" s="28"/>
      <c r="AU2158" s="28"/>
    </row>
    <row r="2159" spans="4:47" x14ac:dyDescent="0.2">
      <c r="D2159" s="4"/>
      <c r="AA2159" s="28"/>
      <c r="AB2159" s="28"/>
      <c r="AC2159" s="28"/>
      <c r="AD2159" s="28"/>
      <c r="AE2159" s="28"/>
      <c r="AF2159" s="31"/>
      <c r="AG2159" s="29"/>
      <c r="AN2159" s="28"/>
      <c r="AO2159" s="28"/>
      <c r="AP2159" s="28"/>
      <c r="AQ2159" s="28"/>
      <c r="AR2159" s="28"/>
      <c r="AS2159" s="28"/>
      <c r="AT2159" s="28"/>
      <c r="AU2159" s="28"/>
    </row>
    <row r="2160" spans="4:47" x14ac:dyDescent="0.2">
      <c r="D2160" s="4"/>
      <c r="AA2160" s="28"/>
      <c r="AB2160" s="28"/>
      <c r="AC2160" s="28"/>
      <c r="AD2160" s="28"/>
      <c r="AE2160" s="28"/>
      <c r="AF2160" s="31"/>
      <c r="AG2160" s="29"/>
      <c r="AN2160" s="28"/>
      <c r="AO2160" s="28"/>
      <c r="AP2160" s="28"/>
      <c r="AQ2160" s="28"/>
      <c r="AR2160" s="28"/>
      <c r="AS2160" s="28"/>
      <c r="AT2160" s="28"/>
      <c r="AU2160" s="28"/>
    </row>
    <row r="2161" spans="4:47" x14ac:dyDescent="0.2">
      <c r="D2161" s="4"/>
      <c r="AA2161" s="28"/>
      <c r="AB2161" s="28"/>
      <c r="AC2161" s="28"/>
      <c r="AD2161" s="28"/>
      <c r="AE2161" s="28"/>
      <c r="AF2161" s="31"/>
      <c r="AG2161" s="29"/>
      <c r="AN2161" s="28"/>
      <c r="AO2161" s="28"/>
      <c r="AP2161" s="28"/>
      <c r="AQ2161" s="28"/>
      <c r="AR2161" s="28"/>
      <c r="AS2161" s="28"/>
      <c r="AT2161" s="28"/>
      <c r="AU2161" s="28"/>
    </row>
    <row r="2162" spans="4:47" x14ac:dyDescent="0.2">
      <c r="D2162" s="4"/>
      <c r="AA2162" s="28"/>
      <c r="AB2162" s="28"/>
      <c r="AC2162" s="28"/>
      <c r="AD2162" s="28"/>
      <c r="AE2162" s="28"/>
      <c r="AF2162" s="31"/>
      <c r="AG2162" s="29"/>
      <c r="AN2162" s="28"/>
      <c r="AO2162" s="28"/>
      <c r="AP2162" s="28"/>
      <c r="AQ2162" s="28"/>
      <c r="AR2162" s="28"/>
      <c r="AS2162" s="28"/>
      <c r="AT2162" s="28"/>
      <c r="AU2162" s="28"/>
    </row>
    <row r="2163" spans="4:47" x14ac:dyDescent="0.2">
      <c r="D2163" s="4"/>
      <c r="AA2163" s="28"/>
      <c r="AB2163" s="28"/>
      <c r="AC2163" s="28"/>
      <c r="AD2163" s="28"/>
      <c r="AE2163" s="28"/>
      <c r="AF2163" s="31"/>
      <c r="AG2163" s="29"/>
      <c r="AN2163" s="28"/>
      <c r="AO2163" s="28"/>
      <c r="AP2163" s="28"/>
      <c r="AQ2163" s="28"/>
      <c r="AR2163" s="28"/>
      <c r="AS2163" s="28"/>
      <c r="AT2163" s="28"/>
      <c r="AU2163" s="28"/>
    </row>
    <row r="2164" spans="4:47" x14ac:dyDescent="0.2">
      <c r="D2164" s="4"/>
      <c r="AA2164" s="28"/>
      <c r="AB2164" s="28"/>
      <c r="AC2164" s="28"/>
      <c r="AD2164" s="28"/>
      <c r="AE2164" s="28"/>
      <c r="AF2164" s="31"/>
      <c r="AG2164" s="29"/>
      <c r="AN2164" s="28"/>
      <c r="AO2164" s="28"/>
      <c r="AP2164" s="28"/>
      <c r="AQ2164" s="28"/>
      <c r="AR2164" s="28"/>
      <c r="AS2164" s="28"/>
      <c r="AT2164" s="28"/>
      <c r="AU2164" s="28"/>
    </row>
    <row r="2165" spans="4:47" x14ac:dyDescent="0.2">
      <c r="D2165" s="4"/>
      <c r="AA2165" s="28"/>
      <c r="AB2165" s="28"/>
      <c r="AC2165" s="28"/>
      <c r="AD2165" s="28"/>
      <c r="AE2165" s="28"/>
      <c r="AF2165" s="31"/>
      <c r="AG2165" s="29"/>
      <c r="AN2165" s="28"/>
      <c r="AO2165" s="28"/>
      <c r="AP2165" s="28"/>
      <c r="AQ2165" s="28"/>
      <c r="AR2165" s="28"/>
      <c r="AS2165" s="28"/>
      <c r="AT2165" s="28"/>
      <c r="AU2165" s="28"/>
    </row>
    <row r="2166" spans="4:47" x14ac:dyDescent="0.2">
      <c r="D2166" s="4"/>
      <c r="AA2166" s="28"/>
      <c r="AB2166" s="28"/>
      <c r="AC2166" s="28"/>
      <c r="AD2166" s="28"/>
      <c r="AE2166" s="28"/>
      <c r="AF2166" s="31"/>
      <c r="AG2166" s="29"/>
      <c r="AN2166" s="28"/>
      <c r="AO2166" s="28"/>
      <c r="AP2166" s="28"/>
      <c r="AQ2166" s="28"/>
      <c r="AR2166" s="28"/>
      <c r="AS2166" s="28"/>
      <c r="AT2166" s="28"/>
      <c r="AU2166" s="28"/>
    </row>
    <row r="2167" spans="4:47" x14ac:dyDescent="0.2">
      <c r="D2167" s="4"/>
      <c r="AA2167" s="28"/>
      <c r="AB2167" s="28"/>
      <c r="AC2167" s="28"/>
      <c r="AD2167" s="28"/>
      <c r="AE2167" s="28"/>
      <c r="AF2167" s="31"/>
      <c r="AG2167" s="29"/>
      <c r="AN2167" s="28"/>
      <c r="AO2167" s="28"/>
      <c r="AP2167" s="28"/>
      <c r="AQ2167" s="28"/>
      <c r="AR2167" s="28"/>
      <c r="AS2167" s="28"/>
      <c r="AT2167" s="28"/>
      <c r="AU2167" s="28"/>
    </row>
    <row r="2168" spans="4:47" x14ac:dyDescent="0.2">
      <c r="D2168" s="4"/>
      <c r="AA2168" s="28"/>
      <c r="AB2168" s="28"/>
      <c r="AC2168" s="28"/>
      <c r="AD2168" s="28"/>
      <c r="AE2168" s="28"/>
      <c r="AF2168" s="31"/>
      <c r="AG2168" s="29"/>
      <c r="AN2168" s="28"/>
      <c r="AO2168" s="28"/>
      <c r="AP2168" s="28"/>
      <c r="AQ2168" s="28"/>
      <c r="AR2168" s="28"/>
      <c r="AS2168" s="28"/>
      <c r="AT2168" s="28"/>
      <c r="AU2168" s="28"/>
    </row>
    <row r="2169" spans="4:47" x14ac:dyDescent="0.2">
      <c r="D2169" s="4"/>
      <c r="AA2169" s="28"/>
      <c r="AB2169" s="28"/>
      <c r="AC2169" s="28"/>
      <c r="AD2169" s="28"/>
      <c r="AE2169" s="28"/>
      <c r="AF2169" s="31"/>
      <c r="AG2169" s="29"/>
      <c r="AN2169" s="28"/>
      <c r="AO2169" s="28"/>
      <c r="AP2169" s="28"/>
      <c r="AQ2169" s="28"/>
      <c r="AR2169" s="28"/>
      <c r="AS2169" s="28"/>
      <c r="AT2169" s="28"/>
      <c r="AU2169" s="28"/>
    </row>
    <row r="2170" spans="4:47" x14ac:dyDescent="0.2">
      <c r="D2170" s="4"/>
      <c r="AA2170" s="28"/>
      <c r="AB2170" s="28"/>
      <c r="AC2170" s="28"/>
      <c r="AD2170" s="28"/>
      <c r="AE2170" s="28"/>
      <c r="AF2170" s="31"/>
      <c r="AG2170" s="29"/>
      <c r="AN2170" s="28"/>
      <c r="AO2170" s="28"/>
      <c r="AP2170" s="28"/>
      <c r="AQ2170" s="28"/>
      <c r="AR2170" s="28"/>
      <c r="AS2170" s="28"/>
      <c r="AT2170" s="28"/>
      <c r="AU2170" s="28"/>
    </row>
    <row r="2171" spans="4:47" x14ac:dyDescent="0.2">
      <c r="D2171" s="4"/>
      <c r="AA2171" s="28"/>
      <c r="AB2171" s="28"/>
      <c r="AC2171" s="28"/>
      <c r="AD2171" s="28"/>
      <c r="AE2171" s="28"/>
      <c r="AF2171" s="31"/>
      <c r="AG2171" s="29"/>
      <c r="AN2171" s="28"/>
      <c r="AO2171" s="28"/>
      <c r="AP2171" s="28"/>
      <c r="AQ2171" s="28"/>
      <c r="AR2171" s="28"/>
      <c r="AS2171" s="28"/>
      <c r="AT2171" s="28"/>
      <c r="AU2171" s="28"/>
    </row>
    <row r="2172" spans="4:47" x14ac:dyDescent="0.2">
      <c r="D2172" s="4"/>
      <c r="AA2172" s="28"/>
      <c r="AB2172" s="28"/>
      <c r="AC2172" s="28"/>
      <c r="AD2172" s="28"/>
      <c r="AE2172" s="28"/>
      <c r="AF2172" s="31"/>
      <c r="AG2172" s="29"/>
      <c r="AN2172" s="28"/>
      <c r="AO2172" s="28"/>
      <c r="AP2172" s="28"/>
      <c r="AQ2172" s="28"/>
      <c r="AR2172" s="28"/>
      <c r="AS2172" s="28"/>
      <c r="AT2172" s="28"/>
      <c r="AU2172" s="28"/>
    </row>
    <row r="2173" spans="4:47" x14ac:dyDescent="0.2">
      <c r="D2173" s="4"/>
      <c r="AA2173" s="28"/>
      <c r="AB2173" s="28"/>
      <c r="AC2173" s="28"/>
      <c r="AD2173" s="28"/>
      <c r="AE2173" s="28"/>
      <c r="AF2173" s="31"/>
      <c r="AG2173" s="29"/>
      <c r="AN2173" s="28"/>
      <c r="AO2173" s="28"/>
      <c r="AP2173" s="28"/>
      <c r="AQ2173" s="28"/>
      <c r="AR2173" s="28"/>
      <c r="AS2173" s="28"/>
      <c r="AT2173" s="28"/>
      <c r="AU2173" s="28"/>
    </row>
    <row r="2174" spans="4:47" x14ac:dyDescent="0.2">
      <c r="D2174" s="4"/>
      <c r="AA2174" s="28"/>
      <c r="AB2174" s="28"/>
      <c r="AC2174" s="28"/>
      <c r="AD2174" s="28"/>
      <c r="AE2174" s="28"/>
      <c r="AF2174" s="31"/>
      <c r="AG2174" s="29"/>
      <c r="AN2174" s="28"/>
      <c r="AO2174" s="28"/>
      <c r="AP2174" s="28"/>
      <c r="AQ2174" s="28"/>
      <c r="AR2174" s="28"/>
      <c r="AS2174" s="28"/>
      <c r="AT2174" s="28"/>
      <c r="AU2174" s="28"/>
    </row>
    <row r="2175" spans="4:47" x14ac:dyDescent="0.2">
      <c r="D2175" s="4"/>
      <c r="AA2175" s="28"/>
      <c r="AB2175" s="28"/>
      <c r="AC2175" s="28"/>
      <c r="AD2175" s="28"/>
      <c r="AE2175" s="28"/>
      <c r="AF2175" s="31"/>
      <c r="AG2175" s="29"/>
      <c r="AN2175" s="28"/>
      <c r="AO2175" s="28"/>
      <c r="AP2175" s="28"/>
      <c r="AQ2175" s="28"/>
      <c r="AR2175" s="28"/>
      <c r="AS2175" s="28"/>
      <c r="AT2175" s="28"/>
      <c r="AU2175" s="28"/>
    </row>
    <row r="2176" spans="4:47" x14ac:dyDescent="0.2">
      <c r="D2176" s="4"/>
      <c r="AA2176" s="28"/>
      <c r="AB2176" s="28"/>
      <c r="AC2176" s="28"/>
      <c r="AD2176" s="28"/>
      <c r="AE2176" s="28"/>
      <c r="AF2176" s="31"/>
      <c r="AG2176" s="29"/>
      <c r="AN2176" s="28"/>
      <c r="AO2176" s="28"/>
      <c r="AP2176" s="28"/>
      <c r="AQ2176" s="28"/>
      <c r="AR2176" s="28"/>
      <c r="AS2176" s="28"/>
      <c r="AT2176" s="28"/>
      <c r="AU2176" s="28"/>
    </row>
    <row r="2177" spans="4:47" x14ac:dyDescent="0.2">
      <c r="D2177" s="4"/>
      <c r="AA2177" s="28"/>
      <c r="AB2177" s="28"/>
      <c r="AC2177" s="28"/>
      <c r="AD2177" s="28"/>
      <c r="AE2177" s="28"/>
      <c r="AF2177" s="31"/>
      <c r="AG2177" s="29"/>
      <c r="AN2177" s="28"/>
      <c r="AO2177" s="28"/>
      <c r="AP2177" s="28"/>
      <c r="AQ2177" s="28"/>
      <c r="AR2177" s="28"/>
      <c r="AS2177" s="28"/>
      <c r="AT2177" s="28"/>
      <c r="AU2177" s="28"/>
    </row>
    <row r="2178" spans="4:47" x14ac:dyDescent="0.2">
      <c r="D2178" s="4"/>
      <c r="AA2178" s="28"/>
      <c r="AB2178" s="28"/>
      <c r="AC2178" s="28"/>
      <c r="AD2178" s="28"/>
      <c r="AE2178" s="28"/>
      <c r="AF2178" s="31"/>
      <c r="AG2178" s="29"/>
      <c r="AN2178" s="28"/>
      <c r="AO2178" s="28"/>
      <c r="AP2178" s="28"/>
      <c r="AQ2178" s="28"/>
      <c r="AR2178" s="28"/>
      <c r="AS2178" s="28"/>
      <c r="AT2178" s="28"/>
      <c r="AU2178" s="28"/>
    </row>
    <row r="2179" spans="4:47" x14ac:dyDescent="0.2">
      <c r="D2179" s="4"/>
      <c r="AA2179" s="28"/>
      <c r="AB2179" s="28"/>
      <c r="AC2179" s="28"/>
      <c r="AD2179" s="28"/>
      <c r="AE2179" s="28"/>
      <c r="AF2179" s="31"/>
      <c r="AG2179" s="29"/>
      <c r="AN2179" s="28"/>
      <c r="AO2179" s="28"/>
      <c r="AP2179" s="28"/>
      <c r="AQ2179" s="28"/>
      <c r="AR2179" s="28"/>
      <c r="AS2179" s="28"/>
      <c r="AT2179" s="28"/>
      <c r="AU2179" s="28"/>
    </row>
    <row r="2180" spans="4:47" x14ac:dyDescent="0.2">
      <c r="D2180" s="4"/>
      <c r="AA2180" s="28"/>
      <c r="AB2180" s="28"/>
      <c r="AC2180" s="28"/>
      <c r="AD2180" s="28"/>
      <c r="AE2180" s="28"/>
      <c r="AF2180" s="31"/>
      <c r="AG2180" s="29"/>
      <c r="AN2180" s="28"/>
      <c r="AO2180" s="28"/>
      <c r="AP2180" s="28"/>
      <c r="AQ2180" s="28"/>
      <c r="AR2180" s="28"/>
      <c r="AS2180" s="28"/>
      <c r="AT2180" s="28"/>
      <c r="AU2180" s="28"/>
    </row>
    <row r="2181" spans="4:47" x14ac:dyDescent="0.2">
      <c r="D2181" s="4"/>
      <c r="AA2181" s="28"/>
      <c r="AB2181" s="28"/>
      <c r="AC2181" s="28"/>
      <c r="AD2181" s="28"/>
      <c r="AE2181" s="28"/>
      <c r="AF2181" s="31"/>
      <c r="AG2181" s="29"/>
      <c r="AN2181" s="28"/>
      <c r="AO2181" s="28"/>
      <c r="AP2181" s="28"/>
      <c r="AQ2181" s="28"/>
      <c r="AR2181" s="28"/>
      <c r="AS2181" s="28"/>
      <c r="AT2181" s="28"/>
      <c r="AU2181" s="28"/>
    </row>
    <row r="2182" spans="4:47" x14ac:dyDescent="0.2">
      <c r="D2182" s="4"/>
      <c r="AA2182" s="28"/>
      <c r="AB2182" s="28"/>
      <c r="AC2182" s="28"/>
      <c r="AD2182" s="28"/>
      <c r="AE2182" s="28"/>
      <c r="AF2182" s="31"/>
      <c r="AG2182" s="29"/>
      <c r="AN2182" s="28"/>
      <c r="AO2182" s="28"/>
      <c r="AP2182" s="28"/>
      <c r="AQ2182" s="28"/>
      <c r="AR2182" s="28"/>
      <c r="AS2182" s="28"/>
      <c r="AT2182" s="28"/>
      <c r="AU2182" s="28"/>
    </row>
    <row r="2183" spans="4:47" x14ac:dyDescent="0.2">
      <c r="D2183" s="4"/>
      <c r="AA2183" s="28"/>
      <c r="AB2183" s="28"/>
      <c r="AC2183" s="28"/>
      <c r="AD2183" s="28"/>
      <c r="AE2183" s="28"/>
      <c r="AF2183" s="31"/>
      <c r="AG2183" s="29"/>
      <c r="AN2183" s="28"/>
      <c r="AO2183" s="28"/>
      <c r="AP2183" s="28"/>
      <c r="AQ2183" s="28"/>
      <c r="AR2183" s="28"/>
      <c r="AS2183" s="28"/>
      <c r="AT2183" s="28"/>
      <c r="AU2183" s="28"/>
    </row>
    <row r="2184" spans="4:47" x14ac:dyDescent="0.2">
      <c r="D2184" s="4"/>
      <c r="AA2184" s="28"/>
      <c r="AB2184" s="28"/>
      <c r="AC2184" s="28"/>
      <c r="AD2184" s="28"/>
      <c r="AE2184" s="28"/>
      <c r="AF2184" s="31"/>
      <c r="AG2184" s="29"/>
      <c r="AN2184" s="28"/>
      <c r="AO2184" s="28"/>
      <c r="AP2184" s="28"/>
      <c r="AQ2184" s="28"/>
      <c r="AR2184" s="28"/>
      <c r="AS2184" s="28"/>
      <c r="AT2184" s="28"/>
      <c r="AU2184" s="28"/>
    </row>
    <row r="2185" spans="4:47" x14ac:dyDescent="0.2">
      <c r="D2185" s="4"/>
      <c r="AA2185" s="28"/>
      <c r="AB2185" s="28"/>
      <c r="AC2185" s="28"/>
      <c r="AD2185" s="28"/>
      <c r="AE2185" s="28"/>
      <c r="AF2185" s="31"/>
      <c r="AG2185" s="29"/>
      <c r="AN2185" s="28"/>
      <c r="AO2185" s="28"/>
      <c r="AP2185" s="28"/>
      <c r="AQ2185" s="28"/>
      <c r="AR2185" s="28"/>
      <c r="AS2185" s="28"/>
      <c r="AT2185" s="28"/>
      <c r="AU2185" s="28"/>
    </row>
    <row r="2186" spans="4:47" x14ac:dyDescent="0.2">
      <c r="D2186" s="4"/>
      <c r="AA2186" s="28"/>
      <c r="AB2186" s="28"/>
      <c r="AC2186" s="28"/>
      <c r="AD2186" s="28"/>
      <c r="AE2186" s="28"/>
      <c r="AF2186" s="31"/>
      <c r="AG2186" s="29"/>
      <c r="AN2186" s="28"/>
      <c r="AO2186" s="28"/>
      <c r="AP2186" s="28"/>
      <c r="AQ2186" s="28"/>
      <c r="AR2186" s="28"/>
      <c r="AS2186" s="28"/>
      <c r="AT2186" s="28"/>
      <c r="AU2186" s="28"/>
    </row>
    <row r="2187" spans="4:47" x14ac:dyDescent="0.2">
      <c r="D2187" s="4"/>
      <c r="AA2187" s="28"/>
      <c r="AB2187" s="28"/>
      <c r="AC2187" s="28"/>
      <c r="AD2187" s="28"/>
      <c r="AE2187" s="28"/>
      <c r="AF2187" s="31"/>
      <c r="AG2187" s="29"/>
      <c r="AN2187" s="28"/>
      <c r="AO2187" s="28"/>
      <c r="AP2187" s="28"/>
      <c r="AQ2187" s="28"/>
      <c r="AR2187" s="28"/>
      <c r="AS2187" s="28"/>
      <c r="AT2187" s="28"/>
      <c r="AU2187" s="28"/>
    </row>
    <row r="2188" spans="4:47" x14ac:dyDescent="0.2">
      <c r="D2188" s="4"/>
      <c r="AA2188" s="28"/>
      <c r="AB2188" s="28"/>
      <c r="AC2188" s="28"/>
      <c r="AD2188" s="28"/>
      <c r="AE2188" s="28"/>
      <c r="AF2188" s="31"/>
      <c r="AG2188" s="29"/>
      <c r="AN2188" s="28"/>
      <c r="AO2188" s="28"/>
      <c r="AP2188" s="28"/>
      <c r="AQ2188" s="28"/>
      <c r="AR2188" s="28"/>
      <c r="AS2188" s="28"/>
      <c r="AT2188" s="28"/>
      <c r="AU2188" s="28"/>
    </row>
    <row r="2189" spans="4:47" x14ac:dyDescent="0.2">
      <c r="D2189" s="4"/>
      <c r="AA2189" s="28"/>
      <c r="AB2189" s="28"/>
      <c r="AC2189" s="28"/>
      <c r="AD2189" s="28"/>
      <c r="AE2189" s="28"/>
      <c r="AF2189" s="31"/>
      <c r="AG2189" s="29"/>
      <c r="AN2189" s="28"/>
      <c r="AO2189" s="28"/>
      <c r="AP2189" s="28"/>
      <c r="AQ2189" s="28"/>
      <c r="AR2189" s="28"/>
      <c r="AS2189" s="28"/>
      <c r="AT2189" s="28"/>
      <c r="AU2189" s="28"/>
    </row>
    <row r="2190" spans="4:47" x14ac:dyDescent="0.2">
      <c r="D2190" s="4"/>
      <c r="AA2190" s="28"/>
      <c r="AB2190" s="28"/>
      <c r="AC2190" s="28"/>
      <c r="AD2190" s="28"/>
      <c r="AE2190" s="28"/>
      <c r="AF2190" s="31"/>
      <c r="AG2190" s="29"/>
      <c r="AN2190" s="28"/>
      <c r="AO2190" s="28"/>
      <c r="AP2190" s="28"/>
      <c r="AQ2190" s="28"/>
      <c r="AR2190" s="28"/>
      <c r="AS2190" s="28"/>
      <c r="AT2190" s="28"/>
      <c r="AU2190" s="28"/>
    </row>
    <row r="2191" spans="4:47" x14ac:dyDescent="0.2">
      <c r="D2191" s="4"/>
      <c r="AA2191" s="28"/>
      <c r="AB2191" s="28"/>
      <c r="AC2191" s="28"/>
      <c r="AD2191" s="28"/>
      <c r="AE2191" s="28"/>
      <c r="AF2191" s="31"/>
      <c r="AG2191" s="29"/>
      <c r="AN2191" s="28"/>
      <c r="AO2191" s="28"/>
      <c r="AP2191" s="28"/>
      <c r="AQ2191" s="28"/>
      <c r="AR2191" s="28"/>
      <c r="AS2191" s="28"/>
      <c r="AT2191" s="28"/>
      <c r="AU2191" s="28"/>
    </row>
    <row r="2192" spans="4:47" x14ac:dyDescent="0.2">
      <c r="D2192" s="4"/>
      <c r="AA2192" s="28"/>
      <c r="AB2192" s="28"/>
      <c r="AC2192" s="28"/>
      <c r="AD2192" s="28"/>
      <c r="AE2192" s="28"/>
      <c r="AF2192" s="31"/>
      <c r="AG2192" s="29"/>
      <c r="AN2192" s="28"/>
      <c r="AO2192" s="28"/>
      <c r="AP2192" s="28"/>
      <c r="AQ2192" s="28"/>
      <c r="AR2192" s="28"/>
      <c r="AS2192" s="28"/>
      <c r="AT2192" s="28"/>
      <c r="AU2192" s="28"/>
    </row>
    <row r="2193" spans="4:47" x14ac:dyDescent="0.2">
      <c r="D2193" s="4"/>
      <c r="AA2193" s="28"/>
      <c r="AB2193" s="28"/>
      <c r="AC2193" s="28"/>
      <c r="AD2193" s="28"/>
      <c r="AE2193" s="28"/>
      <c r="AF2193" s="31"/>
      <c r="AG2193" s="29"/>
      <c r="AN2193" s="28"/>
      <c r="AO2193" s="28"/>
      <c r="AP2193" s="28"/>
      <c r="AQ2193" s="28"/>
      <c r="AR2193" s="28"/>
      <c r="AS2193" s="28"/>
      <c r="AT2193" s="28"/>
      <c r="AU2193" s="28"/>
    </row>
    <row r="2194" spans="4:47" x14ac:dyDescent="0.2">
      <c r="D2194" s="4"/>
      <c r="AA2194" s="28"/>
      <c r="AB2194" s="28"/>
      <c r="AC2194" s="28"/>
      <c r="AD2194" s="28"/>
      <c r="AE2194" s="28"/>
      <c r="AF2194" s="31"/>
      <c r="AG2194" s="29"/>
      <c r="AN2194" s="28"/>
      <c r="AO2194" s="28"/>
      <c r="AP2194" s="28"/>
      <c r="AQ2194" s="28"/>
      <c r="AR2194" s="28"/>
      <c r="AS2194" s="28"/>
      <c r="AT2194" s="28"/>
      <c r="AU2194" s="28"/>
    </row>
    <row r="2195" spans="4:47" x14ac:dyDescent="0.2">
      <c r="D2195" s="4"/>
      <c r="AA2195" s="28"/>
      <c r="AB2195" s="28"/>
      <c r="AC2195" s="28"/>
      <c r="AD2195" s="28"/>
      <c r="AE2195" s="28"/>
      <c r="AF2195" s="31"/>
      <c r="AG2195" s="29"/>
      <c r="AN2195" s="28"/>
      <c r="AO2195" s="28"/>
      <c r="AP2195" s="28"/>
      <c r="AQ2195" s="28"/>
      <c r="AR2195" s="28"/>
      <c r="AS2195" s="28"/>
      <c r="AT2195" s="28"/>
      <c r="AU2195" s="28"/>
    </row>
    <row r="2196" spans="4:47" x14ac:dyDescent="0.2">
      <c r="D2196" s="4"/>
      <c r="AA2196" s="28"/>
      <c r="AB2196" s="28"/>
      <c r="AC2196" s="28"/>
      <c r="AD2196" s="28"/>
      <c r="AE2196" s="28"/>
      <c r="AF2196" s="31"/>
      <c r="AG2196" s="29"/>
      <c r="AN2196" s="28"/>
      <c r="AO2196" s="28"/>
      <c r="AP2196" s="28"/>
      <c r="AQ2196" s="28"/>
      <c r="AR2196" s="28"/>
      <c r="AS2196" s="28"/>
      <c r="AT2196" s="28"/>
      <c r="AU2196" s="28"/>
    </row>
    <row r="2197" spans="4:47" x14ac:dyDescent="0.2">
      <c r="D2197" s="4"/>
      <c r="AA2197" s="28"/>
      <c r="AB2197" s="28"/>
      <c r="AC2197" s="28"/>
      <c r="AD2197" s="28"/>
      <c r="AE2197" s="28"/>
      <c r="AF2197" s="31"/>
      <c r="AG2197" s="29"/>
      <c r="AN2197" s="28"/>
      <c r="AO2197" s="28"/>
      <c r="AP2197" s="28"/>
      <c r="AQ2197" s="28"/>
      <c r="AR2197" s="28"/>
      <c r="AS2197" s="28"/>
      <c r="AT2197" s="28"/>
      <c r="AU2197" s="28"/>
    </row>
    <row r="2198" spans="4:47" x14ac:dyDescent="0.2">
      <c r="D2198" s="4"/>
      <c r="AA2198" s="28"/>
      <c r="AB2198" s="28"/>
      <c r="AC2198" s="28"/>
      <c r="AD2198" s="28"/>
      <c r="AE2198" s="28"/>
      <c r="AF2198" s="31"/>
      <c r="AG2198" s="29"/>
      <c r="AN2198" s="28"/>
      <c r="AO2198" s="28"/>
      <c r="AP2198" s="28"/>
      <c r="AQ2198" s="28"/>
      <c r="AR2198" s="28"/>
      <c r="AS2198" s="28"/>
      <c r="AT2198" s="28"/>
      <c r="AU2198" s="28"/>
    </row>
    <row r="2199" spans="4:47" x14ac:dyDescent="0.2">
      <c r="D2199" s="4"/>
      <c r="AA2199" s="28"/>
      <c r="AB2199" s="28"/>
      <c r="AC2199" s="28"/>
      <c r="AD2199" s="28"/>
      <c r="AE2199" s="28"/>
      <c r="AF2199" s="31"/>
      <c r="AG2199" s="29"/>
      <c r="AN2199" s="28"/>
      <c r="AO2199" s="28"/>
      <c r="AP2199" s="28"/>
      <c r="AQ2199" s="28"/>
      <c r="AR2199" s="28"/>
      <c r="AS2199" s="28"/>
      <c r="AT2199" s="28"/>
      <c r="AU2199" s="28"/>
    </row>
    <row r="2200" spans="4:47" x14ac:dyDescent="0.2">
      <c r="D2200" s="4"/>
      <c r="AA2200" s="28"/>
      <c r="AB2200" s="28"/>
      <c r="AC2200" s="28"/>
      <c r="AD2200" s="28"/>
      <c r="AE2200" s="28"/>
      <c r="AF2200" s="31"/>
      <c r="AG2200" s="29"/>
      <c r="AN2200" s="28"/>
      <c r="AO2200" s="28"/>
      <c r="AP2200" s="28"/>
      <c r="AQ2200" s="28"/>
      <c r="AR2200" s="28"/>
      <c r="AS2200" s="28"/>
      <c r="AT2200" s="28"/>
      <c r="AU2200" s="28"/>
    </row>
    <row r="2201" spans="4:47" x14ac:dyDescent="0.2">
      <c r="D2201" s="4"/>
      <c r="AA2201" s="28"/>
      <c r="AB2201" s="28"/>
      <c r="AC2201" s="28"/>
      <c r="AD2201" s="28"/>
      <c r="AE2201" s="28"/>
      <c r="AF2201" s="31"/>
      <c r="AG2201" s="29"/>
      <c r="AN2201" s="28"/>
      <c r="AO2201" s="28"/>
      <c r="AP2201" s="28"/>
      <c r="AQ2201" s="28"/>
      <c r="AR2201" s="28"/>
      <c r="AS2201" s="28"/>
      <c r="AT2201" s="28"/>
      <c r="AU2201" s="28"/>
    </row>
    <row r="2202" spans="4:47" x14ac:dyDescent="0.2">
      <c r="D2202" s="4"/>
      <c r="AA2202" s="28"/>
      <c r="AB2202" s="28"/>
      <c r="AC2202" s="28"/>
      <c r="AD2202" s="28"/>
      <c r="AE2202" s="28"/>
      <c r="AF2202" s="31"/>
      <c r="AG2202" s="29"/>
      <c r="AN2202" s="28"/>
      <c r="AO2202" s="28"/>
      <c r="AP2202" s="28"/>
      <c r="AQ2202" s="28"/>
      <c r="AR2202" s="28"/>
      <c r="AS2202" s="28"/>
      <c r="AT2202" s="28"/>
      <c r="AU2202" s="28"/>
    </row>
    <row r="2203" spans="4:47" x14ac:dyDescent="0.2">
      <c r="D2203" s="4"/>
      <c r="AA2203" s="28"/>
      <c r="AB2203" s="28"/>
      <c r="AC2203" s="28"/>
      <c r="AD2203" s="28"/>
      <c r="AE2203" s="28"/>
      <c r="AF2203" s="31"/>
      <c r="AG2203" s="29"/>
      <c r="AN2203" s="28"/>
      <c r="AO2203" s="28"/>
      <c r="AP2203" s="28"/>
      <c r="AQ2203" s="28"/>
      <c r="AR2203" s="28"/>
      <c r="AS2203" s="28"/>
      <c r="AT2203" s="28"/>
      <c r="AU2203" s="28"/>
    </row>
    <row r="2204" spans="4:47" x14ac:dyDescent="0.2">
      <c r="D2204" s="4"/>
      <c r="AA2204" s="28"/>
      <c r="AB2204" s="28"/>
      <c r="AC2204" s="28"/>
      <c r="AD2204" s="28"/>
      <c r="AE2204" s="28"/>
      <c r="AF2204" s="31"/>
      <c r="AG2204" s="29"/>
      <c r="AN2204" s="28"/>
      <c r="AO2204" s="28"/>
      <c r="AP2204" s="28"/>
      <c r="AQ2204" s="28"/>
      <c r="AR2204" s="28"/>
      <c r="AS2204" s="28"/>
      <c r="AT2204" s="28"/>
      <c r="AU2204" s="28"/>
    </row>
    <row r="2205" spans="4:47" x14ac:dyDescent="0.2">
      <c r="D2205" s="4"/>
      <c r="AA2205" s="28"/>
      <c r="AB2205" s="28"/>
      <c r="AC2205" s="28"/>
      <c r="AD2205" s="28"/>
      <c r="AE2205" s="28"/>
      <c r="AF2205" s="31"/>
      <c r="AG2205" s="29"/>
      <c r="AN2205" s="28"/>
      <c r="AO2205" s="28"/>
      <c r="AP2205" s="28"/>
      <c r="AQ2205" s="28"/>
      <c r="AR2205" s="28"/>
      <c r="AS2205" s="28"/>
      <c r="AT2205" s="28"/>
      <c r="AU2205" s="28"/>
    </row>
    <row r="2206" spans="4:47" x14ac:dyDescent="0.2">
      <c r="D2206" s="4"/>
      <c r="AA2206" s="28"/>
      <c r="AB2206" s="28"/>
      <c r="AC2206" s="28"/>
      <c r="AD2206" s="28"/>
      <c r="AE2206" s="28"/>
      <c r="AF2206" s="31"/>
      <c r="AG2206" s="29"/>
      <c r="AN2206" s="28"/>
      <c r="AO2206" s="28"/>
      <c r="AP2206" s="28"/>
      <c r="AQ2206" s="28"/>
      <c r="AR2206" s="28"/>
      <c r="AS2206" s="28"/>
      <c r="AT2206" s="28"/>
      <c r="AU2206" s="28"/>
    </row>
    <row r="2207" spans="4:47" x14ac:dyDescent="0.2">
      <c r="D2207" s="4"/>
      <c r="AA2207" s="28"/>
      <c r="AB2207" s="28"/>
      <c r="AC2207" s="28"/>
      <c r="AD2207" s="28"/>
      <c r="AE2207" s="28"/>
      <c r="AF2207" s="31"/>
      <c r="AG2207" s="29"/>
      <c r="AN2207" s="28"/>
      <c r="AO2207" s="28"/>
      <c r="AP2207" s="28"/>
      <c r="AQ2207" s="28"/>
      <c r="AR2207" s="28"/>
      <c r="AS2207" s="28"/>
      <c r="AT2207" s="28"/>
      <c r="AU2207" s="28"/>
    </row>
    <row r="2208" spans="4:47" x14ac:dyDescent="0.2">
      <c r="D2208" s="4"/>
      <c r="AA2208" s="28"/>
      <c r="AB2208" s="28"/>
      <c r="AC2208" s="28"/>
      <c r="AD2208" s="28"/>
      <c r="AE2208" s="28"/>
      <c r="AF2208" s="31"/>
      <c r="AG2208" s="29"/>
      <c r="AN2208" s="28"/>
      <c r="AO2208" s="28"/>
      <c r="AP2208" s="28"/>
      <c r="AQ2208" s="28"/>
      <c r="AR2208" s="28"/>
      <c r="AS2208" s="28"/>
      <c r="AT2208" s="28"/>
      <c r="AU2208" s="28"/>
    </row>
    <row r="2209" spans="4:47" x14ac:dyDescent="0.2">
      <c r="D2209" s="4"/>
      <c r="AA2209" s="28"/>
      <c r="AB2209" s="28"/>
      <c r="AC2209" s="28"/>
      <c r="AD2209" s="28"/>
      <c r="AE2209" s="28"/>
      <c r="AF2209" s="31"/>
      <c r="AG2209" s="29"/>
      <c r="AN2209" s="28"/>
      <c r="AO2209" s="28"/>
      <c r="AP2209" s="28"/>
      <c r="AQ2209" s="28"/>
      <c r="AR2209" s="28"/>
      <c r="AS2209" s="28"/>
      <c r="AT2209" s="28"/>
      <c r="AU2209" s="28"/>
    </row>
    <row r="2210" spans="4:47" x14ac:dyDescent="0.2">
      <c r="D2210" s="4"/>
      <c r="AA2210" s="28"/>
      <c r="AB2210" s="28"/>
      <c r="AC2210" s="28"/>
      <c r="AD2210" s="28"/>
      <c r="AE2210" s="28"/>
      <c r="AF2210" s="31"/>
      <c r="AG2210" s="29"/>
      <c r="AN2210" s="28"/>
      <c r="AO2210" s="28"/>
      <c r="AP2210" s="28"/>
      <c r="AQ2210" s="28"/>
      <c r="AR2210" s="28"/>
      <c r="AS2210" s="28"/>
      <c r="AT2210" s="28"/>
      <c r="AU2210" s="28"/>
    </row>
    <row r="2211" spans="4:47" x14ac:dyDescent="0.2">
      <c r="D2211" s="4"/>
      <c r="AA2211" s="28"/>
      <c r="AB2211" s="28"/>
      <c r="AC2211" s="28"/>
      <c r="AD2211" s="28"/>
      <c r="AE2211" s="28"/>
      <c r="AF2211" s="31"/>
      <c r="AG2211" s="29"/>
      <c r="AN2211" s="28"/>
      <c r="AO2211" s="28"/>
      <c r="AP2211" s="28"/>
      <c r="AQ2211" s="28"/>
      <c r="AR2211" s="28"/>
      <c r="AS2211" s="28"/>
      <c r="AT2211" s="28"/>
      <c r="AU2211" s="28"/>
    </row>
    <row r="2212" spans="4:47" x14ac:dyDescent="0.2">
      <c r="D2212" s="4"/>
      <c r="AA2212" s="28"/>
      <c r="AB2212" s="28"/>
      <c r="AC2212" s="28"/>
      <c r="AD2212" s="28"/>
      <c r="AE2212" s="28"/>
      <c r="AF2212" s="31"/>
      <c r="AG2212" s="29"/>
      <c r="AN2212" s="28"/>
      <c r="AO2212" s="28"/>
      <c r="AP2212" s="28"/>
      <c r="AQ2212" s="28"/>
      <c r="AR2212" s="28"/>
      <c r="AS2212" s="28"/>
      <c r="AT2212" s="28"/>
      <c r="AU2212" s="28"/>
    </row>
    <row r="2213" spans="4:47" x14ac:dyDescent="0.2">
      <c r="D2213" s="4"/>
      <c r="AA2213" s="28"/>
      <c r="AB2213" s="28"/>
      <c r="AC2213" s="28"/>
      <c r="AD2213" s="28"/>
      <c r="AE2213" s="28"/>
      <c r="AF2213" s="31"/>
      <c r="AG2213" s="29"/>
      <c r="AN2213" s="28"/>
      <c r="AO2213" s="28"/>
      <c r="AP2213" s="28"/>
      <c r="AQ2213" s="28"/>
      <c r="AR2213" s="28"/>
      <c r="AS2213" s="28"/>
      <c r="AT2213" s="28"/>
      <c r="AU2213" s="28"/>
    </row>
    <row r="2214" spans="4:47" x14ac:dyDescent="0.2">
      <c r="D2214" s="4"/>
      <c r="AA2214" s="28"/>
      <c r="AB2214" s="28"/>
      <c r="AC2214" s="28"/>
      <c r="AD2214" s="28"/>
      <c r="AE2214" s="28"/>
      <c r="AF2214" s="31"/>
      <c r="AG2214" s="29"/>
      <c r="AN2214" s="28"/>
      <c r="AO2214" s="28"/>
      <c r="AP2214" s="28"/>
      <c r="AQ2214" s="28"/>
      <c r="AR2214" s="28"/>
      <c r="AS2214" s="28"/>
      <c r="AT2214" s="28"/>
      <c r="AU2214" s="28"/>
    </row>
    <row r="2215" spans="4:47" x14ac:dyDescent="0.2">
      <c r="D2215" s="4"/>
      <c r="AA2215" s="28"/>
      <c r="AB2215" s="28"/>
      <c r="AC2215" s="28"/>
      <c r="AD2215" s="28"/>
      <c r="AE2215" s="28"/>
      <c r="AF2215" s="31"/>
      <c r="AG2215" s="29"/>
      <c r="AN2215" s="28"/>
      <c r="AO2215" s="28"/>
      <c r="AP2215" s="28"/>
      <c r="AQ2215" s="28"/>
      <c r="AR2215" s="28"/>
      <c r="AS2215" s="28"/>
      <c r="AT2215" s="28"/>
      <c r="AU2215" s="28"/>
    </row>
    <row r="2216" spans="4:47" x14ac:dyDescent="0.2">
      <c r="D2216" s="4"/>
      <c r="AA2216" s="28"/>
      <c r="AB2216" s="28"/>
      <c r="AC2216" s="28"/>
      <c r="AD2216" s="28"/>
      <c r="AE2216" s="28"/>
      <c r="AF2216" s="31"/>
      <c r="AG2216" s="29"/>
      <c r="AN2216" s="28"/>
      <c r="AO2216" s="28"/>
      <c r="AP2216" s="28"/>
      <c r="AQ2216" s="28"/>
      <c r="AR2216" s="28"/>
      <c r="AS2216" s="28"/>
      <c r="AT2216" s="28"/>
      <c r="AU2216" s="28"/>
    </row>
    <row r="2217" spans="4:47" x14ac:dyDescent="0.2">
      <c r="D2217" s="4"/>
      <c r="AA2217" s="28"/>
      <c r="AB2217" s="28"/>
      <c r="AC2217" s="28"/>
      <c r="AD2217" s="28"/>
      <c r="AE2217" s="28"/>
      <c r="AF2217" s="31"/>
      <c r="AG2217" s="29"/>
      <c r="AN2217" s="28"/>
      <c r="AO2217" s="28"/>
      <c r="AP2217" s="28"/>
      <c r="AQ2217" s="28"/>
      <c r="AR2217" s="28"/>
      <c r="AS2217" s="28"/>
      <c r="AT2217" s="28"/>
      <c r="AU2217" s="28"/>
    </row>
    <row r="2218" spans="4:47" x14ac:dyDescent="0.2">
      <c r="D2218" s="4"/>
      <c r="AA2218" s="28"/>
      <c r="AB2218" s="28"/>
      <c r="AC2218" s="28"/>
      <c r="AD2218" s="28"/>
      <c r="AE2218" s="28"/>
      <c r="AF2218" s="31"/>
      <c r="AG2218" s="29"/>
      <c r="AN2218" s="28"/>
      <c r="AO2218" s="28"/>
      <c r="AP2218" s="28"/>
      <c r="AQ2218" s="28"/>
      <c r="AR2218" s="28"/>
      <c r="AS2218" s="28"/>
      <c r="AT2218" s="28"/>
      <c r="AU2218" s="28"/>
    </row>
    <row r="2219" spans="4:47" x14ac:dyDescent="0.2">
      <c r="D2219" s="4"/>
      <c r="AA2219" s="28"/>
      <c r="AB2219" s="28"/>
      <c r="AC2219" s="28"/>
      <c r="AD2219" s="28"/>
      <c r="AE2219" s="28"/>
      <c r="AF2219" s="31"/>
      <c r="AG2219" s="29"/>
      <c r="AN2219" s="28"/>
      <c r="AO2219" s="28"/>
      <c r="AP2219" s="28"/>
      <c r="AQ2219" s="28"/>
      <c r="AR2219" s="28"/>
      <c r="AS2219" s="28"/>
      <c r="AT2219" s="28"/>
      <c r="AU2219" s="28"/>
    </row>
    <row r="2220" spans="4:47" x14ac:dyDescent="0.2">
      <c r="D2220" s="4"/>
      <c r="AA2220" s="28"/>
      <c r="AB2220" s="28"/>
      <c r="AC2220" s="28"/>
      <c r="AD2220" s="28"/>
      <c r="AE2220" s="28"/>
      <c r="AF2220" s="31"/>
      <c r="AG2220" s="29"/>
      <c r="AN2220" s="28"/>
      <c r="AO2220" s="28"/>
      <c r="AP2220" s="28"/>
      <c r="AQ2220" s="28"/>
      <c r="AR2220" s="28"/>
      <c r="AS2220" s="28"/>
      <c r="AT2220" s="28"/>
      <c r="AU2220" s="28"/>
    </row>
    <row r="2221" spans="4:47" x14ac:dyDescent="0.2">
      <c r="D2221" s="4"/>
      <c r="AA2221" s="28"/>
      <c r="AB2221" s="28"/>
      <c r="AC2221" s="28"/>
      <c r="AD2221" s="28"/>
      <c r="AE2221" s="28"/>
      <c r="AF2221" s="31"/>
      <c r="AG2221" s="29"/>
      <c r="AN2221" s="28"/>
      <c r="AO2221" s="28"/>
      <c r="AP2221" s="28"/>
      <c r="AQ2221" s="28"/>
      <c r="AR2221" s="28"/>
      <c r="AS2221" s="28"/>
      <c r="AT2221" s="28"/>
      <c r="AU2221" s="28"/>
    </row>
    <row r="2222" spans="4:47" x14ac:dyDescent="0.2">
      <c r="D2222" s="4"/>
      <c r="AA2222" s="28"/>
      <c r="AB2222" s="28"/>
      <c r="AC2222" s="28"/>
      <c r="AD2222" s="28"/>
      <c r="AE2222" s="28"/>
      <c r="AF2222" s="31"/>
      <c r="AG2222" s="29"/>
      <c r="AN2222" s="28"/>
      <c r="AO2222" s="28"/>
      <c r="AP2222" s="28"/>
      <c r="AQ2222" s="28"/>
      <c r="AR2222" s="28"/>
      <c r="AS2222" s="28"/>
      <c r="AT2222" s="28"/>
      <c r="AU2222" s="28"/>
    </row>
    <row r="2223" spans="4:47" x14ac:dyDescent="0.2">
      <c r="D2223" s="4"/>
      <c r="AA2223" s="28"/>
      <c r="AB2223" s="28"/>
      <c r="AC2223" s="28"/>
      <c r="AD2223" s="28"/>
      <c r="AE2223" s="28"/>
      <c r="AF2223" s="31"/>
      <c r="AG2223" s="29"/>
      <c r="AN2223" s="28"/>
      <c r="AO2223" s="28"/>
      <c r="AP2223" s="28"/>
      <c r="AQ2223" s="28"/>
      <c r="AR2223" s="28"/>
      <c r="AS2223" s="28"/>
      <c r="AT2223" s="28"/>
      <c r="AU2223" s="28"/>
    </row>
    <row r="2224" spans="4:47" x14ac:dyDescent="0.2">
      <c r="D2224" s="4"/>
      <c r="AA2224" s="28"/>
      <c r="AB2224" s="28"/>
      <c r="AC2224" s="28"/>
      <c r="AD2224" s="28"/>
      <c r="AE2224" s="28"/>
      <c r="AF2224" s="31"/>
      <c r="AG2224" s="29"/>
      <c r="AN2224" s="28"/>
      <c r="AO2224" s="28"/>
      <c r="AP2224" s="28"/>
      <c r="AQ2224" s="28"/>
      <c r="AR2224" s="28"/>
      <c r="AS2224" s="28"/>
      <c r="AT2224" s="28"/>
      <c r="AU2224" s="28"/>
    </row>
    <row r="2225" spans="4:47" x14ac:dyDescent="0.2">
      <c r="D2225" s="4"/>
      <c r="AA2225" s="28"/>
      <c r="AB2225" s="28"/>
      <c r="AC2225" s="28"/>
      <c r="AD2225" s="28"/>
      <c r="AE2225" s="28"/>
      <c r="AF2225" s="31"/>
      <c r="AG2225" s="29"/>
      <c r="AN2225" s="28"/>
      <c r="AO2225" s="28"/>
      <c r="AP2225" s="28"/>
      <c r="AQ2225" s="28"/>
      <c r="AR2225" s="28"/>
      <c r="AS2225" s="28"/>
      <c r="AT2225" s="28"/>
      <c r="AU2225" s="28"/>
    </row>
    <row r="2226" spans="4:47" x14ac:dyDescent="0.2">
      <c r="D2226" s="4"/>
      <c r="AA2226" s="28"/>
      <c r="AB2226" s="28"/>
      <c r="AC2226" s="28"/>
      <c r="AD2226" s="28"/>
      <c r="AE2226" s="28"/>
      <c r="AF2226" s="31"/>
      <c r="AG2226" s="29"/>
      <c r="AN2226" s="28"/>
      <c r="AO2226" s="28"/>
      <c r="AP2226" s="28"/>
      <c r="AQ2226" s="28"/>
      <c r="AR2226" s="28"/>
      <c r="AS2226" s="28"/>
      <c r="AT2226" s="28"/>
      <c r="AU2226" s="28"/>
    </row>
    <row r="2227" spans="4:47" x14ac:dyDescent="0.2">
      <c r="D2227" s="4"/>
      <c r="AA2227" s="28"/>
      <c r="AB2227" s="28"/>
      <c r="AC2227" s="28"/>
      <c r="AD2227" s="28"/>
      <c r="AE2227" s="28"/>
      <c r="AF2227" s="31"/>
      <c r="AG2227" s="29"/>
      <c r="AN2227" s="28"/>
      <c r="AO2227" s="28"/>
      <c r="AP2227" s="28"/>
      <c r="AQ2227" s="28"/>
      <c r="AR2227" s="28"/>
      <c r="AS2227" s="28"/>
      <c r="AT2227" s="28"/>
      <c r="AU2227" s="28"/>
    </row>
    <row r="2228" spans="4:47" x14ac:dyDescent="0.2">
      <c r="D2228" s="4"/>
      <c r="AA2228" s="28"/>
      <c r="AB2228" s="28"/>
      <c r="AC2228" s="28"/>
      <c r="AD2228" s="28"/>
      <c r="AE2228" s="28"/>
      <c r="AF2228" s="31"/>
      <c r="AG2228" s="29"/>
      <c r="AN2228" s="28"/>
      <c r="AO2228" s="28"/>
      <c r="AP2228" s="28"/>
      <c r="AQ2228" s="28"/>
      <c r="AR2228" s="28"/>
      <c r="AS2228" s="28"/>
      <c r="AT2228" s="28"/>
      <c r="AU2228" s="28"/>
    </row>
    <row r="2229" spans="4:47" x14ac:dyDescent="0.2">
      <c r="D2229" s="4"/>
      <c r="AA2229" s="28"/>
      <c r="AB2229" s="28"/>
      <c r="AC2229" s="28"/>
      <c r="AD2229" s="28"/>
      <c r="AE2229" s="28"/>
      <c r="AF2229" s="31"/>
      <c r="AG2229" s="29"/>
      <c r="AN2229" s="28"/>
      <c r="AO2229" s="28"/>
      <c r="AP2229" s="28"/>
      <c r="AQ2229" s="28"/>
      <c r="AR2229" s="28"/>
      <c r="AS2229" s="28"/>
      <c r="AT2229" s="28"/>
      <c r="AU2229" s="28"/>
    </row>
    <row r="2230" spans="4:47" x14ac:dyDescent="0.2">
      <c r="D2230" s="4"/>
      <c r="AA2230" s="28"/>
      <c r="AB2230" s="28"/>
      <c r="AC2230" s="28"/>
      <c r="AD2230" s="28"/>
      <c r="AE2230" s="28"/>
      <c r="AF2230" s="31"/>
      <c r="AG2230" s="29"/>
      <c r="AN2230" s="28"/>
      <c r="AO2230" s="28"/>
      <c r="AP2230" s="28"/>
      <c r="AQ2230" s="28"/>
      <c r="AR2230" s="28"/>
      <c r="AS2230" s="28"/>
      <c r="AT2230" s="28"/>
      <c r="AU2230" s="28"/>
    </row>
    <row r="2231" spans="4:47" x14ac:dyDescent="0.2">
      <c r="D2231" s="4"/>
      <c r="AA2231" s="28"/>
      <c r="AB2231" s="28"/>
      <c r="AC2231" s="28"/>
      <c r="AD2231" s="28"/>
      <c r="AE2231" s="28"/>
      <c r="AF2231" s="31"/>
      <c r="AG2231" s="29"/>
      <c r="AN2231" s="28"/>
      <c r="AO2231" s="28"/>
      <c r="AP2231" s="28"/>
      <c r="AQ2231" s="28"/>
      <c r="AR2231" s="28"/>
      <c r="AS2231" s="28"/>
      <c r="AT2231" s="28"/>
      <c r="AU2231" s="28"/>
    </row>
    <row r="2232" spans="4:47" x14ac:dyDescent="0.2">
      <c r="D2232" s="4"/>
      <c r="AA2232" s="28"/>
      <c r="AB2232" s="28"/>
      <c r="AC2232" s="28"/>
      <c r="AD2232" s="28"/>
      <c r="AE2232" s="28"/>
      <c r="AF2232" s="31"/>
      <c r="AG2232" s="29"/>
      <c r="AN2232" s="28"/>
      <c r="AO2232" s="28"/>
      <c r="AP2232" s="28"/>
      <c r="AQ2232" s="28"/>
      <c r="AR2232" s="28"/>
      <c r="AS2232" s="28"/>
      <c r="AT2232" s="28"/>
      <c r="AU2232" s="28"/>
    </row>
    <row r="2233" spans="4:47" x14ac:dyDescent="0.2">
      <c r="D2233" s="4"/>
      <c r="AA2233" s="28"/>
      <c r="AB2233" s="28"/>
      <c r="AC2233" s="28"/>
      <c r="AD2233" s="28"/>
      <c r="AE2233" s="28"/>
      <c r="AF2233" s="31"/>
      <c r="AG2233" s="29"/>
      <c r="AN2233" s="28"/>
      <c r="AO2233" s="28"/>
      <c r="AP2233" s="28"/>
      <c r="AQ2233" s="28"/>
      <c r="AR2233" s="28"/>
      <c r="AS2233" s="28"/>
      <c r="AT2233" s="28"/>
      <c r="AU2233" s="28"/>
    </row>
    <row r="2234" spans="4:47" x14ac:dyDescent="0.2">
      <c r="D2234" s="4"/>
      <c r="AA2234" s="28"/>
      <c r="AB2234" s="28"/>
      <c r="AC2234" s="28"/>
      <c r="AD2234" s="28"/>
      <c r="AE2234" s="28"/>
      <c r="AF2234" s="31"/>
      <c r="AG2234" s="29"/>
      <c r="AN2234" s="28"/>
      <c r="AO2234" s="28"/>
      <c r="AP2234" s="28"/>
      <c r="AQ2234" s="28"/>
      <c r="AR2234" s="28"/>
      <c r="AS2234" s="28"/>
      <c r="AT2234" s="28"/>
      <c r="AU2234" s="28"/>
    </row>
    <row r="2235" spans="4:47" x14ac:dyDescent="0.2">
      <c r="D2235" s="4"/>
      <c r="AA2235" s="28"/>
      <c r="AB2235" s="28"/>
      <c r="AC2235" s="28"/>
      <c r="AD2235" s="28"/>
      <c r="AE2235" s="28"/>
      <c r="AF2235" s="31"/>
      <c r="AG2235" s="29"/>
      <c r="AN2235" s="28"/>
      <c r="AO2235" s="28"/>
      <c r="AP2235" s="28"/>
      <c r="AQ2235" s="28"/>
      <c r="AR2235" s="28"/>
      <c r="AS2235" s="28"/>
      <c r="AT2235" s="28"/>
      <c r="AU2235" s="28"/>
    </row>
    <row r="2236" spans="4:47" x14ac:dyDescent="0.2">
      <c r="D2236" s="4"/>
      <c r="AA2236" s="28"/>
      <c r="AB2236" s="28"/>
      <c r="AC2236" s="28"/>
      <c r="AD2236" s="28"/>
      <c r="AE2236" s="28"/>
      <c r="AF2236" s="31"/>
      <c r="AG2236" s="29"/>
      <c r="AN2236" s="28"/>
      <c r="AO2236" s="28"/>
      <c r="AP2236" s="28"/>
      <c r="AQ2236" s="28"/>
      <c r="AR2236" s="28"/>
      <c r="AS2236" s="28"/>
      <c r="AT2236" s="28"/>
      <c r="AU2236" s="28"/>
    </row>
    <row r="2237" spans="4:47" x14ac:dyDescent="0.2">
      <c r="D2237" s="4"/>
      <c r="AA2237" s="28"/>
      <c r="AB2237" s="28"/>
      <c r="AC2237" s="28"/>
      <c r="AD2237" s="28"/>
      <c r="AE2237" s="28"/>
      <c r="AF2237" s="31"/>
      <c r="AG2237" s="29"/>
      <c r="AN2237" s="28"/>
      <c r="AO2237" s="28"/>
      <c r="AP2237" s="28"/>
      <c r="AQ2237" s="28"/>
      <c r="AR2237" s="28"/>
      <c r="AS2237" s="28"/>
      <c r="AT2237" s="28"/>
      <c r="AU2237" s="28"/>
    </row>
    <row r="2238" spans="4:47" x14ac:dyDescent="0.2">
      <c r="D2238" s="4"/>
      <c r="AA2238" s="28"/>
      <c r="AB2238" s="28"/>
      <c r="AC2238" s="28"/>
      <c r="AD2238" s="28"/>
      <c r="AE2238" s="28"/>
      <c r="AF2238" s="31"/>
      <c r="AG2238" s="29"/>
      <c r="AN2238" s="28"/>
      <c r="AO2238" s="28"/>
      <c r="AP2238" s="28"/>
      <c r="AQ2238" s="28"/>
      <c r="AR2238" s="28"/>
      <c r="AS2238" s="28"/>
      <c r="AT2238" s="28"/>
      <c r="AU2238" s="28"/>
    </row>
    <row r="2239" spans="4:47" x14ac:dyDescent="0.2">
      <c r="D2239" s="4"/>
      <c r="AA2239" s="28"/>
      <c r="AB2239" s="28"/>
      <c r="AC2239" s="28"/>
      <c r="AD2239" s="28"/>
      <c r="AE2239" s="28"/>
      <c r="AF2239" s="31"/>
      <c r="AG2239" s="29"/>
      <c r="AN2239" s="28"/>
      <c r="AO2239" s="28"/>
      <c r="AP2239" s="28"/>
      <c r="AQ2239" s="28"/>
      <c r="AR2239" s="28"/>
      <c r="AS2239" s="28"/>
      <c r="AT2239" s="28"/>
      <c r="AU2239" s="28"/>
    </row>
    <row r="2240" spans="4:47" x14ac:dyDescent="0.2">
      <c r="D2240" s="4"/>
      <c r="AA2240" s="28"/>
      <c r="AB2240" s="28"/>
      <c r="AC2240" s="28"/>
      <c r="AD2240" s="28"/>
      <c r="AE2240" s="28"/>
      <c r="AF2240" s="31"/>
      <c r="AG2240" s="29"/>
      <c r="AN2240" s="28"/>
      <c r="AO2240" s="28"/>
      <c r="AP2240" s="28"/>
      <c r="AQ2240" s="28"/>
      <c r="AR2240" s="28"/>
      <c r="AS2240" s="28"/>
      <c r="AT2240" s="28"/>
      <c r="AU2240" s="28"/>
    </row>
    <row r="2241" spans="4:47" x14ac:dyDescent="0.2">
      <c r="D2241" s="4"/>
      <c r="AA2241" s="28"/>
      <c r="AB2241" s="28"/>
      <c r="AC2241" s="28"/>
      <c r="AD2241" s="28"/>
      <c r="AE2241" s="28"/>
      <c r="AF2241" s="31"/>
      <c r="AG2241" s="29"/>
      <c r="AN2241" s="28"/>
      <c r="AO2241" s="28"/>
      <c r="AP2241" s="28"/>
      <c r="AQ2241" s="28"/>
      <c r="AR2241" s="28"/>
      <c r="AS2241" s="28"/>
      <c r="AT2241" s="28"/>
      <c r="AU2241" s="28"/>
    </row>
    <row r="2242" spans="4:47" x14ac:dyDescent="0.2">
      <c r="D2242" s="4"/>
      <c r="AA2242" s="28"/>
      <c r="AB2242" s="28"/>
      <c r="AC2242" s="28"/>
      <c r="AD2242" s="28"/>
      <c r="AE2242" s="28"/>
      <c r="AF2242" s="31"/>
      <c r="AG2242" s="29"/>
      <c r="AN2242" s="28"/>
      <c r="AO2242" s="28"/>
      <c r="AP2242" s="28"/>
      <c r="AQ2242" s="28"/>
      <c r="AR2242" s="28"/>
      <c r="AS2242" s="28"/>
      <c r="AT2242" s="28"/>
      <c r="AU2242" s="28"/>
    </row>
    <row r="2243" spans="4:47" x14ac:dyDescent="0.2">
      <c r="D2243" s="4"/>
      <c r="AA2243" s="28"/>
      <c r="AB2243" s="28"/>
      <c r="AC2243" s="28"/>
      <c r="AD2243" s="28"/>
      <c r="AE2243" s="28"/>
      <c r="AF2243" s="31"/>
      <c r="AG2243" s="29"/>
      <c r="AN2243" s="28"/>
      <c r="AO2243" s="28"/>
      <c r="AP2243" s="28"/>
      <c r="AQ2243" s="28"/>
      <c r="AR2243" s="28"/>
      <c r="AS2243" s="28"/>
      <c r="AT2243" s="28"/>
      <c r="AU2243" s="28"/>
    </row>
    <row r="2244" spans="4:47" x14ac:dyDescent="0.2">
      <c r="D2244" s="4"/>
      <c r="AA2244" s="28"/>
      <c r="AB2244" s="28"/>
      <c r="AC2244" s="28"/>
      <c r="AD2244" s="28"/>
      <c r="AE2244" s="28"/>
      <c r="AF2244" s="31"/>
      <c r="AG2244" s="29"/>
      <c r="AN2244" s="28"/>
      <c r="AO2244" s="28"/>
      <c r="AP2244" s="28"/>
      <c r="AQ2244" s="28"/>
      <c r="AR2244" s="28"/>
      <c r="AS2244" s="28"/>
      <c r="AT2244" s="28"/>
      <c r="AU2244" s="28"/>
    </row>
    <row r="2245" spans="4:47" x14ac:dyDescent="0.2">
      <c r="D2245" s="4"/>
      <c r="AA2245" s="28"/>
      <c r="AB2245" s="28"/>
      <c r="AC2245" s="28"/>
      <c r="AD2245" s="28"/>
      <c r="AE2245" s="28"/>
      <c r="AF2245" s="31"/>
      <c r="AG2245" s="29"/>
      <c r="AN2245" s="28"/>
      <c r="AO2245" s="28"/>
      <c r="AP2245" s="28"/>
      <c r="AQ2245" s="28"/>
      <c r="AR2245" s="28"/>
      <c r="AS2245" s="28"/>
      <c r="AT2245" s="28"/>
      <c r="AU2245" s="28"/>
    </row>
    <row r="2246" spans="4:47" x14ac:dyDescent="0.2">
      <c r="D2246" s="4"/>
      <c r="AA2246" s="28"/>
      <c r="AB2246" s="28"/>
      <c r="AC2246" s="28"/>
      <c r="AD2246" s="28"/>
      <c r="AE2246" s="28"/>
      <c r="AF2246" s="31"/>
      <c r="AG2246" s="29"/>
      <c r="AN2246" s="28"/>
      <c r="AO2246" s="28"/>
      <c r="AP2246" s="28"/>
      <c r="AQ2246" s="28"/>
      <c r="AR2246" s="28"/>
      <c r="AS2246" s="28"/>
      <c r="AT2246" s="28"/>
      <c r="AU2246" s="28"/>
    </row>
    <row r="2247" spans="4:47" x14ac:dyDescent="0.2">
      <c r="D2247" s="4"/>
      <c r="AA2247" s="28"/>
      <c r="AB2247" s="28"/>
      <c r="AC2247" s="28"/>
      <c r="AD2247" s="28"/>
      <c r="AE2247" s="28"/>
      <c r="AF2247" s="31"/>
      <c r="AG2247" s="29"/>
      <c r="AN2247" s="28"/>
      <c r="AO2247" s="28"/>
      <c r="AP2247" s="28"/>
      <c r="AQ2247" s="28"/>
      <c r="AR2247" s="28"/>
      <c r="AS2247" s="28"/>
      <c r="AT2247" s="28"/>
      <c r="AU2247" s="28"/>
    </row>
    <row r="2248" spans="4:47" x14ac:dyDescent="0.2">
      <c r="D2248" s="4"/>
      <c r="AA2248" s="28"/>
      <c r="AB2248" s="28"/>
      <c r="AC2248" s="28"/>
      <c r="AD2248" s="28"/>
      <c r="AE2248" s="28"/>
      <c r="AF2248" s="31"/>
      <c r="AG2248" s="29"/>
      <c r="AN2248" s="28"/>
      <c r="AO2248" s="28"/>
      <c r="AP2248" s="28"/>
      <c r="AQ2248" s="28"/>
      <c r="AR2248" s="28"/>
      <c r="AS2248" s="28"/>
      <c r="AT2248" s="28"/>
      <c r="AU2248" s="28"/>
    </row>
    <row r="2249" spans="4:47" x14ac:dyDescent="0.2">
      <c r="D2249" s="4"/>
      <c r="AA2249" s="28"/>
      <c r="AB2249" s="28"/>
      <c r="AC2249" s="28"/>
      <c r="AD2249" s="28"/>
      <c r="AE2249" s="28"/>
      <c r="AF2249" s="31"/>
      <c r="AG2249" s="29"/>
      <c r="AN2249" s="28"/>
      <c r="AO2249" s="28"/>
      <c r="AP2249" s="28"/>
      <c r="AQ2249" s="28"/>
      <c r="AR2249" s="28"/>
      <c r="AS2249" s="28"/>
      <c r="AT2249" s="28"/>
      <c r="AU2249" s="28"/>
    </row>
    <row r="2250" spans="4:47" x14ac:dyDescent="0.2">
      <c r="D2250" s="4"/>
      <c r="AA2250" s="28"/>
      <c r="AB2250" s="28"/>
      <c r="AC2250" s="28"/>
      <c r="AD2250" s="28"/>
      <c r="AE2250" s="28"/>
      <c r="AF2250" s="31"/>
      <c r="AG2250" s="29"/>
      <c r="AN2250" s="28"/>
      <c r="AO2250" s="28"/>
      <c r="AP2250" s="28"/>
      <c r="AQ2250" s="28"/>
      <c r="AR2250" s="28"/>
      <c r="AS2250" s="28"/>
      <c r="AT2250" s="28"/>
      <c r="AU2250" s="28"/>
    </row>
    <row r="2251" spans="4:47" x14ac:dyDescent="0.2">
      <c r="D2251" s="4"/>
      <c r="AA2251" s="28"/>
      <c r="AB2251" s="28"/>
      <c r="AC2251" s="28"/>
      <c r="AD2251" s="28"/>
      <c r="AE2251" s="28"/>
      <c r="AF2251" s="31"/>
      <c r="AG2251" s="29"/>
      <c r="AN2251" s="28"/>
      <c r="AO2251" s="28"/>
      <c r="AP2251" s="28"/>
      <c r="AQ2251" s="28"/>
      <c r="AR2251" s="28"/>
      <c r="AS2251" s="28"/>
      <c r="AT2251" s="28"/>
      <c r="AU2251" s="28"/>
    </row>
    <row r="2252" spans="4:47" x14ac:dyDescent="0.2">
      <c r="D2252" s="4"/>
      <c r="AA2252" s="28"/>
      <c r="AB2252" s="28"/>
      <c r="AC2252" s="28"/>
      <c r="AD2252" s="28"/>
      <c r="AE2252" s="28"/>
      <c r="AF2252" s="31"/>
      <c r="AG2252" s="29"/>
      <c r="AN2252" s="28"/>
      <c r="AO2252" s="28"/>
      <c r="AP2252" s="28"/>
      <c r="AQ2252" s="28"/>
      <c r="AR2252" s="28"/>
      <c r="AS2252" s="28"/>
      <c r="AT2252" s="28"/>
      <c r="AU2252" s="28"/>
    </row>
    <row r="2253" spans="4:47" x14ac:dyDescent="0.2">
      <c r="D2253" s="4"/>
      <c r="AA2253" s="28"/>
      <c r="AB2253" s="28"/>
      <c r="AC2253" s="28"/>
      <c r="AD2253" s="28"/>
      <c r="AE2253" s="28"/>
      <c r="AF2253" s="31"/>
      <c r="AG2253" s="29"/>
      <c r="AN2253" s="28"/>
      <c r="AO2253" s="28"/>
      <c r="AP2253" s="28"/>
      <c r="AQ2253" s="28"/>
      <c r="AR2253" s="28"/>
      <c r="AS2253" s="28"/>
      <c r="AT2253" s="28"/>
      <c r="AU2253" s="28"/>
    </row>
    <row r="2254" spans="4:47" x14ac:dyDescent="0.2">
      <c r="D2254" s="4"/>
      <c r="AA2254" s="28"/>
      <c r="AB2254" s="28"/>
      <c r="AC2254" s="28"/>
      <c r="AD2254" s="28"/>
      <c r="AE2254" s="28"/>
      <c r="AF2254" s="31"/>
      <c r="AG2254" s="29"/>
      <c r="AN2254" s="28"/>
      <c r="AO2254" s="28"/>
      <c r="AP2254" s="28"/>
      <c r="AQ2254" s="28"/>
      <c r="AR2254" s="28"/>
      <c r="AS2254" s="28"/>
      <c r="AT2254" s="28"/>
      <c r="AU2254" s="28"/>
    </row>
    <row r="2255" spans="4:47" x14ac:dyDescent="0.2">
      <c r="D2255" s="4"/>
      <c r="AA2255" s="28"/>
      <c r="AB2255" s="28"/>
      <c r="AC2255" s="28"/>
      <c r="AD2255" s="28"/>
      <c r="AE2255" s="28"/>
      <c r="AF2255" s="31"/>
      <c r="AG2255" s="29"/>
      <c r="AN2255" s="28"/>
      <c r="AO2255" s="28"/>
      <c r="AP2255" s="28"/>
      <c r="AQ2255" s="28"/>
      <c r="AR2255" s="28"/>
      <c r="AS2255" s="28"/>
      <c r="AT2255" s="28"/>
      <c r="AU2255" s="28"/>
    </row>
    <row r="2256" spans="4:47" x14ac:dyDescent="0.2">
      <c r="D2256" s="4"/>
      <c r="AA2256" s="28"/>
      <c r="AB2256" s="28"/>
      <c r="AC2256" s="28"/>
      <c r="AD2256" s="28"/>
      <c r="AE2256" s="28"/>
      <c r="AF2256" s="31"/>
      <c r="AG2256" s="29"/>
      <c r="AN2256" s="28"/>
      <c r="AO2256" s="28"/>
      <c r="AP2256" s="28"/>
      <c r="AQ2256" s="28"/>
      <c r="AR2256" s="28"/>
      <c r="AS2256" s="28"/>
      <c r="AT2256" s="28"/>
      <c r="AU2256" s="28"/>
    </row>
    <row r="2257" spans="4:47" x14ac:dyDescent="0.2">
      <c r="D2257" s="4"/>
      <c r="AA2257" s="28"/>
      <c r="AB2257" s="28"/>
      <c r="AC2257" s="28"/>
      <c r="AD2257" s="28"/>
      <c r="AE2257" s="28"/>
      <c r="AF2257" s="31"/>
      <c r="AG2257" s="29"/>
      <c r="AN2257" s="28"/>
      <c r="AO2257" s="28"/>
      <c r="AP2257" s="28"/>
      <c r="AQ2257" s="28"/>
      <c r="AR2257" s="28"/>
      <c r="AS2257" s="28"/>
      <c r="AT2257" s="28"/>
      <c r="AU2257" s="28"/>
    </row>
    <row r="2258" spans="4:47" x14ac:dyDescent="0.2">
      <c r="D2258" s="4"/>
      <c r="AA2258" s="28"/>
      <c r="AB2258" s="28"/>
      <c r="AC2258" s="28"/>
      <c r="AD2258" s="28"/>
      <c r="AE2258" s="28"/>
      <c r="AF2258" s="31"/>
      <c r="AG2258" s="29"/>
      <c r="AN2258" s="28"/>
      <c r="AO2258" s="28"/>
      <c r="AP2258" s="28"/>
      <c r="AQ2258" s="28"/>
      <c r="AR2258" s="28"/>
      <c r="AS2258" s="28"/>
      <c r="AT2258" s="28"/>
      <c r="AU2258" s="28"/>
    </row>
    <row r="2259" spans="4:47" x14ac:dyDescent="0.2">
      <c r="D2259" s="4"/>
      <c r="AA2259" s="28"/>
      <c r="AB2259" s="28"/>
      <c r="AC2259" s="28"/>
      <c r="AD2259" s="28"/>
      <c r="AE2259" s="28"/>
      <c r="AF2259" s="31"/>
      <c r="AG2259" s="29"/>
      <c r="AN2259" s="28"/>
      <c r="AO2259" s="28"/>
      <c r="AP2259" s="28"/>
      <c r="AQ2259" s="28"/>
      <c r="AR2259" s="28"/>
      <c r="AS2259" s="28"/>
      <c r="AT2259" s="28"/>
      <c r="AU2259" s="28"/>
    </row>
    <row r="2260" spans="4:47" x14ac:dyDescent="0.2">
      <c r="D2260" s="4"/>
      <c r="AA2260" s="28"/>
      <c r="AB2260" s="28"/>
      <c r="AC2260" s="28"/>
      <c r="AD2260" s="28"/>
      <c r="AE2260" s="28"/>
      <c r="AF2260" s="31"/>
      <c r="AG2260" s="29"/>
      <c r="AN2260" s="28"/>
      <c r="AO2260" s="28"/>
      <c r="AP2260" s="28"/>
      <c r="AQ2260" s="28"/>
      <c r="AR2260" s="28"/>
      <c r="AS2260" s="28"/>
      <c r="AT2260" s="28"/>
      <c r="AU2260" s="28"/>
    </row>
    <row r="2261" spans="4:47" x14ac:dyDescent="0.2">
      <c r="D2261" s="4"/>
      <c r="AA2261" s="28"/>
      <c r="AB2261" s="28"/>
      <c r="AC2261" s="28"/>
      <c r="AD2261" s="28"/>
      <c r="AE2261" s="28"/>
      <c r="AF2261" s="31"/>
      <c r="AG2261" s="29"/>
      <c r="AN2261" s="28"/>
      <c r="AO2261" s="28"/>
      <c r="AP2261" s="28"/>
      <c r="AQ2261" s="28"/>
      <c r="AR2261" s="28"/>
      <c r="AS2261" s="28"/>
      <c r="AT2261" s="28"/>
      <c r="AU2261" s="28"/>
    </row>
    <row r="2262" spans="4:47" x14ac:dyDescent="0.2">
      <c r="D2262" s="4"/>
      <c r="AA2262" s="28"/>
      <c r="AB2262" s="28"/>
      <c r="AC2262" s="28"/>
      <c r="AD2262" s="28"/>
      <c r="AE2262" s="28"/>
      <c r="AF2262" s="31"/>
      <c r="AG2262" s="29"/>
      <c r="AN2262" s="28"/>
      <c r="AO2262" s="28"/>
      <c r="AP2262" s="28"/>
      <c r="AQ2262" s="28"/>
      <c r="AR2262" s="28"/>
      <c r="AS2262" s="28"/>
      <c r="AT2262" s="28"/>
      <c r="AU2262" s="28"/>
    </row>
    <row r="2263" spans="4:47" x14ac:dyDescent="0.2">
      <c r="D2263" s="4"/>
      <c r="AA2263" s="28"/>
      <c r="AB2263" s="28"/>
      <c r="AC2263" s="28"/>
      <c r="AD2263" s="28"/>
      <c r="AE2263" s="28"/>
      <c r="AF2263" s="31"/>
      <c r="AG2263" s="29"/>
      <c r="AN2263" s="28"/>
      <c r="AO2263" s="28"/>
      <c r="AP2263" s="28"/>
      <c r="AQ2263" s="28"/>
      <c r="AR2263" s="28"/>
      <c r="AS2263" s="28"/>
      <c r="AT2263" s="28"/>
      <c r="AU2263" s="28"/>
    </row>
    <row r="2264" spans="4:47" x14ac:dyDescent="0.2">
      <c r="D2264" s="4"/>
      <c r="AA2264" s="28"/>
      <c r="AB2264" s="28"/>
      <c r="AC2264" s="28"/>
      <c r="AD2264" s="28"/>
      <c r="AE2264" s="28"/>
      <c r="AF2264" s="31"/>
      <c r="AG2264" s="29"/>
      <c r="AN2264" s="28"/>
      <c r="AO2264" s="28"/>
      <c r="AP2264" s="28"/>
      <c r="AQ2264" s="28"/>
      <c r="AR2264" s="28"/>
      <c r="AS2264" s="28"/>
      <c r="AT2264" s="28"/>
      <c r="AU2264" s="28"/>
    </row>
    <row r="2265" spans="4:47" x14ac:dyDescent="0.2">
      <c r="D2265" s="4"/>
      <c r="AA2265" s="28"/>
      <c r="AB2265" s="28"/>
      <c r="AC2265" s="28"/>
      <c r="AD2265" s="28"/>
      <c r="AE2265" s="28"/>
      <c r="AF2265" s="31"/>
      <c r="AG2265" s="29"/>
      <c r="AN2265" s="28"/>
      <c r="AO2265" s="28"/>
      <c r="AP2265" s="28"/>
      <c r="AQ2265" s="28"/>
      <c r="AR2265" s="28"/>
      <c r="AS2265" s="28"/>
      <c r="AT2265" s="28"/>
      <c r="AU2265" s="28"/>
    </row>
    <row r="2266" spans="4:47" x14ac:dyDescent="0.2">
      <c r="D2266" s="4"/>
      <c r="AA2266" s="28"/>
      <c r="AB2266" s="28"/>
      <c r="AC2266" s="28"/>
      <c r="AD2266" s="28"/>
      <c r="AE2266" s="28"/>
      <c r="AF2266" s="31"/>
      <c r="AG2266" s="29"/>
      <c r="AN2266" s="28"/>
      <c r="AO2266" s="28"/>
      <c r="AP2266" s="28"/>
      <c r="AQ2266" s="28"/>
      <c r="AR2266" s="28"/>
      <c r="AS2266" s="28"/>
      <c r="AT2266" s="28"/>
      <c r="AU2266" s="28"/>
    </row>
    <row r="2267" spans="4:47" x14ac:dyDescent="0.2">
      <c r="D2267" s="4"/>
      <c r="AA2267" s="28"/>
      <c r="AB2267" s="28"/>
      <c r="AC2267" s="28"/>
      <c r="AD2267" s="28"/>
      <c r="AE2267" s="28"/>
      <c r="AF2267" s="31"/>
      <c r="AG2267" s="29"/>
      <c r="AN2267" s="28"/>
      <c r="AO2267" s="28"/>
      <c r="AP2267" s="28"/>
      <c r="AQ2267" s="28"/>
      <c r="AR2267" s="28"/>
      <c r="AS2267" s="28"/>
      <c r="AT2267" s="28"/>
      <c r="AU2267" s="28"/>
    </row>
    <row r="2268" spans="4:47" x14ac:dyDescent="0.2">
      <c r="D2268" s="4"/>
      <c r="AA2268" s="28"/>
      <c r="AB2268" s="28"/>
      <c r="AC2268" s="28"/>
      <c r="AD2268" s="28"/>
      <c r="AE2268" s="28"/>
      <c r="AF2268" s="31"/>
      <c r="AG2268" s="29"/>
      <c r="AN2268" s="28"/>
      <c r="AO2268" s="28"/>
      <c r="AP2268" s="28"/>
      <c r="AQ2268" s="28"/>
      <c r="AR2268" s="28"/>
      <c r="AS2268" s="28"/>
      <c r="AT2268" s="28"/>
      <c r="AU2268" s="28"/>
    </row>
    <row r="2269" spans="4:47" x14ac:dyDescent="0.2">
      <c r="D2269" s="4"/>
      <c r="AA2269" s="28"/>
      <c r="AB2269" s="28"/>
      <c r="AC2269" s="28"/>
      <c r="AD2269" s="28"/>
      <c r="AE2269" s="28"/>
      <c r="AF2269" s="31"/>
      <c r="AG2269" s="29"/>
      <c r="AN2269" s="28"/>
      <c r="AO2269" s="28"/>
      <c r="AP2269" s="28"/>
      <c r="AQ2269" s="28"/>
      <c r="AR2269" s="28"/>
      <c r="AS2269" s="28"/>
      <c r="AT2269" s="28"/>
      <c r="AU2269" s="28"/>
    </row>
    <row r="2270" spans="4:47" x14ac:dyDescent="0.2">
      <c r="D2270" s="4"/>
      <c r="AA2270" s="28"/>
      <c r="AB2270" s="28"/>
      <c r="AC2270" s="28"/>
      <c r="AD2270" s="28"/>
      <c r="AE2270" s="28"/>
      <c r="AF2270" s="31"/>
      <c r="AG2270" s="29"/>
      <c r="AN2270" s="28"/>
      <c r="AO2270" s="28"/>
      <c r="AP2270" s="28"/>
      <c r="AQ2270" s="28"/>
      <c r="AR2270" s="28"/>
      <c r="AS2270" s="28"/>
      <c r="AT2270" s="28"/>
      <c r="AU2270" s="28"/>
    </row>
    <row r="2271" spans="4:47" x14ac:dyDescent="0.2">
      <c r="D2271" s="4"/>
      <c r="AA2271" s="28"/>
      <c r="AB2271" s="28"/>
      <c r="AC2271" s="28"/>
      <c r="AD2271" s="28"/>
      <c r="AE2271" s="28"/>
      <c r="AF2271" s="31"/>
      <c r="AG2271" s="29"/>
      <c r="AN2271" s="28"/>
      <c r="AO2271" s="28"/>
      <c r="AP2271" s="28"/>
      <c r="AQ2271" s="28"/>
      <c r="AR2271" s="28"/>
      <c r="AS2271" s="28"/>
      <c r="AT2271" s="28"/>
      <c r="AU2271" s="28"/>
    </row>
    <row r="2272" spans="4:47" x14ac:dyDescent="0.2">
      <c r="D2272" s="4"/>
      <c r="AA2272" s="28"/>
      <c r="AB2272" s="28"/>
      <c r="AC2272" s="28"/>
      <c r="AD2272" s="28"/>
      <c r="AE2272" s="28"/>
      <c r="AF2272" s="31"/>
      <c r="AG2272" s="29"/>
      <c r="AN2272" s="28"/>
      <c r="AO2272" s="28"/>
      <c r="AP2272" s="28"/>
      <c r="AQ2272" s="28"/>
      <c r="AR2272" s="28"/>
      <c r="AS2272" s="28"/>
      <c r="AT2272" s="28"/>
      <c r="AU2272" s="28"/>
    </row>
    <row r="2273" spans="4:47" x14ac:dyDescent="0.2">
      <c r="D2273" s="4"/>
      <c r="AA2273" s="28"/>
      <c r="AB2273" s="28"/>
      <c r="AC2273" s="28"/>
      <c r="AD2273" s="28"/>
      <c r="AE2273" s="28"/>
      <c r="AF2273" s="31"/>
      <c r="AG2273" s="29"/>
      <c r="AN2273" s="28"/>
      <c r="AO2273" s="28"/>
      <c r="AP2273" s="28"/>
      <c r="AQ2273" s="28"/>
      <c r="AR2273" s="28"/>
      <c r="AS2273" s="28"/>
      <c r="AT2273" s="28"/>
      <c r="AU2273" s="28"/>
    </row>
    <row r="2274" spans="4:47" x14ac:dyDescent="0.2">
      <c r="D2274" s="4"/>
      <c r="AA2274" s="28"/>
      <c r="AB2274" s="28"/>
      <c r="AC2274" s="28"/>
      <c r="AD2274" s="28"/>
      <c r="AE2274" s="28"/>
      <c r="AF2274" s="31"/>
      <c r="AG2274" s="29"/>
      <c r="AN2274" s="28"/>
      <c r="AO2274" s="28"/>
      <c r="AP2274" s="28"/>
      <c r="AQ2274" s="28"/>
      <c r="AR2274" s="28"/>
      <c r="AS2274" s="28"/>
      <c r="AT2274" s="28"/>
      <c r="AU2274" s="28"/>
    </row>
    <row r="2275" spans="4:47" x14ac:dyDescent="0.2">
      <c r="D2275" s="4"/>
      <c r="AA2275" s="28"/>
      <c r="AB2275" s="28"/>
      <c r="AC2275" s="28"/>
      <c r="AD2275" s="28"/>
      <c r="AE2275" s="28"/>
      <c r="AF2275" s="31"/>
      <c r="AG2275" s="29"/>
      <c r="AN2275" s="28"/>
      <c r="AO2275" s="28"/>
      <c r="AP2275" s="28"/>
      <c r="AQ2275" s="28"/>
      <c r="AR2275" s="28"/>
      <c r="AS2275" s="28"/>
      <c r="AT2275" s="28"/>
      <c r="AU2275" s="28"/>
    </row>
    <row r="2276" spans="4:47" x14ac:dyDescent="0.2">
      <c r="D2276" s="4"/>
      <c r="AA2276" s="28"/>
      <c r="AB2276" s="28"/>
      <c r="AC2276" s="28"/>
      <c r="AD2276" s="28"/>
      <c r="AE2276" s="28"/>
      <c r="AF2276" s="31"/>
      <c r="AG2276" s="29"/>
      <c r="AN2276" s="28"/>
      <c r="AO2276" s="28"/>
      <c r="AP2276" s="28"/>
      <c r="AQ2276" s="28"/>
      <c r="AR2276" s="28"/>
      <c r="AS2276" s="28"/>
      <c r="AT2276" s="28"/>
      <c r="AU2276" s="28"/>
    </row>
    <row r="2277" spans="4:47" x14ac:dyDescent="0.2">
      <c r="D2277" s="4"/>
      <c r="AA2277" s="28"/>
      <c r="AB2277" s="28"/>
      <c r="AC2277" s="28"/>
      <c r="AD2277" s="28"/>
      <c r="AE2277" s="28"/>
      <c r="AF2277" s="31"/>
      <c r="AG2277" s="29"/>
      <c r="AN2277" s="28"/>
      <c r="AO2277" s="28"/>
      <c r="AP2277" s="28"/>
      <c r="AQ2277" s="28"/>
      <c r="AR2277" s="28"/>
      <c r="AS2277" s="28"/>
      <c r="AT2277" s="28"/>
      <c r="AU2277" s="28"/>
    </row>
    <row r="2278" spans="4:47" x14ac:dyDescent="0.2">
      <c r="D2278" s="4"/>
      <c r="AA2278" s="28"/>
      <c r="AB2278" s="28"/>
      <c r="AC2278" s="28"/>
      <c r="AD2278" s="28"/>
      <c r="AE2278" s="28"/>
      <c r="AF2278" s="31"/>
      <c r="AG2278" s="29"/>
      <c r="AN2278" s="28"/>
      <c r="AO2278" s="28"/>
      <c r="AP2278" s="28"/>
      <c r="AQ2278" s="28"/>
      <c r="AR2278" s="28"/>
      <c r="AS2278" s="28"/>
      <c r="AT2278" s="28"/>
      <c r="AU2278" s="28"/>
    </row>
    <row r="2279" spans="4:47" x14ac:dyDescent="0.2">
      <c r="D2279" s="4"/>
      <c r="AA2279" s="28"/>
      <c r="AB2279" s="28"/>
      <c r="AC2279" s="28"/>
      <c r="AD2279" s="28"/>
      <c r="AE2279" s="28"/>
      <c r="AF2279" s="31"/>
      <c r="AG2279" s="29"/>
      <c r="AN2279" s="28"/>
      <c r="AO2279" s="28"/>
      <c r="AP2279" s="28"/>
      <c r="AQ2279" s="28"/>
      <c r="AR2279" s="28"/>
      <c r="AS2279" s="28"/>
      <c r="AT2279" s="28"/>
      <c r="AU2279" s="28"/>
    </row>
    <row r="2280" spans="4:47" x14ac:dyDescent="0.2">
      <c r="D2280" s="4"/>
      <c r="AA2280" s="28"/>
      <c r="AB2280" s="28"/>
      <c r="AC2280" s="28"/>
      <c r="AD2280" s="28"/>
      <c r="AE2280" s="28"/>
      <c r="AF2280" s="31"/>
      <c r="AG2280" s="29"/>
      <c r="AN2280" s="28"/>
      <c r="AO2280" s="28"/>
      <c r="AP2280" s="28"/>
      <c r="AQ2280" s="28"/>
      <c r="AR2280" s="28"/>
      <c r="AS2280" s="28"/>
      <c r="AT2280" s="28"/>
      <c r="AU2280" s="28"/>
    </row>
    <row r="2281" spans="4:47" x14ac:dyDescent="0.2">
      <c r="D2281" s="4"/>
      <c r="AA2281" s="28"/>
      <c r="AB2281" s="28"/>
      <c r="AC2281" s="28"/>
      <c r="AD2281" s="28"/>
      <c r="AE2281" s="28"/>
      <c r="AF2281" s="31"/>
      <c r="AG2281" s="29"/>
      <c r="AN2281" s="28"/>
      <c r="AO2281" s="28"/>
      <c r="AP2281" s="28"/>
      <c r="AQ2281" s="28"/>
      <c r="AR2281" s="28"/>
      <c r="AS2281" s="28"/>
      <c r="AT2281" s="28"/>
      <c r="AU2281" s="28"/>
    </row>
    <row r="2282" spans="4:47" x14ac:dyDescent="0.2">
      <c r="D2282" s="4"/>
      <c r="AA2282" s="28"/>
      <c r="AB2282" s="28"/>
      <c r="AC2282" s="28"/>
      <c r="AD2282" s="28"/>
      <c r="AE2282" s="28"/>
      <c r="AF2282" s="31"/>
      <c r="AG2282" s="29"/>
      <c r="AN2282" s="28"/>
      <c r="AO2282" s="28"/>
      <c r="AP2282" s="28"/>
      <c r="AQ2282" s="28"/>
      <c r="AR2282" s="28"/>
      <c r="AS2282" s="28"/>
      <c r="AT2282" s="28"/>
      <c r="AU2282" s="28"/>
    </row>
    <row r="2283" spans="4:47" x14ac:dyDescent="0.2">
      <c r="D2283" s="4"/>
      <c r="AA2283" s="28"/>
      <c r="AB2283" s="28"/>
      <c r="AC2283" s="28"/>
      <c r="AD2283" s="28"/>
      <c r="AE2283" s="28"/>
      <c r="AF2283" s="31"/>
      <c r="AG2283" s="29"/>
      <c r="AN2283" s="28"/>
      <c r="AO2283" s="28"/>
      <c r="AP2283" s="28"/>
      <c r="AQ2283" s="28"/>
      <c r="AR2283" s="28"/>
      <c r="AS2283" s="28"/>
      <c r="AT2283" s="28"/>
      <c r="AU2283" s="28"/>
    </row>
    <row r="2284" spans="4:47" x14ac:dyDescent="0.2">
      <c r="D2284" s="4"/>
      <c r="AA2284" s="28"/>
      <c r="AB2284" s="28"/>
      <c r="AC2284" s="28"/>
      <c r="AD2284" s="28"/>
      <c r="AE2284" s="28"/>
      <c r="AF2284" s="31"/>
      <c r="AG2284" s="29"/>
      <c r="AN2284" s="28"/>
      <c r="AO2284" s="28"/>
      <c r="AP2284" s="28"/>
      <c r="AQ2284" s="28"/>
      <c r="AR2284" s="28"/>
      <c r="AS2284" s="28"/>
      <c r="AT2284" s="28"/>
      <c r="AU2284" s="28"/>
    </row>
    <row r="2285" spans="4:47" x14ac:dyDescent="0.2">
      <c r="D2285" s="4"/>
      <c r="AA2285" s="28"/>
      <c r="AB2285" s="28"/>
      <c r="AC2285" s="28"/>
      <c r="AD2285" s="28"/>
      <c r="AE2285" s="28"/>
      <c r="AF2285" s="31"/>
      <c r="AG2285" s="29"/>
      <c r="AN2285" s="28"/>
      <c r="AO2285" s="28"/>
      <c r="AP2285" s="28"/>
      <c r="AQ2285" s="28"/>
      <c r="AR2285" s="28"/>
      <c r="AS2285" s="28"/>
      <c r="AT2285" s="28"/>
      <c r="AU2285" s="28"/>
    </row>
    <row r="2286" spans="4:47" x14ac:dyDescent="0.2">
      <c r="D2286" s="4"/>
      <c r="AA2286" s="28"/>
      <c r="AB2286" s="28"/>
      <c r="AC2286" s="28"/>
      <c r="AD2286" s="28"/>
      <c r="AE2286" s="28"/>
      <c r="AF2286" s="31"/>
      <c r="AG2286" s="29"/>
      <c r="AN2286" s="28"/>
      <c r="AO2286" s="28"/>
      <c r="AP2286" s="28"/>
      <c r="AQ2286" s="28"/>
      <c r="AR2286" s="28"/>
      <c r="AS2286" s="28"/>
      <c r="AT2286" s="28"/>
      <c r="AU2286" s="28"/>
    </row>
    <row r="2287" spans="4:47" x14ac:dyDescent="0.2">
      <c r="D2287" s="4"/>
      <c r="AA2287" s="28"/>
      <c r="AB2287" s="28"/>
      <c r="AC2287" s="28"/>
      <c r="AD2287" s="28"/>
      <c r="AE2287" s="28"/>
      <c r="AF2287" s="31"/>
      <c r="AG2287" s="29"/>
      <c r="AN2287" s="28"/>
      <c r="AO2287" s="28"/>
      <c r="AP2287" s="28"/>
      <c r="AQ2287" s="28"/>
      <c r="AR2287" s="28"/>
      <c r="AS2287" s="28"/>
      <c r="AT2287" s="28"/>
      <c r="AU2287" s="28"/>
    </row>
    <row r="2288" spans="4:47" x14ac:dyDescent="0.2">
      <c r="D2288" s="4"/>
      <c r="AA2288" s="28"/>
      <c r="AB2288" s="28"/>
      <c r="AC2288" s="28"/>
      <c r="AD2288" s="28"/>
      <c r="AE2288" s="28"/>
      <c r="AF2288" s="31"/>
      <c r="AG2288" s="29"/>
      <c r="AN2288" s="28"/>
      <c r="AO2288" s="28"/>
      <c r="AP2288" s="28"/>
      <c r="AQ2288" s="28"/>
      <c r="AR2288" s="28"/>
      <c r="AS2288" s="28"/>
      <c r="AT2288" s="28"/>
      <c r="AU2288" s="28"/>
    </row>
    <row r="2289" spans="4:47" x14ac:dyDescent="0.2">
      <c r="D2289" s="4"/>
      <c r="AA2289" s="28"/>
      <c r="AB2289" s="28"/>
      <c r="AC2289" s="28"/>
      <c r="AD2289" s="28"/>
      <c r="AE2289" s="28"/>
      <c r="AF2289" s="31"/>
      <c r="AG2289" s="29"/>
      <c r="AN2289" s="28"/>
      <c r="AO2289" s="28"/>
      <c r="AP2289" s="28"/>
      <c r="AQ2289" s="28"/>
      <c r="AR2289" s="28"/>
      <c r="AS2289" s="28"/>
      <c r="AT2289" s="28"/>
      <c r="AU2289" s="28"/>
    </row>
    <row r="2290" spans="4:47" x14ac:dyDescent="0.2">
      <c r="D2290" s="4"/>
      <c r="AA2290" s="28"/>
      <c r="AB2290" s="28"/>
      <c r="AC2290" s="28"/>
      <c r="AD2290" s="28"/>
      <c r="AE2290" s="28"/>
      <c r="AF2290" s="31"/>
      <c r="AG2290" s="29"/>
      <c r="AN2290" s="28"/>
      <c r="AO2290" s="28"/>
      <c r="AP2290" s="28"/>
      <c r="AQ2290" s="28"/>
      <c r="AR2290" s="28"/>
      <c r="AS2290" s="28"/>
      <c r="AT2290" s="28"/>
      <c r="AU2290" s="28"/>
    </row>
    <row r="2291" spans="4:47" x14ac:dyDescent="0.2">
      <c r="D2291" s="4"/>
      <c r="AA2291" s="28"/>
      <c r="AB2291" s="28"/>
      <c r="AC2291" s="28"/>
      <c r="AD2291" s="28"/>
      <c r="AE2291" s="28"/>
      <c r="AF2291" s="31"/>
      <c r="AG2291" s="29"/>
      <c r="AN2291" s="28"/>
      <c r="AO2291" s="28"/>
      <c r="AP2291" s="28"/>
      <c r="AQ2291" s="28"/>
      <c r="AR2291" s="28"/>
      <c r="AS2291" s="28"/>
      <c r="AT2291" s="28"/>
      <c r="AU2291" s="28"/>
    </row>
    <row r="2292" spans="4:47" x14ac:dyDescent="0.2">
      <c r="D2292" s="4"/>
      <c r="AA2292" s="28"/>
      <c r="AB2292" s="28"/>
      <c r="AC2292" s="28"/>
      <c r="AD2292" s="28"/>
      <c r="AE2292" s="28"/>
      <c r="AF2292" s="31"/>
      <c r="AG2292" s="29"/>
      <c r="AN2292" s="28"/>
      <c r="AO2292" s="28"/>
      <c r="AP2292" s="28"/>
      <c r="AQ2292" s="28"/>
      <c r="AR2292" s="28"/>
      <c r="AS2292" s="28"/>
      <c r="AT2292" s="28"/>
      <c r="AU2292" s="28"/>
    </row>
    <row r="2293" spans="4:47" x14ac:dyDescent="0.2">
      <c r="D2293" s="4"/>
      <c r="AA2293" s="28"/>
      <c r="AB2293" s="28"/>
      <c r="AC2293" s="28"/>
      <c r="AD2293" s="28"/>
      <c r="AE2293" s="28"/>
      <c r="AF2293" s="31"/>
      <c r="AG2293" s="29"/>
      <c r="AN2293" s="28"/>
      <c r="AO2293" s="28"/>
      <c r="AP2293" s="28"/>
      <c r="AQ2293" s="28"/>
      <c r="AR2293" s="28"/>
      <c r="AS2293" s="28"/>
      <c r="AT2293" s="28"/>
      <c r="AU2293" s="28"/>
    </row>
    <row r="2294" spans="4:47" x14ac:dyDescent="0.2">
      <c r="D2294" s="4"/>
      <c r="AA2294" s="28"/>
      <c r="AB2294" s="28"/>
      <c r="AC2294" s="28"/>
      <c r="AD2294" s="28"/>
      <c r="AE2294" s="28"/>
      <c r="AF2294" s="31"/>
      <c r="AG2294" s="29"/>
      <c r="AN2294" s="28"/>
      <c r="AO2294" s="28"/>
      <c r="AP2294" s="28"/>
      <c r="AQ2294" s="28"/>
      <c r="AR2294" s="28"/>
      <c r="AS2294" s="28"/>
      <c r="AT2294" s="28"/>
      <c r="AU2294" s="28"/>
    </row>
    <row r="2295" spans="4:47" x14ac:dyDescent="0.2">
      <c r="D2295" s="4"/>
      <c r="AA2295" s="28"/>
      <c r="AB2295" s="28"/>
      <c r="AC2295" s="28"/>
      <c r="AD2295" s="28"/>
      <c r="AE2295" s="28"/>
      <c r="AF2295" s="31"/>
      <c r="AG2295" s="29"/>
      <c r="AN2295" s="28"/>
      <c r="AO2295" s="28"/>
      <c r="AP2295" s="28"/>
      <c r="AQ2295" s="28"/>
      <c r="AR2295" s="28"/>
      <c r="AS2295" s="28"/>
      <c r="AT2295" s="28"/>
      <c r="AU2295" s="28"/>
    </row>
    <row r="2296" spans="4:47" x14ac:dyDescent="0.2">
      <c r="D2296" s="4"/>
      <c r="AA2296" s="28"/>
      <c r="AB2296" s="28"/>
      <c r="AC2296" s="28"/>
      <c r="AD2296" s="28"/>
      <c r="AE2296" s="28"/>
      <c r="AF2296" s="31"/>
      <c r="AG2296" s="29"/>
      <c r="AN2296" s="28"/>
      <c r="AO2296" s="28"/>
      <c r="AP2296" s="28"/>
      <c r="AQ2296" s="28"/>
      <c r="AR2296" s="28"/>
      <c r="AS2296" s="28"/>
      <c r="AT2296" s="28"/>
      <c r="AU2296" s="28"/>
    </row>
    <row r="2297" spans="4:47" x14ac:dyDescent="0.2">
      <c r="D2297" s="4"/>
      <c r="AA2297" s="28"/>
      <c r="AB2297" s="28"/>
      <c r="AC2297" s="28"/>
      <c r="AD2297" s="28"/>
      <c r="AE2297" s="28"/>
      <c r="AF2297" s="31"/>
      <c r="AG2297" s="29"/>
      <c r="AN2297" s="28"/>
      <c r="AO2297" s="28"/>
      <c r="AP2297" s="28"/>
      <c r="AQ2297" s="28"/>
      <c r="AR2297" s="28"/>
      <c r="AS2297" s="28"/>
      <c r="AT2297" s="28"/>
      <c r="AU2297" s="28"/>
    </row>
    <row r="2298" spans="4:47" x14ac:dyDescent="0.2">
      <c r="D2298" s="4"/>
      <c r="AA2298" s="28"/>
      <c r="AB2298" s="28"/>
      <c r="AC2298" s="28"/>
      <c r="AD2298" s="28"/>
      <c r="AE2298" s="28"/>
      <c r="AF2298" s="31"/>
      <c r="AG2298" s="29"/>
      <c r="AN2298" s="28"/>
      <c r="AO2298" s="28"/>
      <c r="AP2298" s="28"/>
      <c r="AQ2298" s="28"/>
      <c r="AR2298" s="28"/>
      <c r="AS2298" s="28"/>
      <c r="AT2298" s="28"/>
      <c r="AU2298" s="28"/>
    </row>
    <row r="2299" spans="4:47" x14ac:dyDescent="0.2">
      <c r="D2299" s="4"/>
      <c r="AA2299" s="28"/>
      <c r="AB2299" s="28"/>
      <c r="AC2299" s="28"/>
      <c r="AD2299" s="28"/>
      <c r="AE2299" s="28"/>
      <c r="AF2299" s="31"/>
      <c r="AG2299" s="29"/>
      <c r="AN2299" s="28"/>
      <c r="AO2299" s="28"/>
      <c r="AP2299" s="28"/>
      <c r="AQ2299" s="28"/>
      <c r="AR2299" s="28"/>
      <c r="AS2299" s="28"/>
      <c r="AT2299" s="28"/>
      <c r="AU2299" s="28"/>
    </row>
    <row r="2300" spans="4:47" x14ac:dyDescent="0.2">
      <c r="D2300" s="4"/>
      <c r="AA2300" s="28"/>
      <c r="AB2300" s="28"/>
      <c r="AC2300" s="28"/>
      <c r="AD2300" s="28"/>
      <c r="AE2300" s="28"/>
      <c r="AF2300" s="31"/>
      <c r="AG2300" s="29"/>
      <c r="AN2300" s="28"/>
      <c r="AO2300" s="28"/>
      <c r="AP2300" s="28"/>
      <c r="AQ2300" s="28"/>
      <c r="AR2300" s="28"/>
      <c r="AS2300" s="28"/>
      <c r="AT2300" s="28"/>
      <c r="AU2300" s="28"/>
    </row>
    <row r="2301" spans="4:47" x14ac:dyDescent="0.2">
      <c r="D2301" s="4"/>
      <c r="AA2301" s="28"/>
      <c r="AB2301" s="28"/>
      <c r="AC2301" s="28"/>
      <c r="AD2301" s="28"/>
      <c r="AE2301" s="28"/>
      <c r="AF2301" s="31"/>
      <c r="AG2301" s="29"/>
      <c r="AN2301" s="28"/>
      <c r="AO2301" s="28"/>
      <c r="AP2301" s="28"/>
      <c r="AQ2301" s="28"/>
      <c r="AR2301" s="28"/>
      <c r="AS2301" s="28"/>
      <c r="AT2301" s="28"/>
      <c r="AU2301" s="28"/>
    </row>
    <row r="2302" spans="4:47" x14ac:dyDescent="0.2">
      <c r="D2302" s="4"/>
      <c r="AA2302" s="28"/>
      <c r="AB2302" s="28"/>
      <c r="AC2302" s="28"/>
      <c r="AD2302" s="28"/>
      <c r="AE2302" s="28"/>
      <c r="AF2302" s="31"/>
      <c r="AG2302" s="29"/>
      <c r="AN2302" s="28"/>
      <c r="AO2302" s="28"/>
      <c r="AP2302" s="28"/>
      <c r="AQ2302" s="28"/>
      <c r="AR2302" s="28"/>
      <c r="AS2302" s="28"/>
      <c r="AT2302" s="28"/>
      <c r="AU2302" s="28"/>
    </row>
    <row r="2303" spans="4:47" x14ac:dyDescent="0.2">
      <c r="D2303" s="4"/>
      <c r="AA2303" s="28"/>
      <c r="AB2303" s="28"/>
      <c r="AC2303" s="28"/>
      <c r="AD2303" s="28"/>
      <c r="AE2303" s="28"/>
      <c r="AF2303" s="31"/>
      <c r="AG2303" s="29"/>
      <c r="AN2303" s="28"/>
      <c r="AO2303" s="28"/>
      <c r="AP2303" s="28"/>
      <c r="AQ2303" s="28"/>
      <c r="AR2303" s="28"/>
      <c r="AS2303" s="28"/>
      <c r="AT2303" s="28"/>
      <c r="AU2303" s="28"/>
    </row>
    <row r="2304" spans="4:47" x14ac:dyDescent="0.2">
      <c r="D2304" s="4"/>
      <c r="AA2304" s="28"/>
      <c r="AB2304" s="28"/>
      <c r="AC2304" s="28"/>
      <c r="AD2304" s="28"/>
      <c r="AE2304" s="28"/>
      <c r="AF2304" s="31"/>
      <c r="AG2304" s="29"/>
      <c r="AN2304" s="28"/>
      <c r="AO2304" s="28"/>
      <c r="AP2304" s="28"/>
      <c r="AQ2304" s="28"/>
      <c r="AR2304" s="28"/>
      <c r="AS2304" s="28"/>
      <c r="AT2304" s="28"/>
      <c r="AU2304" s="28"/>
    </row>
    <row r="2305" spans="4:47" x14ac:dyDescent="0.2">
      <c r="D2305" s="4"/>
      <c r="AA2305" s="28"/>
      <c r="AB2305" s="28"/>
      <c r="AC2305" s="28"/>
      <c r="AD2305" s="28"/>
      <c r="AE2305" s="28"/>
      <c r="AF2305" s="31"/>
      <c r="AG2305" s="29"/>
      <c r="AN2305" s="28"/>
      <c r="AO2305" s="28"/>
      <c r="AP2305" s="28"/>
      <c r="AQ2305" s="28"/>
      <c r="AR2305" s="28"/>
      <c r="AS2305" s="28"/>
      <c r="AT2305" s="28"/>
      <c r="AU2305" s="28"/>
    </row>
    <row r="2306" spans="4:47" x14ac:dyDescent="0.2">
      <c r="D2306" s="4"/>
      <c r="AA2306" s="28"/>
      <c r="AB2306" s="28"/>
      <c r="AC2306" s="28"/>
      <c r="AD2306" s="28"/>
      <c r="AE2306" s="28"/>
      <c r="AF2306" s="31"/>
      <c r="AG2306" s="29"/>
      <c r="AN2306" s="28"/>
      <c r="AO2306" s="28"/>
      <c r="AP2306" s="28"/>
      <c r="AQ2306" s="28"/>
      <c r="AR2306" s="28"/>
      <c r="AS2306" s="28"/>
      <c r="AT2306" s="28"/>
      <c r="AU2306" s="28"/>
    </row>
    <row r="2307" spans="4:47" x14ac:dyDescent="0.2">
      <c r="D2307" s="4"/>
      <c r="AA2307" s="28"/>
      <c r="AB2307" s="28"/>
      <c r="AC2307" s="28"/>
      <c r="AD2307" s="28"/>
      <c r="AE2307" s="28"/>
      <c r="AF2307" s="31"/>
      <c r="AG2307" s="29"/>
      <c r="AN2307" s="28"/>
      <c r="AO2307" s="28"/>
      <c r="AP2307" s="28"/>
      <c r="AQ2307" s="28"/>
      <c r="AR2307" s="28"/>
      <c r="AS2307" s="28"/>
      <c r="AT2307" s="28"/>
      <c r="AU2307" s="28"/>
    </row>
    <row r="2308" spans="4:47" x14ac:dyDescent="0.2">
      <c r="D2308" s="4"/>
      <c r="AA2308" s="28"/>
      <c r="AB2308" s="28"/>
      <c r="AC2308" s="28"/>
      <c r="AD2308" s="28"/>
      <c r="AE2308" s="28"/>
      <c r="AF2308" s="31"/>
      <c r="AG2308" s="29"/>
      <c r="AN2308" s="28"/>
      <c r="AO2308" s="28"/>
      <c r="AP2308" s="28"/>
      <c r="AQ2308" s="28"/>
      <c r="AR2308" s="28"/>
      <c r="AS2308" s="28"/>
      <c r="AT2308" s="28"/>
      <c r="AU2308" s="28"/>
    </row>
    <row r="2309" spans="4:47" x14ac:dyDescent="0.2">
      <c r="D2309" s="4"/>
      <c r="AA2309" s="28"/>
      <c r="AB2309" s="28"/>
      <c r="AC2309" s="28"/>
      <c r="AD2309" s="28"/>
      <c r="AE2309" s="28"/>
      <c r="AF2309" s="31"/>
      <c r="AG2309" s="29"/>
      <c r="AN2309" s="28"/>
      <c r="AO2309" s="28"/>
      <c r="AP2309" s="28"/>
      <c r="AQ2309" s="28"/>
      <c r="AR2309" s="28"/>
      <c r="AS2309" s="28"/>
      <c r="AT2309" s="28"/>
      <c r="AU2309" s="28"/>
    </row>
    <row r="2310" spans="4:47" x14ac:dyDescent="0.2">
      <c r="D2310" s="4"/>
      <c r="AA2310" s="28"/>
      <c r="AB2310" s="28"/>
      <c r="AC2310" s="28"/>
      <c r="AD2310" s="28"/>
      <c r="AE2310" s="28"/>
      <c r="AF2310" s="31"/>
      <c r="AG2310" s="29"/>
      <c r="AN2310" s="28"/>
      <c r="AO2310" s="28"/>
      <c r="AP2310" s="28"/>
      <c r="AQ2310" s="28"/>
      <c r="AR2310" s="28"/>
      <c r="AS2310" s="28"/>
      <c r="AT2310" s="28"/>
      <c r="AU2310" s="28"/>
    </row>
    <row r="2311" spans="4:47" x14ac:dyDescent="0.2">
      <c r="D2311" s="4"/>
      <c r="AA2311" s="28"/>
      <c r="AB2311" s="28"/>
      <c r="AC2311" s="28"/>
      <c r="AD2311" s="28"/>
      <c r="AE2311" s="28"/>
      <c r="AF2311" s="31"/>
      <c r="AG2311" s="29"/>
      <c r="AN2311" s="28"/>
      <c r="AO2311" s="28"/>
      <c r="AP2311" s="28"/>
      <c r="AQ2311" s="28"/>
      <c r="AR2311" s="28"/>
      <c r="AS2311" s="28"/>
      <c r="AT2311" s="28"/>
      <c r="AU2311" s="28"/>
    </row>
    <row r="2312" spans="4:47" x14ac:dyDescent="0.2">
      <c r="D2312" s="4"/>
      <c r="AA2312" s="28"/>
      <c r="AB2312" s="28"/>
      <c r="AC2312" s="28"/>
      <c r="AD2312" s="28"/>
      <c r="AE2312" s="28"/>
      <c r="AF2312" s="31"/>
      <c r="AG2312" s="29"/>
      <c r="AN2312" s="28"/>
      <c r="AO2312" s="28"/>
      <c r="AP2312" s="28"/>
      <c r="AQ2312" s="28"/>
      <c r="AR2312" s="28"/>
      <c r="AS2312" s="28"/>
      <c r="AT2312" s="28"/>
      <c r="AU2312" s="28"/>
    </row>
    <row r="2313" spans="4:47" x14ac:dyDescent="0.2">
      <c r="D2313" s="4"/>
      <c r="AA2313" s="28"/>
      <c r="AB2313" s="28"/>
      <c r="AC2313" s="28"/>
      <c r="AD2313" s="28"/>
      <c r="AE2313" s="28"/>
      <c r="AF2313" s="31"/>
      <c r="AG2313" s="29"/>
      <c r="AN2313" s="28"/>
      <c r="AO2313" s="28"/>
      <c r="AP2313" s="28"/>
      <c r="AQ2313" s="28"/>
      <c r="AR2313" s="28"/>
      <c r="AS2313" s="28"/>
      <c r="AT2313" s="28"/>
      <c r="AU2313" s="28"/>
    </row>
    <row r="2314" spans="4:47" x14ac:dyDescent="0.2">
      <c r="D2314" s="4"/>
      <c r="AA2314" s="28"/>
      <c r="AB2314" s="28"/>
      <c r="AC2314" s="28"/>
      <c r="AD2314" s="28"/>
      <c r="AE2314" s="28"/>
      <c r="AF2314" s="31"/>
      <c r="AG2314" s="29"/>
      <c r="AN2314" s="28"/>
      <c r="AO2314" s="28"/>
      <c r="AP2314" s="28"/>
      <c r="AQ2314" s="28"/>
      <c r="AR2314" s="28"/>
      <c r="AS2314" s="28"/>
      <c r="AT2314" s="28"/>
      <c r="AU2314" s="28"/>
    </row>
    <row r="2315" spans="4:47" x14ac:dyDescent="0.2">
      <c r="D2315" s="4"/>
      <c r="AA2315" s="28"/>
      <c r="AB2315" s="28"/>
      <c r="AC2315" s="28"/>
      <c r="AD2315" s="28"/>
      <c r="AE2315" s="28"/>
      <c r="AF2315" s="31"/>
      <c r="AG2315" s="29"/>
      <c r="AN2315" s="28"/>
      <c r="AO2315" s="28"/>
      <c r="AP2315" s="28"/>
      <c r="AQ2315" s="28"/>
      <c r="AR2315" s="28"/>
      <c r="AS2315" s="28"/>
      <c r="AT2315" s="28"/>
      <c r="AU2315" s="28"/>
    </row>
    <row r="2316" spans="4:47" x14ac:dyDescent="0.2">
      <c r="D2316" s="4"/>
      <c r="AA2316" s="28"/>
      <c r="AB2316" s="28"/>
      <c r="AC2316" s="28"/>
      <c r="AD2316" s="28"/>
      <c r="AE2316" s="28"/>
      <c r="AF2316" s="31"/>
      <c r="AG2316" s="29"/>
      <c r="AN2316" s="28"/>
      <c r="AO2316" s="28"/>
      <c r="AP2316" s="28"/>
      <c r="AQ2316" s="28"/>
      <c r="AR2316" s="28"/>
      <c r="AS2316" s="28"/>
      <c r="AT2316" s="28"/>
      <c r="AU2316" s="28"/>
    </row>
    <row r="2317" spans="4:47" x14ac:dyDescent="0.2">
      <c r="D2317" s="4"/>
      <c r="AA2317" s="28"/>
      <c r="AB2317" s="28"/>
      <c r="AC2317" s="28"/>
      <c r="AD2317" s="28"/>
      <c r="AE2317" s="28"/>
      <c r="AF2317" s="31"/>
      <c r="AG2317" s="29"/>
      <c r="AN2317" s="28"/>
      <c r="AO2317" s="28"/>
      <c r="AP2317" s="28"/>
      <c r="AQ2317" s="28"/>
      <c r="AR2317" s="28"/>
      <c r="AS2317" s="28"/>
      <c r="AT2317" s="28"/>
      <c r="AU2317" s="28"/>
    </row>
    <row r="2318" spans="4:47" x14ac:dyDescent="0.2">
      <c r="D2318" s="4"/>
      <c r="AA2318" s="28"/>
      <c r="AB2318" s="28"/>
      <c r="AC2318" s="28"/>
      <c r="AD2318" s="28"/>
      <c r="AE2318" s="28"/>
      <c r="AF2318" s="31"/>
      <c r="AG2318" s="29"/>
      <c r="AN2318" s="28"/>
      <c r="AO2318" s="28"/>
      <c r="AP2318" s="28"/>
      <c r="AQ2318" s="28"/>
      <c r="AR2318" s="28"/>
      <c r="AS2318" s="28"/>
      <c r="AT2318" s="28"/>
      <c r="AU2318" s="28"/>
    </row>
    <row r="2319" spans="4:47" x14ac:dyDescent="0.2">
      <c r="D2319" s="4"/>
      <c r="AA2319" s="28"/>
      <c r="AB2319" s="28"/>
      <c r="AC2319" s="28"/>
      <c r="AD2319" s="28"/>
      <c r="AE2319" s="28"/>
      <c r="AF2319" s="31"/>
      <c r="AG2319" s="29"/>
      <c r="AN2319" s="28"/>
      <c r="AO2319" s="28"/>
      <c r="AP2319" s="28"/>
      <c r="AQ2319" s="28"/>
      <c r="AR2319" s="28"/>
      <c r="AS2319" s="28"/>
      <c r="AT2319" s="28"/>
      <c r="AU2319" s="28"/>
    </row>
    <row r="2320" spans="4:47" x14ac:dyDescent="0.2">
      <c r="D2320" s="4"/>
      <c r="AA2320" s="28"/>
      <c r="AB2320" s="28"/>
      <c r="AC2320" s="28"/>
      <c r="AD2320" s="28"/>
      <c r="AE2320" s="28"/>
      <c r="AF2320" s="31"/>
      <c r="AG2320" s="29"/>
      <c r="AN2320" s="28"/>
      <c r="AO2320" s="28"/>
      <c r="AP2320" s="28"/>
      <c r="AQ2320" s="28"/>
      <c r="AR2320" s="28"/>
      <c r="AS2320" s="28"/>
      <c r="AT2320" s="28"/>
      <c r="AU2320" s="28"/>
    </row>
    <row r="2321" spans="4:47" x14ac:dyDescent="0.2">
      <c r="D2321" s="4"/>
      <c r="AA2321" s="28"/>
      <c r="AB2321" s="28"/>
      <c r="AC2321" s="28"/>
      <c r="AD2321" s="28"/>
      <c r="AE2321" s="28"/>
      <c r="AF2321" s="31"/>
      <c r="AG2321" s="29"/>
      <c r="AN2321" s="28"/>
      <c r="AO2321" s="28"/>
      <c r="AP2321" s="28"/>
      <c r="AQ2321" s="28"/>
      <c r="AR2321" s="28"/>
      <c r="AS2321" s="28"/>
      <c r="AT2321" s="28"/>
      <c r="AU2321" s="28"/>
    </row>
    <row r="2322" spans="4:47" x14ac:dyDescent="0.2">
      <c r="D2322" s="4"/>
      <c r="AA2322" s="28"/>
      <c r="AB2322" s="28"/>
      <c r="AC2322" s="28"/>
      <c r="AD2322" s="28"/>
      <c r="AE2322" s="28"/>
      <c r="AF2322" s="31"/>
      <c r="AG2322" s="29"/>
      <c r="AN2322" s="28"/>
      <c r="AO2322" s="28"/>
      <c r="AP2322" s="28"/>
      <c r="AQ2322" s="28"/>
      <c r="AR2322" s="28"/>
      <c r="AS2322" s="28"/>
      <c r="AT2322" s="28"/>
      <c r="AU2322" s="28"/>
    </row>
    <row r="2323" spans="4:47" x14ac:dyDescent="0.2">
      <c r="D2323" s="4"/>
      <c r="AA2323" s="28"/>
      <c r="AB2323" s="28"/>
      <c r="AC2323" s="28"/>
      <c r="AD2323" s="28"/>
      <c r="AE2323" s="28"/>
      <c r="AF2323" s="31"/>
      <c r="AG2323" s="29"/>
      <c r="AN2323" s="28"/>
      <c r="AO2323" s="28"/>
      <c r="AP2323" s="28"/>
      <c r="AQ2323" s="28"/>
      <c r="AR2323" s="28"/>
      <c r="AS2323" s="28"/>
      <c r="AT2323" s="28"/>
      <c r="AU2323" s="28"/>
    </row>
    <row r="2324" spans="4:47" x14ac:dyDescent="0.2">
      <c r="D2324" s="4"/>
      <c r="AA2324" s="28"/>
      <c r="AB2324" s="28"/>
      <c r="AC2324" s="28"/>
      <c r="AD2324" s="28"/>
      <c r="AE2324" s="28"/>
      <c r="AF2324" s="31"/>
      <c r="AG2324" s="29"/>
      <c r="AN2324" s="28"/>
      <c r="AO2324" s="28"/>
      <c r="AP2324" s="28"/>
      <c r="AQ2324" s="28"/>
      <c r="AR2324" s="28"/>
      <c r="AS2324" s="28"/>
      <c r="AT2324" s="28"/>
      <c r="AU2324" s="28"/>
    </row>
    <row r="2325" spans="4:47" x14ac:dyDescent="0.2">
      <c r="D2325" s="4"/>
      <c r="AA2325" s="28"/>
      <c r="AB2325" s="28"/>
      <c r="AC2325" s="28"/>
      <c r="AD2325" s="28"/>
      <c r="AE2325" s="28"/>
      <c r="AF2325" s="31"/>
      <c r="AG2325" s="29"/>
      <c r="AN2325" s="28"/>
      <c r="AO2325" s="28"/>
      <c r="AP2325" s="28"/>
      <c r="AQ2325" s="28"/>
      <c r="AR2325" s="28"/>
      <c r="AS2325" s="28"/>
      <c r="AT2325" s="28"/>
      <c r="AU2325" s="28"/>
    </row>
    <row r="2326" spans="4:47" x14ac:dyDescent="0.2">
      <c r="D2326" s="4"/>
      <c r="AA2326" s="28"/>
      <c r="AB2326" s="28"/>
      <c r="AC2326" s="28"/>
      <c r="AD2326" s="28"/>
      <c r="AE2326" s="28"/>
      <c r="AF2326" s="31"/>
      <c r="AG2326" s="29"/>
      <c r="AN2326" s="28"/>
      <c r="AO2326" s="28"/>
      <c r="AP2326" s="28"/>
      <c r="AQ2326" s="28"/>
      <c r="AR2326" s="28"/>
      <c r="AS2326" s="28"/>
      <c r="AT2326" s="28"/>
      <c r="AU2326" s="28"/>
    </row>
    <row r="2327" spans="4:47" x14ac:dyDescent="0.2">
      <c r="D2327" s="4"/>
      <c r="AA2327" s="28"/>
      <c r="AB2327" s="28"/>
      <c r="AC2327" s="28"/>
      <c r="AD2327" s="28"/>
      <c r="AE2327" s="28"/>
      <c r="AF2327" s="31"/>
      <c r="AG2327" s="29"/>
      <c r="AN2327" s="28"/>
      <c r="AO2327" s="28"/>
      <c r="AP2327" s="28"/>
      <c r="AQ2327" s="28"/>
      <c r="AR2327" s="28"/>
      <c r="AS2327" s="28"/>
      <c r="AT2327" s="28"/>
      <c r="AU2327" s="28"/>
    </row>
    <row r="2328" spans="4:47" x14ac:dyDescent="0.2">
      <c r="D2328" s="4"/>
      <c r="AA2328" s="28"/>
      <c r="AB2328" s="28"/>
      <c r="AC2328" s="28"/>
      <c r="AD2328" s="28"/>
      <c r="AE2328" s="28"/>
      <c r="AF2328" s="31"/>
      <c r="AG2328" s="29"/>
      <c r="AN2328" s="28"/>
      <c r="AO2328" s="28"/>
      <c r="AP2328" s="28"/>
      <c r="AQ2328" s="28"/>
      <c r="AR2328" s="28"/>
      <c r="AS2328" s="28"/>
      <c r="AT2328" s="28"/>
      <c r="AU2328" s="28"/>
    </row>
    <row r="2329" spans="4:47" x14ac:dyDescent="0.2">
      <c r="D2329" s="4"/>
      <c r="AA2329" s="28"/>
      <c r="AB2329" s="28"/>
      <c r="AC2329" s="28"/>
      <c r="AD2329" s="28"/>
      <c r="AE2329" s="28"/>
      <c r="AF2329" s="31"/>
      <c r="AG2329" s="29"/>
      <c r="AN2329" s="28"/>
      <c r="AO2329" s="28"/>
      <c r="AP2329" s="28"/>
      <c r="AQ2329" s="28"/>
      <c r="AR2329" s="28"/>
      <c r="AS2329" s="28"/>
      <c r="AT2329" s="28"/>
      <c r="AU2329" s="28"/>
    </row>
    <row r="2330" spans="4:47" x14ac:dyDescent="0.2">
      <c r="D2330" s="4"/>
      <c r="AA2330" s="28"/>
      <c r="AB2330" s="28"/>
      <c r="AC2330" s="28"/>
      <c r="AD2330" s="28"/>
      <c r="AE2330" s="28"/>
      <c r="AF2330" s="31"/>
      <c r="AG2330" s="29"/>
      <c r="AN2330" s="28"/>
      <c r="AO2330" s="28"/>
      <c r="AP2330" s="28"/>
      <c r="AQ2330" s="28"/>
      <c r="AR2330" s="28"/>
      <c r="AS2330" s="28"/>
      <c r="AT2330" s="28"/>
      <c r="AU2330" s="28"/>
    </row>
    <row r="2331" spans="4:47" x14ac:dyDescent="0.2">
      <c r="D2331" s="4"/>
      <c r="AA2331" s="28"/>
      <c r="AB2331" s="28"/>
      <c r="AC2331" s="28"/>
      <c r="AD2331" s="28"/>
      <c r="AE2331" s="28"/>
      <c r="AF2331" s="31"/>
      <c r="AG2331" s="29"/>
      <c r="AN2331" s="28"/>
      <c r="AO2331" s="28"/>
      <c r="AP2331" s="28"/>
      <c r="AQ2331" s="28"/>
      <c r="AR2331" s="28"/>
      <c r="AS2331" s="28"/>
      <c r="AT2331" s="28"/>
      <c r="AU2331" s="28"/>
    </row>
    <row r="2332" spans="4:47" x14ac:dyDescent="0.2">
      <c r="D2332" s="4"/>
      <c r="AA2332" s="28"/>
      <c r="AB2332" s="28"/>
      <c r="AC2332" s="28"/>
      <c r="AD2332" s="28"/>
      <c r="AE2332" s="28"/>
      <c r="AF2332" s="31"/>
      <c r="AG2332" s="29"/>
      <c r="AN2332" s="28"/>
      <c r="AO2332" s="28"/>
      <c r="AP2332" s="28"/>
      <c r="AQ2332" s="28"/>
      <c r="AR2332" s="28"/>
      <c r="AS2332" s="28"/>
      <c r="AT2332" s="28"/>
      <c r="AU2332" s="28"/>
    </row>
    <row r="2333" spans="4:47" x14ac:dyDescent="0.2">
      <c r="D2333" s="4"/>
      <c r="AA2333" s="28"/>
      <c r="AB2333" s="28"/>
      <c r="AC2333" s="28"/>
      <c r="AD2333" s="28"/>
      <c r="AE2333" s="28"/>
      <c r="AF2333" s="31"/>
      <c r="AG2333" s="29"/>
      <c r="AN2333" s="28"/>
      <c r="AO2333" s="28"/>
      <c r="AP2333" s="28"/>
      <c r="AQ2333" s="28"/>
      <c r="AR2333" s="28"/>
      <c r="AS2333" s="28"/>
      <c r="AT2333" s="28"/>
      <c r="AU2333" s="28"/>
    </row>
    <row r="2334" spans="4:47" x14ac:dyDescent="0.2">
      <c r="D2334" s="4"/>
      <c r="AA2334" s="28"/>
      <c r="AB2334" s="28"/>
      <c r="AC2334" s="28"/>
      <c r="AD2334" s="28"/>
      <c r="AE2334" s="28"/>
      <c r="AF2334" s="31"/>
      <c r="AG2334" s="29"/>
      <c r="AN2334" s="28"/>
      <c r="AO2334" s="28"/>
      <c r="AP2334" s="28"/>
      <c r="AQ2334" s="28"/>
      <c r="AR2334" s="28"/>
      <c r="AS2334" s="28"/>
      <c r="AT2334" s="28"/>
      <c r="AU2334" s="28"/>
    </row>
    <row r="2335" spans="4:47" x14ac:dyDescent="0.2">
      <c r="D2335" s="4"/>
      <c r="AA2335" s="28"/>
      <c r="AB2335" s="28"/>
      <c r="AC2335" s="28"/>
      <c r="AD2335" s="28"/>
      <c r="AE2335" s="28"/>
      <c r="AF2335" s="31"/>
      <c r="AG2335" s="29"/>
      <c r="AN2335" s="28"/>
      <c r="AO2335" s="28"/>
      <c r="AP2335" s="28"/>
      <c r="AQ2335" s="28"/>
      <c r="AR2335" s="28"/>
      <c r="AS2335" s="28"/>
      <c r="AT2335" s="28"/>
      <c r="AU2335" s="28"/>
    </row>
    <row r="2336" spans="4:47" x14ac:dyDescent="0.2">
      <c r="D2336" s="4"/>
      <c r="AA2336" s="28"/>
      <c r="AB2336" s="28"/>
      <c r="AC2336" s="28"/>
      <c r="AD2336" s="28"/>
      <c r="AE2336" s="28"/>
      <c r="AF2336" s="31"/>
      <c r="AG2336" s="29"/>
      <c r="AN2336" s="28"/>
      <c r="AO2336" s="28"/>
      <c r="AP2336" s="28"/>
      <c r="AQ2336" s="28"/>
      <c r="AR2336" s="28"/>
      <c r="AS2336" s="28"/>
      <c r="AT2336" s="28"/>
      <c r="AU2336" s="28"/>
    </row>
    <row r="2337" spans="4:47" x14ac:dyDescent="0.2">
      <c r="D2337" s="4"/>
      <c r="AA2337" s="28"/>
      <c r="AB2337" s="28"/>
      <c r="AC2337" s="28"/>
      <c r="AD2337" s="28"/>
      <c r="AE2337" s="28"/>
      <c r="AF2337" s="31"/>
      <c r="AG2337" s="29"/>
      <c r="AN2337" s="28"/>
      <c r="AO2337" s="28"/>
      <c r="AP2337" s="28"/>
      <c r="AQ2337" s="28"/>
      <c r="AR2337" s="28"/>
      <c r="AS2337" s="28"/>
      <c r="AT2337" s="28"/>
      <c r="AU2337" s="28"/>
    </row>
    <row r="2338" spans="4:47" x14ac:dyDescent="0.2">
      <c r="D2338" s="4"/>
      <c r="AA2338" s="28"/>
      <c r="AB2338" s="28"/>
      <c r="AC2338" s="28"/>
      <c r="AD2338" s="28"/>
      <c r="AE2338" s="28"/>
      <c r="AF2338" s="31"/>
      <c r="AG2338" s="29"/>
      <c r="AN2338" s="28"/>
      <c r="AO2338" s="28"/>
      <c r="AP2338" s="28"/>
      <c r="AQ2338" s="28"/>
      <c r="AR2338" s="28"/>
      <c r="AS2338" s="28"/>
      <c r="AT2338" s="28"/>
      <c r="AU2338" s="28"/>
    </row>
    <row r="2339" spans="4:47" x14ac:dyDescent="0.2">
      <c r="D2339" s="4"/>
      <c r="AA2339" s="28"/>
      <c r="AB2339" s="28"/>
      <c r="AC2339" s="28"/>
      <c r="AD2339" s="28"/>
      <c r="AE2339" s="28"/>
      <c r="AF2339" s="31"/>
      <c r="AG2339" s="29"/>
      <c r="AN2339" s="28"/>
      <c r="AO2339" s="28"/>
      <c r="AP2339" s="28"/>
      <c r="AQ2339" s="28"/>
      <c r="AR2339" s="28"/>
      <c r="AS2339" s="28"/>
      <c r="AT2339" s="28"/>
      <c r="AU2339" s="28"/>
    </row>
    <row r="2340" spans="4:47" x14ac:dyDescent="0.2">
      <c r="D2340" s="4"/>
      <c r="AA2340" s="28"/>
      <c r="AB2340" s="28"/>
      <c r="AC2340" s="28"/>
      <c r="AD2340" s="28"/>
      <c r="AE2340" s="28"/>
      <c r="AF2340" s="31"/>
      <c r="AG2340" s="29"/>
      <c r="AN2340" s="28"/>
      <c r="AO2340" s="28"/>
      <c r="AP2340" s="28"/>
      <c r="AQ2340" s="28"/>
      <c r="AR2340" s="28"/>
      <c r="AS2340" s="28"/>
      <c r="AT2340" s="28"/>
      <c r="AU2340" s="28"/>
    </row>
    <row r="2341" spans="4:47" x14ac:dyDescent="0.2">
      <c r="D2341" s="4"/>
      <c r="AA2341" s="28"/>
      <c r="AB2341" s="28"/>
      <c r="AC2341" s="28"/>
      <c r="AD2341" s="28"/>
      <c r="AE2341" s="28"/>
      <c r="AF2341" s="31"/>
      <c r="AG2341" s="29"/>
      <c r="AN2341" s="28"/>
      <c r="AO2341" s="28"/>
      <c r="AP2341" s="28"/>
      <c r="AQ2341" s="28"/>
      <c r="AR2341" s="28"/>
      <c r="AS2341" s="28"/>
      <c r="AT2341" s="28"/>
      <c r="AU2341" s="28"/>
    </row>
    <row r="2342" spans="4:47" x14ac:dyDescent="0.2">
      <c r="D2342" s="4"/>
      <c r="AA2342" s="28"/>
      <c r="AB2342" s="28"/>
      <c r="AC2342" s="28"/>
      <c r="AD2342" s="28"/>
      <c r="AE2342" s="28"/>
      <c r="AF2342" s="31"/>
      <c r="AG2342" s="29"/>
      <c r="AN2342" s="28"/>
      <c r="AO2342" s="28"/>
      <c r="AP2342" s="28"/>
      <c r="AQ2342" s="28"/>
      <c r="AR2342" s="28"/>
      <c r="AS2342" s="28"/>
      <c r="AT2342" s="28"/>
      <c r="AU2342" s="28"/>
    </row>
    <row r="2343" spans="4:47" x14ac:dyDescent="0.2">
      <c r="D2343" s="4"/>
      <c r="AA2343" s="28"/>
      <c r="AB2343" s="28"/>
      <c r="AC2343" s="28"/>
      <c r="AD2343" s="28"/>
      <c r="AE2343" s="28"/>
      <c r="AF2343" s="31"/>
      <c r="AG2343" s="29"/>
      <c r="AN2343" s="28"/>
      <c r="AO2343" s="28"/>
      <c r="AP2343" s="28"/>
      <c r="AQ2343" s="28"/>
      <c r="AR2343" s="28"/>
      <c r="AS2343" s="28"/>
      <c r="AT2343" s="28"/>
      <c r="AU2343" s="28"/>
    </row>
    <row r="2344" spans="4:47" x14ac:dyDescent="0.2">
      <c r="D2344" s="4"/>
      <c r="AA2344" s="28"/>
      <c r="AB2344" s="28"/>
      <c r="AC2344" s="28"/>
      <c r="AD2344" s="28"/>
      <c r="AE2344" s="28"/>
      <c r="AF2344" s="31"/>
      <c r="AG2344" s="29"/>
      <c r="AN2344" s="28"/>
      <c r="AO2344" s="28"/>
      <c r="AP2344" s="28"/>
      <c r="AQ2344" s="28"/>
      <c r="AR2344" s="28"/>
      <c r="AS2344" s="28"/>
      <c r="AT2344" s="28"/>
      <c r="AU2344" s="28"/>
    </row>
    <row r="2345" spans="4:47" x14ac:dyDescent="0.2">
      <c r="D2345" s="4"/>
      <c r="AA2345" s="28"/>
      <c r="AB2345" s="28"/>
      <c r="AC2345" s="28"/>
      <c r="AD2345" s="28"/>
      <c r="AE2345" s="28"/>
      <c r="AF2345" s="31"/>
      <c r="AG2345" s="29"/>
      <c r="AN2345" s="28"/>
      <c r="AO2345" s="28"/>
      <c r="AP2345" s="28"/>
      <c r="AQ2345" s="28"/>
      <c r="AR2345" s="28"/>
      <c r="AS2345" s="28"/>
      <c r="AT2345" s="28"/>
      <c r="AU2345" s="28"/>
    </row>
    <row r="2346" spans="4:47" x14ac:dyDescent="0.2">
      <c r="D2346" s="4"/>
      <c r="AA2346" s="28"/>
      <c r="AB2346" s="28"/>
      <c r="AC2346" s="28"/>
      <c r="AD2346" s="28"/>
      <c r="AE2346" s="28"/>
      <c r="AF2346" s="31"/>
      <c r="AG2346" s="29"/>
      <c r="AN2346" s="28"/>
      <c r="AO2346" s="28"/>
      <c r="AP2346" s="28"/>
      <c r="AQ2346" s="28"/>
      <c r="AR2346" s="28"/>
      <c r="AS2346" s="28"/>
      <c r="AT2346" s="28"/>
      <c r="AU2346" s="28"/>
    </row>
    <row r="2347" spans="4:47" x14ac:dyDescent="0.2">
      <c r="D2347" s="4"/>
      <c r="AA2347" s="28"/>
      <c r="AB2347" s="28"/>
      <c r="AC2347" s="28"/>
      <c r="AD2347" s="28"/>
      <c r="AE2347" s="28"/>
      <c r="AF2347" s="31"/>
      <c r="AG2347" s="29"/>
      <c r="AN2347" s="28"/>
      <c r="AO2347" s="28"/>
      <c r="AP2347" s="28"/>
      <c r="AQ2347" s="28"/>
      <c r="AR2347" s="28"/>
      <c r="AS2347" s="28"/>
      <c r="AT2347" s="28"/>
      <c r="AU2347" s="28"/>
    </row>
    <row r="2348" spans="4:47" x14ac:dyDescent="0.2">
      <c r="D2348" s="4"/>
      <c r="AA2348" s="28"/>
      <c r="AB2348" s="28"/>
      <c r="AC2348" s="28"/>
      <c r="AD2348" s="28"/>
      <c r="AE2348" s="28"/>
      <c r="AF2348" s="31"/>
      <c r="AG2348" s="29"/>
      <c r="AN2348" s="28"/>
      <c r="AO2348" s="28"/>
      <c r="AP2348" s="28"/>
      <c r="AQ2348" s="28"/>
      <c r="AR2348" s="28"/>
      <c r="AS2348" s="28"/>
      <c r="AT2348" s="28"/>
      <c r="AU2348" s="28"/>
    </row>
    <row r="2349" spans="4:47" x14ac:dyDescent="0.2">
      <c r="D2349" s="4"/>
      <c r="AA2349" s="28"/>
      <c r="AB2349" s="28"/>
      <c r="AC2349" s="28"/>
      <c r="AD2349" s="28"/>
      <c r="AE2349" s="28"/>
      <c r="AF2349" s="31"/>
      <c r="AG2349" s="29"/>
      <c r="AN2349" s="28"/>
      <c r="AO2349" s="28"/>
      <c r="AP2349" s="28"/>
      <c r="AQ2349" s="28"/>
      <c r="AR2349" s="28"/>
      <c r="AS2349" s="28"/>
      <c r="AT2349" s="28"/>
      <c r="AU2349" s="28"/>
    </row>
    <row r="2350" spans="4:47" x14ac:dyDescent="0.2">
      <c r="D2350" s="4"/>
      <c r="AA2350" s="28"/>
      <c r="AB2350" s="28"/>
      <c r="AC2350" s="28"/>
      <c r="AD2350" s="28"/>
      <c r="AE2350" s="28"/>
      <c r="AF2350" s="31"/>
      <c r="AG2350" s="29"/>
      <c r="AN2350" s="28"/>
      <c r="AO2350" s="28"/>
      <c r="AP2350" s="28"/>
      <c r="AQ2350" s="28"/>
      <c r="AR2350" s="28"/>
      <c r="AS2350" s="28"/>
      <c r="AT2350" s="28"/>
      <c r="AU2350" s="28"/>
    </row>
    <row r="2351" spans="4:47" x14ac:dyDescent="0.2">
      <c r="D2351" s="4"/>
      <c r="AA2351" s="28"/>
      <c r="AB2351" s="28"/>
      <c r="AC2351" s="28"/>
      <c r="AD2351" s="28"/>
      <c r="AE2351" s="28"/>
      <c r="AF2351" s="31"/>
      <c r="AG2351" s="29"/>
      <c r="AN2351" s="28"/>
      <c r="AO2351" s="28"/>
      <c r="AP2351" s="28"/>
      <c r="AQ2351" s="28"/>
      <c r="AR2351" s="28"/>
      <c r="AS2351" s="28"/>
      <c r="AT2351" s="28"/>
      <c r="AU2351" s="28"/>
    </row>
    <row r="2352" spans="4:47" x14ac:dyDescent="0.2">
      <c r="D2352" s="4"/>
      <c r="AA2352" s="28"/>
      <c r="AB2352" s="28"/>
      <c r="AC2352" s="28"/>
      <c r="AD2352" s="28"/>
      <c r="AE2352" s="28"/>
      <c r="AF2352" s="31"/>
      <c r="AG2352" s="29"/>
      <c r="AN2352" s="28"/>
      <c r="AO2352" s="28"/>
      <c r="AP2352" s="28"/>
      <c r="AQ2352" s="28"/>
      <c r="AR2352" s="28"/>
      <c r="AS2352" s="28"/>
      <c r="AT2352" s="28"/>
      <c r="AU2352" s="28"/>
    </row>
    <row r="2353" spans="4:47" x14ac:dyDescent="0.2">
      <c r="D2353" s="4"/>
      <c r="AA2353" s="28"/>
      <c r="AB2353" s="28"/>
      <c r="AC2353" s="28"/>
      <c r="AD2353" s="28"/>
      <c r="AE2353" s="28"/>
      <c r="AF2353" s="31"/>
      <c r="AG2353" s="29"/>
      <c r="AN2353" s="28"/>
      <c r="AO2353" s="28"/>
      <c r="AP2353" s="28"/>
      <c r="AQ2353" s="28"/>
      <c r="AR2353" s="28"/>
      <c r="AS2353" s="28"/>
      <c r="AT2353" s="28"/>
      <c r="AU2353" s="28"/>
    </row>
    <row r="2354" spans="4:47" x14ac:dyDescent="0.2">
      <c r="D2354" s="4"/>
      <c r="AA2354" s="28"/>
      <c r="AB2354" s="28"/>
      <c r="AC2354" s="28"/>
      <c r="AD2354" s="28"/>
      <c r="AE2354" s="28"/>
      <c r="AF2354" s="31"/>
      <c r="AG2354" s="29"/>
      <c r="AN2354" s="28"/>
      <c r="AO2354" s="28"/>
      <c r="AP2354" s="28"/>
      <c r="AQ2354" s="28"/>
      <c r="AR2354" s="28"/>
      <c r="AS2354" s="28"/>
      <c r="AT2354" s="28"/>
      <c r="AU2354" s="28"/>
    </row>
    <row r="2355" spans="4:47" x14ac:dyDescent="0.2">
      <c r="D2355" s="4"/>
      <c r="AA2355" s="28"/>
      <c r="AB2355" s="28"/>
      <c r="AC2355" s="28"/>
      <c r="AD2355" s="28"/>
      <c r="AE2355" s="28"/>
      <c r="AF2355" s="31"/>
      <c r="AG2355" s="29"/>
      <c r="AN2355" s="28"/>
      <c r="AO2355" s="28"/>
      <c r="AP2355" s="28"/>
      <c r="AQ2355" s="28"/>
      <c r="AR2355" s="28"/>
      <c r="AS2355" s="28"/>
      <c r="AT2355" s="28"/>
      <c r="AU2355" s="28"/>
    </row>
    <row r="2356" spans="4:47" x14ac:dyDescent="0.2">
      <c r="D2356" s="4"/>
      <c r="AA2356" s="28"/>
      <c r="AB2356" s="28"/>
      <c r="AC2356" s="28"/>
      <c r="AD2356" s="28"/>
      <c r="AE2356" s="28"/>
      <c r="AF2356" s="31"/>
      <c r="AG2356" s="29"/>
      <c r="AN2356" s="28"/>
      <c r="AO2356" s="28"/>
      <c r="AP2356" s="28"/>
      <c r="AQ2356" s="28"/>
      <c r="AR2356" s="28"/>
      <c r="AS2356" s="28"/>
      <c r="AT2356" s="28"/>
      <c r="AU2356" s="28"/>
    </row>
    <row r="2357" spans="4:47" x14ac:dyDescent="0.2">
      <c r="D2357" s="4"/>
      <c r="AA2357" s="28"/>
      <c r="AB2357" s="28"/>
      <c r="AC2357" s="28"/>
      <c r="AD2357" s="28"/>
      <c r="AE2357" s="28"/>
      <c r="AF2357" s="31"/>
      <c r="AG2357" s="29"/>
      <c r="AN2357" s="28"/>
      <c r="AO2357" s="28"/>
      <c r="AP2357" s="28"/>
      <c r="AQ2357" s="28"/>
      <c r="AR2357" s="28"/>
      <c r="AS2357" s="28"/>
      <c r="AT2357" s="28"/>
      <c r="AU2357" s="28"/>
    </row>
    <row r="2358" spans="4:47" x14ac:dyDescent="0.2">
      <c r="D2358" s="4"/>
      <c r="AA2358" s="28"/>
      <c r="AB2358" s="28"/>
      <c r="AC2358" s="28"/>
      <c r="AD2358" s="28"/>
      <c r="AE2358" s="28"/>
      <c r="AF2358" s="31"/>
      <c r="AG2358" s="29"/>
      <c r="AN2358" s="28"/>
      <c r="AO2358" s="28"/>
      <c r="AP2358" s="28"/>
      <c r="AQ2358" s="28"/>
      <c r="AR2358" s="28"/>
      <c r="AS2358" s="28"/>
      <c r="AT2358" s="28"/>
      <c r="AU2358" s="28"/>
    </row>
    <row r="2359" spans="4:47" x14ac:dyDescent="0.2">
      <c r="D2359" s="4"/>
      <c r="AA2359" s="28"/>
      <c r="AB2359" s="28"/>
      <c r="AC2359" s="28"/>
      <c r="AD2359" s="28"/>
      <c r="AE2359" s="28"/>
      <c r="AF2359" s="31"/>
      <c r="AG2359" s="29"/>
      <c r="AN2359" s="28"/>
      <c r="AO2359" s="28"/>
      <c r="AP2359" s="28"/>
      <c r="AQ2359" s="28"/>
      <c r="AR2359" s="28"/>
      <c r="AS2359" s="28"/>
      <c r="AT2359" s="28"/>
      <c r="AU2359" s="28"/>
    </row>
    <row r="2360" spans="4:47" x14ac:dyDescent="0.2">
      <c r="D2360" s="4"/>
      <c r="AA2360" s="28"/>
      <c r="AB2360" s="28"/>
      <c r="AC2360" s="28"/>
      <c r="AD2360" s="28"/>
      <c r="AE2360" s="28"/>
      <c r="AF2360" s="31"/>
      <c r="AG2360" s="29"/>
      <c r="AN2360" s="28"/>
      <c r="AO2360" s="28"/>
      <c r="AP2360" s="28"/>
      <c r="AQ2360" s="28"/>
      <c r="AR2360" s="28"/>
      <c r="AS2360" s="28"/>
      <c r="AT2360" s="28"/>
      <c r="AU2360" s="28"/>
    </row>
    <row r="2361" spans="4:47" x14ac:dyDescent="0.2">
      <c r="D2361" s="4"/>
      <c r="AA2361" s="28"/>
      <c r="AB2361" s="28"/>
      <c r="AC2361" s="28"/>
      <c r="AD2361" s="28"/>
      <c r="AE2361" s="28"/>
      <c r="AF2361" s="31"/>
      <c r="AG2361" s="29"/>
      <c r="AN2361" s="28"/>
      <c r="AO2361" s="28"/>
      <c r="AP2361" s="28"/>
      <c r="AQ2361" s="28"/>
      <c r="AR2361" s="28"/>
      <c r="AS2361" s="28"/>
      <c r="AT2361" s="28"/>
      <c r="AU2361" s="28"/>
    </row>
    <row r="2362" spans="4:47" x14ac:dyDescent="0.2">
      <c r="D2362" s="4"/>
      <c r="AA2362" s="28"/>
      <c r="AB2362" s="28"/>
      <c r="AC2362" s="28"/>
      <c r="AD2362" s="28"/>
      <c r="AE2362" s="28"/>
      <c r="AF2362" s="31"/>
      <c r="AG2362" s="29"/>
      <c r="AN2362" s="28"/>
      <c r="AO2362" s="28"/>
      <c r="AP2362" s="28"/>
      <c r="AQ2362" s="28"/>
      <c r="AR2362" s="28"/>
      <c r="AS2362" s="28"/>
      <c r="AT2362" s="28"/>
      <c r="AU2362" s="28"/>
    </row>
    <row r="2363" spans="4:47" x14ac:dyDescent="0.2">
      <c r="D2363" s="4"/>
      <c r="AA2363" s="28"/>
      <c r="AB2363" s="28"/>
      <c r="AC2363" s="28"/>
      <c r="AD2363" s="28"/>
      <c r="AE2363" s="28"/>
      <c r="AF2363" s="31"/>
      <c r="AG2363" s="29"/>
      <c r="AN2363" s="28"/>
      <c r="AO2363" s="28"/>
      <c r="AP2363" s="28"/>
      <c r="AQ2363" s="28"/>
      <c r="AR2363" s="28"/>
      <c r="AS2363" s="28"/>
      <c r="AT2363" s="28"/>
      <c r="AU2363" s="28"/>
    </row>
    <row r="2364" spans="4:47" x14ac:dyDescent="0.2">
      <c r="D2364" s="4"/>
      <c r="AA2364" s="28"/>
      <c r="AB2364" s="28"/>
      <c r="AC2364" s="28"/>
      <c r="AD2364" s="28"/>
      <c r="AE2364" s="28"/>
      <c r="AF2364" s="31"/>
      <c r="AG2364" s="29"/>
      <c r="AN2364" s="28"/>
      <c r="AO2364" s="28"/>
      <c r="AP2364" s="28"/>
      <c r="AQ2364" s="28"/>
      <c r="AR2364" s="28"/>
      <c r="AS2364" s="28"/>
      <c r="AT2364" s="28"/>
      <c r="AU2364" s="28"/>
    </row>
    <row r="2365" spans="4:47" x14ac:dyDescent="0.2">
      <c r="D2365" s="4"/>
      <c r="AA2365" s="28"/>
      <c r="AB2365" s="28"/>
      <c r="AC2365" s="28"/>
      <c r="AD2365" s="28"/>
      <c r="AE2365" s="28"/>
      <c r="AF2365" s="31"/>
      <c r="AG2365" s="29"/>
      <c r="AN2365" s="28"/>
      <c r="AO2365" s="28"/>
      <c r="AP2365" s="28"/>
      <c r="AQ2365" s="28"/>
      <c r="AR2365" s="28"/>
      <c r="AS2365" s="28"/>
      <c r="AT2365" s="28"/>
      <c r="AU2365" s="28"/>
    </row>
    <row r="2366" spans="4:47" x14ac:dyDescent="0.2">
      <c r="D2366" s="4"/>
      <c r="AA2366" s="28"/>
      <c r="AB2366" s="28"/>
      <c r="AC2366" s="28"/>
      <c r="AD2366" s="28"/>
      <c r="AE2366" s="28"/>
      <c r="AF2366" s="31"/>
      <c r="AG2366" s="29"/>
      <c r="AN2366" s="28"/>
      <c r="AO2366" s="28"/>
      <c r="AP2366" s="28"/>
      <c r="AQ2366" s="28"/>
      <c r="AR2366" s="28"/>
      <c r="AS2366" s="28"/>
      <c r="AT2366" s="28"/>
      <c r="AU2366" s="28"/>
    </row>
    <row r="2367" spans="4:47" x14ac:dyDescent="0.2">
      <c r="D2367" s="4"/>
      <c r="AA2367" s="28"/>
      <c r="AB2367" s="28"/>
      <c r="AC2367" s="28"/>
      <c r="AD2367" s="28"/>
      <c r="AE2367" s="28"/>
      <c r="AF2367" s="31"/>
      <c r="AG2367" s="29"/>
      <c r="AN2367" s="28"/>
      <c r="AO2367" s="28"/>
      <c r="AP2367" s="28"/>
      <c r="AQ2367" s="28"/>
      <c r="AR2367" s="28"/>
      <c r="AS2367" s="28"/>
      <c r="AT2367" s="28"/>
      <c r="AU2367" s="28"/>
    </row>
    <row r="2368" spans="4:47" x14ac:dyDescent="0.2">
      <c r="D2368" s="4"/>
      <c r="AA2368" s="28"/>
      <c r="AB2368" s="28"/>
      <c r="AC2368" s="28"/>
      <c r="AD2368" s="28"/>
      <c r="AE2368" s="28"/>
      <c r="AF2368" s="31"/>
      <c r="AG2368" s="29"/>
      <c r="AN2368" s="28"/>
      <c r="AO2368" s="28"/>
      <c r="AP2368" s="28"/>
      <c r="AQ2368" s="28"/>
      <c r="AR2368" s="28"/>
      <c r="AS2368" s="28"/>
      <c r="AT2368" s="28"/>
      <c r="AU2368" s="28"/>
    </row>
    <row r="2369" spans="4:47" x14ac:dyDescent="0.2">
      <c r="D2369" s="4"/>
      <c r="AA2369" s="28"/>
      <c r="AB2369" s="28"/>
      <c r="AC2369" s="28"/>
      <c r="AD2369" s="28"/>
      <c r="AE2369" s="28"/>
      <c r="AF2369" s="31"/>
      <c r="AG2369" s="29"/>
      <c r="AN2369" s="28"/>
      <c r="AO2369" s="28"/>
      <c r="AP2369" s="28"/>
      <c r="AQ2369" s="28"/>
      <c r="AR2369" s="28"/>
      <c r="AS2369" s="28"/>
      <c r="AT2369" s="28"/>
      <c r="AU2369" s="28"/>
    </row>
    <row r="2370" spans="4:47" x14ac:dyDescent="0.2">
      <c r="D2370" s="4"/>
      <c r="AA2370" s="28"/>
      <c r="AB2370" s="28"/>
      <c r="AC2370" s="28"/>
      <c r="AD2370" s="28"/>
      <c r="AE2370" s="28"/>
      <c r="AF2370" s="31"/>
      <c r="AG2370" s="29"/>
      <c r="AN2370" s="28"/>
      <c r="AO2370" s="28"/>
      <c r="AP2370" s="28"/>
      <c r="AQ2370" s="28"/>
      <c r="AR2370" s="28"/>
      <c r="AS2370" s="28"/>
      <c r="AT2370" s="28"/>
      <c r="AU2370" s="28"/>
    </row>
    <row r="2371" spans="4:47" x14ac:dyDescent="0.2">
      <c r="D2371" s="4"/>
      <c r="AA2371" s="28"/>
      <c r="AB2371" s="28"/>
      <c r="AC2371" s="28"/>
      <c r="AD2371" s="28"/>
      <c r="AE2371" s="28"/>
      <c r="AF2371" s="31"/>
      <c r="AG2371" s="29"/>
      <c r="AN2371" s="28"/>
      <c r="AO2371" s="28"/>
      <c r="AP2371" s="28"/>
      <c r="AQ2371" s="28"/>
      <c r="AR2371" s="28"/>
      <c r="AS2371" s="28"/>
      <c r="AT2371" s="28"/>
      <c r="AU2371" s="28"/>
    </row>
    <row r="2372" spans="4:47" x14ac:dyDescent="0.2">
      <c r="D2372" s="4"/>
      <c r="AA2372" s="28"/>
      <c r="AB2372" s="28"/>
      <c r="AC2372" s="28"/>
      <c r="AD2372" s="28"/>
      <c r="AE2372" s="28"/>
      <c r="AF2372" s="31"/>
      <c r="AG2372" s="29"/>
      <c r="AN2372" s="28"/>
      <c r="AO2372" s="28"/>
      <c r="AP2372" s="28"/>
      <c r="AQ2372" s="28"/>
      <c r="AR2372" s="28"/>
      <c r="AS2372" s="28"/>
      <c r="AT2372" s="28"/>
      <c r="AU2372" s="28"/>
    </row>
    <row r="2373" spans="4:47" x14ac:dyDescent="0.2">
      <c r="D2373" s="4"/>
      <c r="AA2373" s="28"/>
      <c r="AB2373" s="28"/>
      <c r="AC2373" s="28"/>
      <c r="AD2373" s="28"/>
      <c r="AE2373" s="28"/>
      <c r="AF2373" s="31"/>
      <c r="AG2373" s="29"/>
      <c r="AN2373" s="28"/>
      <c r="AO2373" s="28"/>
      <c r="AP2373" s="28"/>
      <c r="AQ2373" s="28"/>
      <c r="AR2373" s="28"/>
      <c r="AS2373" s="28"/>
      <c r="AT2373" s="28"/>
      <c r="AU2373" s="28"/>
    </row>
    <row r="2374" spans="4:47" x14ac:dyDescent="0.2">
      <c r="D2374" s="4"/>
      <c r="AA2374" s="28"/>
      <c r="AB2374" s="28"/>
      <c r="AC2374" s="28"/>
      <c r="AD2374" s="28"/>
      <c r="AE2374" s="28"/>
      <c r="AF2374" s="31"/>
      <c r="AG2374" s="29"/>
      <c r="AN2374" s="28"/>
      <c r="AO2374" s="28"/>
      <c r="AP2374" s="28"/>
      <c r="AQ2374" s="28"/>
      <c r="AR2374" s="28"/>
      <c r="AS2374" s="28"/>
      <c r="AT2374" s="28"/>
      <c r="AU2374" s="28"/>
    </row>
    <row r="2375" spans="4:47" x14ac:dyDescent="0.2">
      <c r="D2375" s="4"/>
      <c r="AA2375" s="28"/>
      <c r="AB2375" s="28"/>
      <c r="AC2375" s="28"/>
      <c r="AD2375" s="28"/>
      <c r="AE2375" s="28"/>
      <c r="AF2375" s="31"/>
      <c r="AG2375" s="29"/>
      <c r="AN2375" s="28"/>
      <c r="AO2375" s="28"/>
      <c r="AP2375" s="28"/>
      <c r="AQ2375" s="28"/>
      <c r="AR2375" s="28"/>
      <c r="AS2375" s="28"/>
      <c r="AT2375" s="28"/>
      <c r="AU2375" s="28"/>
    </row>
    <row r="2376" spans="4:47" x14ac:dyDescent="0.2">
      <c r="D2376" s="4"/>
      <c r="AA2376" s="28"/>
      <c r="AB2376" s="28"/>
      <c r="AC2376" s="28"/>
      <c r="AD2376" s="28"/>
      <c r="AE2376" s="28"/>
      <c r="AF2376" s="31"/>
      <c r="AG2376" s="29"/>
      <c r="AN2376" s="28"/>
      <c r="AO2376" s="28"/>
      <c r="AP2376" s="28"/>
      <c r="AQ2376" s="28"/>
      <c r="AR2376" s="28"/>
      <c r="AS2376" s="28"/>
      <c r="AT2376" s="28"/>
      <c r="AU2376" s="28"/>
    </row>
    <row r="2377" spans="4:47" x14ac:dyDescent="0.2">
      <c r="D2377" s="4"/>
      <c r="AA2377" s="28"/>
      <c r="AB2377" s="28"/>
      <c r="AC2377" s="28"/>
      <c r="AD2377" s="28"/>
      <c r="AE2377" s="28"/>
      <c r="AF2377" s="31"/>
      <c r="AG2377" s="29"/>
      <c r="AN2377" s="28"/>
      <c r="AO2377" s="28"/>
      <c r="AP2377" s="28"/>
      <c r="AQ2377" s="28"/>
      <c r="AR2377" s="28"/>
      <c r="AS2377" s="28"/>
      <c r="AT2377" s="28"/>
      <c r="AU2377" s="28"/>
    </row>
    <row r="2378" spans="4:47" x14ac:dyDescent="0.2">
      <c r="D2378" s="4"/>
      <c r="AA2378" s="28"/>
      <c r="AB2378" s="28"/>
      <c r="AC2378" s="28"/>
      <c r="AD2378" s="28"/>
      <c r="AE2378" s="28"/>
      <c r="AF2378" s="31"/>
      <c r="AG2378" s="29"/>
      <c r="AN2378" s="28"/>
      <c r="AO2378" s="28"/>
      <c r="AP2378" s="28"/>
      <c r="AQ2378" s="28"/>
      <c r="AR2378" s="28"/>
      <c r="AS2378" s="28"/>
      <c r="AT2378" s="28"/>
      <c r="AU2378" s="28"/>
    </row>
    <row r="2379" spans="4:47" x14ac:dyDescent="0.2">
      <c r="D2379" s="4"/>
      <c r="AA2379" s="28"/>
      <c r="AB2379" s="28"/>
      <c r="AC2379" s="28"/>
      <c r="AD2379" s="28"/>
      <c r="AE2379" s="28"/>
      <c r="AF2379" s="31"/>
      <c r="AG2379" s="29"/>
      <c r="AN2379" s="28"/>
      <c r="AO2379" s="28"/>
      <c r="AP2379" s="28"/>
      <c r="AQ2379" s="28"/>
      <c r="AR2379" s="28"/>
      <c r="AS2379" s="28"/>
      <c r="AT2379" s="28"/>
      <c r="AU2379" s="28"/>
    </row>
    <row r="2380" spans="4:47" x14ac:dyDescent="0.2">
      <c r="D2380" s="4"/>
      <c r="AA2380" s="28"/>
      <c r="AB2380" s="28"/>
      <c r="AC2380" s="28"/>
      <c r="AD2380" s="28"/>
      <c r="AE2380" s="28"/>
      <c r="AF2380" s="31"/>
      <c r="AG2380" s="29"/>
      <c r="AN2380" s="28"/>
      <c r="AO2380" s="28"/>
      <c r="AP2380" s="28"/>
      <c r="AQ2380" s="28"/>
      <c r="AR2380" s="28"/>
      <c r="AS2380" s="28"/>
      <c r="AT2380" s="28"/>
      <c r="AU2380" s="28"/>
    </row>
    <row r="2381" spans="4:47" x14ac:dyDescent="0.2">
      <c r="D2381" s="4"/>
      <c r="AA2381" s="28"/>
      <c r="AB2381" s="28"/>
      <c r="AC2381" s="28"/>
      <c r="AD2381" s="28"/>
      <c r="AE2381" s="28"/>
      <c r="AF2381" s="31"/>
      <c r="AG2381" s="29"/>
      <c r="AN2381" s="28"/>
      <c r="AO2381" s="28"/>
      <c r="AP2381" s="28"/>
      <c r="AQ2381" s="28"/>
      <c r="AR2381" s="28"/>
      <c r="AS2381" s="28"/>
      <c r="AT2381" s="28"/>
      <c r="AU2381" s="28"/>
    </row>
    <row r="2382" spans="4:47" x14ac:dyDescent="0.2">
      <c r="D2382" s="4"/>
      <c r="AA2382" s="28"/>
      <c r="AB2382" s="28"/>
      <c r="AC2382" s="28"/>
      <c r="AD2382" s="28"/>
      <c r="AE2382" s="28"/>
      <c r="AF2382" s="31"/>
      <c r="AG2382" s="29"/>
      <c r="AN2382" s="28"/>
      <c r="AO2382" s="28"/>
      <c r="AP2382" s="28"/>
      <c r="AQ2382" s="28"/>
      <c r="AR2382" s="28"/>
      <c r="AS2382" s="28"/>
      <c r="AT2382" s="28"/>
      <c r="AU2382" s="28"/>
    </row>
    <row r="2383" spans="4:47" x14ac:dyDescent="0.2">
      <c r="D2383" s="4"/>
      <c r="AA2383" s="28"/>
      <c r="AB2383" s="28"/>
      <c r="AC2383" s="28"/>
      <c r="AD2383" s="28"/>
      <c r="AE2383" s="28"/>
      <c r="AF2383" s="31"/>
      <c r="AG2383" s="29"/>
      <c r="AN2383" s="28"/>
      <c r="AO2383" s="28"/>
      <c r="AP2383" s="28"/>
      <c r="AQ2383" s="28"/>
      <c r="AR2383" s="28"/>
      <c r="AS2383" s="28"/>
      <c r="AT2383" s="28"/>
      <c r="AU2383" s="28"/>
    </row>
    <row r="2384" spans="4:47" x14ac:dyDescent="0.2">
      <c r="D2384" s="4"/>
      <c r="AA2384" s="28"/>
      <c r="AB2384" s="28"/>
      <c r="AC2384" s="28"/>
      <c r="AD2384" s="28"/>
      <c r="AE2384" s="28"/>
      <c r="AF2384" s="31"/>
      <c r="AG2384" s="29"/>
      <c r="AN2384" s="28"/>
      <c r="AO2384" s="28"/>
      <c r="AP2384" s="28"/>
      <c r="AQ2384" s="28"/>
      <c r="AR2384" s="28"/>
      <c r="AS2384" s="28"/>
      <c r="AT2384" s="28"/>
      <c r="AU2384" s="28"/>
    </row>
    <row r="2385" spans="4:47" x14ac:dyDescent="0.2">
      <c r="D2385" s="4"/>
      <c r="AA2385" s="28"/>
      <c r="AB2385" s="28"/>
      <c r="AC2385" s="28"/>
      <c r="AD2385" s="28"/>
      <c r="AE2385" s="28"/>
      <c r="AF2385" s="31"/>
      <c r="AG2385" s="29"/>
      <c r="AN2385" s="28"/>
      <c r="AO2385" s="28"/>
      <c r="AP2385" s="28"/>
      <c r="AQ2385" s="28"/>
      <c r="AR2385" s="28"/>
      <c r="AS2385" s="28"/>
      <c r="AT2385" s="28"/>
      <c r="AU2385" s="28"/>
    </row>
    <row r="2386" spans="4:47" x14ac:dyDescent="0.2">
      <c r="D2386" s="4"/>
      <c r="AA2386" s="28"/>
      <c r="AB2386" s="28"/>
      <c r="AC2386" s="28"/>
      <c r="AD2386" s="28"/>
      <c r="AE2386" s="28"/>
      <c r="AF2386" s="31"/>
      <c r="AG2386" s="29"/>
      <c r="AN2386" s="28"/>
      <c r="AO2386" s="28"/>
      <c r="AP2386" s="28"/>
      <c r="AQ2386" s="28"/>
      <c r="AR2386" s="28"/>
      <c r="AS2386" s="28"/>
      <c r="AT2386" s="28"/>
      <c r="AU2386" s="28"/>
    </row>
    <row r="2387" spans="4:47" x14ac:dyDescent="0.2">
      <c r="D2387" s="4"/>
      <c r="AA2387" s="28"/>
      <c r="AB2387" s="28"/>
      <c r="AC2387" s="28"/>
      <c r="AD2387" s="28"/>
      <c r="AE2387" s="28"/>
      <c r="AF2387" s="31"/>
      <c r="AG2387" s="29"/>
      <c r="AN2387" s="28"/>
      <c r="AO2387" s="28"/>
      <c r="AP2387" s="28"/>
      <c r="AQ2387" s="28"/>
      <c r="AR2387" s="28"/>
      <c r="AS2387" s="28"/>
      <c r="AT2387" s="28"/>
      <c r="AU2387" s="28"/>
    </row>
    <row r="2388" spans="4:47" x14ac:dyDescent="0.2">
      <c r="D2388" s="4"/>
      <c r="AA2388" s="28"/>
      <c r="AB2388" s="28"/>
      <c r="AC2388" s="28"/>
      <c r="AD2388" s="28"/>
      <c r="AE2388" s="28"/>
      <c r="AF2388" s="31"/>
      <c r="AG2388" s="29"/>
      <c r="AN2388" s="28"/>
      <c r="AO2388" s="28"/>
      <c r="AP2388" s="28"/>
      <c r="AQ2388" s="28"/>
      <c r="AR2388" s="28"/>
      <c r="AS2388" s="28"/>
      <c r="AT2388" s="28"/>
      <c r="AU2388" s="28"/>
    </row>
    <row r="2389" spans="4:47" x14ac:dyDescent="0.2">
      <c r="D2389" s="4"/>
      <c r="AA2389" s="28"/>
      <c r="AB2389" s="28"/>
      <c r="AC2389" s="28"/>
      <c r="AD2389" s="28"/>
      <c r="AE2389" s="28"/>
      <c r="AF2389" s="31"/>
      <c r="AG2389" s="29"/>
      <c r="AN2389" s="28"/>
      <c r="AO2389" s="28"/>
      <c r="AP2389" s="28"/>
      <c r="AQ2389" s="28"/>
      <c r="AR2389" s="28"/>
      <c r="AS2389" s="28"/>
      <c r="AT2389" s="28"/>
      <c r="AU2389" s="28"/>
    </row>
    <row r="2390" spans="4:47" x14ac:dyDescent="0.2">
      <c r="D2390" s="4"/>
      <c r="AA2390" s="28"/>
      <c r="AB2390" s="28"/>
      <c r="AC2390" s="28"/>
      <c r="AD2390" s="28"/>
      <c r="AE2390" s="28"/>
      <c r="AF2390" s="31"/>
      <c r="AG2390" s="29"/>
      <c r="AN2390" s="28"/>
      <c r="AO2390" s="28"/>
      <c r="AP2390" s="28"/>
      <c r="AQ2390" s="28"/>
      <c r="AR2390" s="28"/>
      <c r="AS2390" s="28"/>
      <c r="AT2390" s="28"/>
      <c r="AU2390" s="28"/>
    </row>
    <row r="2391" spans="4:47" x14ac:dyDescent="0.2">
      <c r="D2391" s="4"/>
      <c r="AA2391" s="28"/>
      <c r="AB2391" s="28"/>
      <c r="AC2391" s="28"/>
      <c r="AD2391" s="28"/>
      <c r="AE2391" s="28"/>
      <c r="AF2391" s="31"/>
      <c r="AG2391" s="29"/>
      <c r="AN2391" s="28"/>
      <c r="AO2391" s="28"/>
      <c r="AP2391" s="28"/>
      <c r="AQ2391" s="28"/>
      <c r="AR2391" s="28"/>
      <c r="AS2391" s="28"/>
      <c r="AT2391" s="28"/>
      <c r="AU2391" s="28"/>
    </row>
    <row r="2392" spans="4:47" x14ac:dyDescent="0.2">
      <c r="D2392" s="4"/>
      <c r="AA2392" s="28"/>
      <c r="AB2392" s="28"/>
      <c r="AC2392" s="28"/>
      <c r="AD2392" s="28"/>
      <c r="AE2392" s="28"/>
      <c r="AF2392" s="31"/>
      <c r="AG2392" s="29"/>
      <c r="AN2392" s="28"/>
      <c r="AO2392" s="28"/>
      <c r="AP2392" s="28"/>
      <c r="AQ2392" s="28"/>
      <c r="AR2392" s="28"/>
      <c r="AS2392" s="28"/>
      <c r="AT2392" s="28"/>
      <c r="AU2392" s="28"/>
    </row>
    <row r="2393" spans="4:47" x14ac:dyDescent="0.2">
      <c r="D2393" s="4"/>
      <c r="AA2393" s="28"/>
      <c r="AB2393" s="28"/>
      <c r="AC2393" s="28"/>
      <c r="AD2393" s="28"/>
      <c r="AE2393" s="28"/>
      <c r="AF2393" s="31"/>
      <c r="AG2393" s="29"/>
      <c r="AN2393" s="28"/>
      <c r="AO2393" s="28"/>
      <c r="AP2393" s="28"/>
      <c r="AQ2393" s="28"/>
      <c r="AR2393" s="28"/>
      <c r="AS2393" s="28"/>
      <c r="AT2393" s="28"/>
      <c r="AU2393" s="28"/>
    </row>
    <row r="2394" spans="4:47" x14ac:dyDescent="0.2">
      <c r="D2394" s="4"/>
      <c r="AA2394" s="28"/>
      <c r="AB2394" s="28"/>
      <c r="AC2394" s="28"/>
      <c r="AD2394" s="28"/>
      <c r="AE2394" s="28"/>
      <c r="AF2394" s="31"/>
      <c r="AG2394" s="29"/>
      <c r="AN2394" s="28"/>
      <c r="AO2394" s="28"/>
      <c r="AP2394" s="28"/>
      <c r="AQ2394" s="28"/>
      <c r="AR2394" s="28"/>
      <c r="AS2394" s="28"/>
      <c r="AT2394" s="28"/>
      <c r="AU2394" s="28"/>
    </row>
    <row r="2395" spans="4:47" x14ac:dyDescent="0.2">
      <c r="D2395" s="4"/>
      <c r="AA2395" s="28"/>
      <c r="AB2395" s="28"/>
      <c r="AC2395" s="28"/>
      <c r="AD2395" s="28"/>
      <c r="AE2395" s="28"/>
      <c r="AF2395" s="31"/>
      <c r="AG2395" s="29"/>
      <c r="AN2395" s="28"/>
      <c r="AO2395" s="28"/>
      <c r="AP2395" s="28"/>
      <c r="AQ2395" s="28"/>
      <c r="AR2395" s="28"/>
      <c r="AS2395" s="28"/>
      <c r="AT2395" s="28"/>
      <c r="AU2395" s="28"/>
    </row>
    <row r="2396" spans="4:47" x14ac:dyDescent="0.2">
      <c r="D2396" s="4"/>
      <c r="AA2396" s="28"/>
      <c r="AB2396" s="28"/>
      <c r="AC2396" s="28"/>
      <c r="AD2396" s="28"/>
      <c r="AE2396" s="28"/>
      <c r="AF2396" s="31"/>
      <c r="AG2396" s="29"/>
      <c r="AN2396" s="28"/>
      <c r="AO2396" s="28"/>
      <c r="AP2396" s="28"/>
      <c r="AQ2396" s="28"/>
      <c r="AR2396" s="28"/>
      <c r="AS2396" s="28"/>
      <c r="AT2396" s="28"/>
      <c r="AU2396" s="28"/>
    </row>
    <row r="2397" spans="4:47" x14ac:dyDescent="0.2">
      <c r="D2397" s="4"/>
      <c r="AA2397" s="28"/>
      <c r="AB2397" s="28"/>
      <c r="AC2397" s="28"/>
      <c r="AD2397" s="28"/>
      <c r="AE2397" s="28"/>
      <c r="AF2397" s="31"/>
      <c r="AG2397" s="29"/>
      <c r="AN2397" s="28"/>
      <c r="AO2397" s="28"/>
      <c r="AP2397" s="28"/>
      <c r="AQ2397" s="28"/>
      <c r="AR2397" s="28"/>
      <c r="AS2397" s="28"/>
      <c r="AT2397" s="28"/>
      <c r="AU2397" s="28"/>
    </row>
    <row r="2398" spans="4:47" x14ac:dyDescent="0.2">
      <c r="D2398" s="4"/>
      <c r="AA2398" s="28"/>
      <c r="AB2398" s="28"/>
      <c r="AC2398" s="28"/>
      <c r="AD2398" s="28"/>
      <c r="AE2398" s="28"/>
      <c r="AF2398" s="31"/>
      <c r="AG2398" s="29"/>
      <c r="AN2398" s="28"/>
      <c r="AO2398" s="28"/>
      <c r="AP2398" s="28"/>
      <c r="AQ2398" s="28"/>
      <c r="AR2398" s="28"/>
      <c r="AS2398" s="28"/>
      <c r="AT2398" s="28"/>
      <c r="AU2398" s="28"/>
    </row>
    <row r="2399" spans="4:47" x14ac:dyDescent="0.2">
      <c r="D2399" s="4"/>
      <c r="AA2399" s="28"/>
      <c r="AB2399" s="28"/>
      <c r="AC2399" s="28"/>
      <c r="AD2399" s="28"/>
      <c r="AE2399" s="28"/>
      <c r="AF2399" s="31"/>
      <c r="AG2399" s="29"/>
      <c r="AN2399" s="28"/>
      <c r="AO2399" s="28"/>
      <c r="AP2399" s="28"/>
      <c r="AQ2399" s="28"/>
      <c r="AR2399" s="28"/>
      <c r="AS2399" s="28"/>
      <c r="AT2399" s="28"/>
      <c r="AU2399" s="28"/>
    </row>
    <row r="2400" spans="4:47" x14ac:dyDescent="0.2">
      <c r="D2400" s="4"/>
      <c r="AA2400" s="28"/>
      <c r="AB2400" s="28"/>
      <c r="AC2400" s="28"/>
      <c r="AD2400" s="28"/>
      <c r="AE2400" s="28"/>
      <c r="AF2400" s="31"/>
      <c r="AG2400" s="29"/>
      <c r="AN2400" s="28"/>
      <c r="AO2400" s="28"/>
      <c r="AP2400" s="28"/>
      <c r="AQ2400" s="28"/>
      <c r="AR2400" s="28"/>
      <c r="AS2400" s="28"/>
      <c r="AT2400" s="28"/>
      <c r="AU2400" s="28"/>
    </row>
    <row r="2401" spans="4:47" x14ac:dyDescent="0.2">
      <c r="D2401" s="4"/>
      <c r="AA2401" s="28"/>
      <c r="AB2401" s="28"/>
      <c r="AC2401" s="28"/>
      <c r="AD2401" s="28"/>
      <c r="AE2401" s="28"/>
      <c r="AF2401" s="31"/>
      <c r="AG2401" s="29"/>
      <c r="AN2401" s="28"/>
      <c r="AO2401" s="28"/>
      <c r="AP2401" s="28"/>
      <c r="AQ2401" s="28"/>
      <c r="AR2401" s="28"/>
      <c r="AS2401" s="28"/>
      <c r="AT2401" s="28"/>
      <c r="AU2401" s="28"/>
    </row>
    <row r="2402" spans="4:47" x14ac:dyDescent="0.2">
      <c r="D2402" s="4"/>
      <c r="AA2402" s="28"/>
      <c r="AB2402" s="28"/>
      <c r="AC2402" s="28"/>
      <c r="AD2402" s="28"/>
      <c r="AE2402" s="28"/>
      <c r="AF2402" s="31"/>
      <c r="AG2402" s="29"/>
      <c r="AN2402" s="28"/>
      <c r="AO2402" s="28"/>
      <c r="AP2402" s="28"/>
      <c r="AQ2402" s="28"/>
      <c r="AR2402" s="28"/>
      <c r="AS2402" s="28"/>
      <c r="AT2402" s="28"/>
      <c r="AU2402" s="28"/>
    </row>
    <row r="2403" spans="4:47" x14ac:dyDescent="0.2">
      <c r="D2403" s="4"/>
      <c r="AA2403" s="28"/>
      <c r="AB2403" s="28"/>
      <c r="AC2403" s="28"/>
      <c r="AD2403" s="28"/>
      <c r="AE2403" s="28"/>
      <c r="AF2403" s="31"/>
      <c r="AG2403" s="29"/>
      <c r="AN2403" s="28"/>
      <c r="AO2403" s="28"/>
      <c r="AP2403" s="28"/>
      <c r="AQ2403" s="28"/>
      <c r="AR2403" s="28"/>
      <c r="AS2403" s="28"/>
      <c r="AT2403" s="28"/>
      <c r="AU2403" s="28"/>
    </row>
    <row r="2404" spans="4:47" x14ac:dyDescent="0.2">
      <c r="D2404" s="4"/>
      <c r="AA2404" s="28"/>
      <c r="AB2404" s="28"/>
      <c r="AC2404" s="28"/>
      <c r="AD2404" s="28"/>
      <c r="AE2404" s="28"/>
      <c r="AF2404" s="31"/>
      <c r="AG2404" s="29"/>
      <c r="AN2404" s="28"/>
      <c r="AO2404" s="28"/>
      <c r="AP2404" s="28"/>
      <c r="AQ2404" s="28"/>
      <c r="AR2404" s="28"/>
      <c r="AS2404" s="28"/>
      <c r="AT2404" s="28"/>
      <c r="AU2404" s="28"/>
    </row>
    <row r="2405" spans="4:47" x14ac:dyDescent="0.2">
      <c r="D2405" s="4"/>
      <c r="AA2405" s="28"/>
      <c r="AB2405" s="28"/>
      <c r="AC2405" s="28"/>
      <c r="AD2405" s="28"/>
      <c r="AE2405" s="28"/>
      <c r="AF2405" s="31"/>
      <c r="AG2405" s="29"/>
      <c r="AN2405" s="28"/>
      <c r="AO2405" s="28"/>
      <c r="AP2405" s="28"/>
      <c r="AQ2405" s="28"/>
      <c r="AR2405" s="28"/>
      <c r="AS2405" s="28"/>
      <c r="AT2405" s="28"/>
      <c r="AU2405" s="28"/>
    </row>
    <row r="2406" spans="4:47" x14ac:dyDescent="0.2">
      <c r="D2406" s="4"/>
      <c r="AA2406" s="28"/>
      <c r="AB2406" s="28"/>
      <c r="AC2406" s="28"/>
      <c r="AD2406" s="28"/>
      <c r="AE2406" s="28"/>
      <c r="AF2406" s="31"/>
      <c r="AG2406" s="29"/>
      <c r="AN2406" s="28"/>
      <c r="AO2406" s="28"/>
      <c r="AP2406" s="28"/>
      <c r="AQ2406" s="28"/>
      <c r="AR2406" s="28"/>
      <c r="AS2406" s="28"/>
      <c r="AT2406" s="28"/>
      <c r="AU2406" s="28"/>
    </row>
    <row r="2407" spans="4:47" x14ac:dyDescent="0.2">
      <c r="D2407" s="4"/>
      <c r="AA2407" s="28"/>
      <c r="AB2407" s="28"/>
      <c r="AC2407" s="28"/>
      <c r="AD2407" s="28"/>
      <c r="AE2407" s="28"/>
      <c r="AF2407" s="31"/>
      <c r="AG2407" s="29"/>
      <c r="AN2407" s="28"/>
      <c r="AO2407" s="28"/>
      <c r="AP2407" s="28"/>
      <c r="AQ2407" s="28"/>
      <c r="AR2407" s="28"/>
      <c r="AS2407" s="28"/>
      <c r="AT2407" s="28"/>
      <c r="AU2407" s="28"/>
    </row>
    <row r="2408" spans="4:47" x14ac:dyDescent="0.2">
      <c r="D2408" s="4"/>
      <c r="AA2408" s="28"/>
      <c r="AB2408" s="28"/>
      <c r="AC2408" s="28"/>
      <c r="AD2408" s="28"/>
      <c r="AE2408" s="28"/>
      <c r="AF2408" s="31"/>
      <c r="AG2408" s="29"/>
      <c r="AN2408" s="28"/>
      <c r="AO2408" s="28"/>
      <c r="AP2408" s="28"/>
      <c r="AQ2408" s="28"/>
      <c r="AR2408" s="28"/>
      <c r="AS2408" s="28"/>
      <c r="AT2408" s="28"/>
      <c r="AU2408" s="28"/>
    </row>
    <row r="2409" spans="4:47" x14ac:dyDescent="0.2">
      <c r="D2409" s="4"/>
      <c r="AA2409" s="28"/>
      <c r="AB2409" s="28"/>
      <c r="AC2409" s="28"/>
      <c r="AD2409" s="28"/>
      <c r="AE2409" s="28"/>
      <c r="AF2409" s="31"/>
      <c r="AG2409" s="29"/>
      <c r="AN2409" s="28"/>
      <c r="AO2409" s="28"/>
      <c r="AP2409" s="28"/>
      <c r="AQ2409" s="28"/>
      <c r="AR2409" s="28"/>
      <c r="AS2409" s="28"/>
      <c r="AT2409" s="28"/>
      <c r="AU2409" s="28"/>
    </row>
    <row r="2410" spans="4:47" x14ac:dyDescent="0.2">
      <c r="D2410" s="4"/>
      <c r="AA2410" s="28"/>
      <c r="AB2410" s="28"/>
      <c r="AC2410" s="28"/>
      <c r="AD2410" s="28"/>
      <c r="AE2410" s="28"/>
      <c r="AF2410" s="31"/>
      <c r="AG2410" s="29"/>
      <c r="AN2410" s="28"/>
      <c r="AO2410" s="28"/>
      <c r="AP2410" s="28"/>
      <c r="AQ2410" s="28"/>
      <c r="AR2410" s="28"/>
      <c r="AS2410" s="28"/>
      <c r="AT2410" s="28"/>
      <c r="AU2410" s="28"/>
    </row>
    <row r="2411" spans="4:47" x14ac:dyDescent="0.2">
      <c r="D2411" s="4"/>
      <c r="AA2411" s="28"/>
      <c r="AB2411" s="28"/>
      <c r="AC2411" s="28"/>
      <c r="AD2411" s="28"/>
      <c r="AE2411" s="28"/>
      <c r="AF2411" s="31"/>
      <c r="AG2411" s="29"/>
      <c r="AN2411" s="28"/>
      <c r="AO2411" s="28"/>
      <c r="AP2411" s="28"/>
      <c r="AQ2411" s="28"/>
      <c r="AR2411" s="28"/>
      <c r="AS2411" s="28"/>
      <c r="AT2411" s="28"/>
      <c r="AU2411" s="28"/>
    </row>
    <row r="2412" spans="4:47" x14ac:dyDescent="0.2">
      <c r="D2412" s="4"/>
      <c r="AA2412" s="28"/>
      <c r="AB2412" s="28"/>
      <c r="AC2412" s="28"/>
      <c r="AD2412" s="28"/>
      <c r="AE2412" s="28"/>
      <c r="AF2412" s="31"/>
      <c r="AG2412" s="29"/>
      <c r="AN2412" s="28"/>
      <c r="AO2412" s="28"/>
      <c r="AP2412" s="28"/>
      <c r="AQ2412" s="28"/>
      <c r="AR2412" s="28"/>
      <c r="AS2412" s="28"/>
      <c r="AT2412" s="28"/>
      <c r="AU2412" s="28"/>
    </row>
    <row r="2413" spans="4:47" x14ac:dyDescent="0.2">
      <c r="D2413" s="4"/>
      <c r="AA2413" s="28"/>
      <c r="AB2413" s="28"/>
      <c r="AC2413" s="28"/>
      <c r="AD2413" s="28"/>
      <c r="AE2413" s="28"/>
      <c r="AF2413" s="31"/>
      <c r="AG2413" s="29"/>
      <c r="AN2413" s="28"/>
      <c r="AO2413" s="28"/>
      <c r="AP2413" s="28"/>
      <c r="AQ2413" s="28"/>
      <c r="AR2413" s="28"/>
      <c r="AS2413" s="28"/>
      <c r="AT2413" s="28"/>
      <c r="AU2413" s="28"/>
    </row>
    <row r="2414" spans="4:47" x14ac:dyDescent="0.2">
      <c r="D2414" s="4"/>
      <c r="AA2414" s="28"/>
      <c r="AB2414" s="28"/>
      <c r="AC2414" s="28"/>
      <c r="AD2414" s="28"/>
      <c r="AE2414" s="28"/>
      <c r="AF2414" s="31"/>
      <c r="AG2414" s="29"/>
      <c r="AN2414" s="28"/>
      <c r="AO2414" s="28"/>
      <c r="AP2414" s="28"/>
      <c r="AQ2414" s="28"/>
      <c r="AR2414" s="28"/>
      <c r="AS2414" s="28"/>
      <c r="AT2414" s="28"/>
      <c r="AU2414" s="28"/>
    </row>
    <row r="2415" spans="4:47" x14ac:dyDescent="0.2">
      <c r="D2415" s="4"/>
      <c r="AA2415" s="28"/>
      <c r="AB2415" s="28"/>
      <c r="AC2415" s="28"/>
      <c r="AD2415" s="28"/>
      <c r="AE2415" s="28"/>
      <c r="AF2415" s="31"/>
      <c r="AG2415" s="29"/>
      <c r="AN2415" s="28"/>
      <c r="AO2415" s="28"/>
      <c r="AP2415" s="28"/>
      <c r="AQ2415" s="28"/>
      <c r="AR2415" s="28"/>
      <c r="AS2415" s="28"/>
      <c r="AT2415" s="28"/>
      <c r="AU2415" s="28"/>
    </row>
    <row r="2416" spans="4:47" x14ac:dyDescent="0.2">
      <c r="D2416" s="4"/>
      <c r="AA2416" s="28"/>
      <c r="AB2416" s="28"/>
      <c r="AC2416" s="28"/>
      <c r="AD2416" s="28"/>
      <c r="AE2416" s="28"/>
      <c r="AF2416" s="31"/>
      <c r="AG2416" s="29"/>
      <c r="AN2416" s="28"/>
      <c r="AO2416" s="28"/>
      <c r="AP2416" s="28"/>
      <c r="AQ2416" s="28"/>
      <c r="AR2416" s="28"/>
      <c r="AS2416" s="28"/>
      <c r="AT2416" s="28"/>
      <c r="AU2416" s="28"/>
    </row>
    <row r="2417" spans="4:47" x14ac:dyDescent="0.2">
      <c r="D2417" s="4"/>
      <c r="AA2417" s="28"/>
      <c r="AB2417" s="28"/>
      <c r="AC2417" s="28"/>
      <c r="AD2417" s="28"/>
      <c r="AE2417" s="28"/>
      <c r="AF2417" s="31"/>
      <c r="AG2417" s="29"/>
      <c r="AN2417" s="28"/>
      <c r="AO2417" s="28"/>
      <c r="AP2417" s="28"/>
      <c r="AQ2417" s="28"/>
      <c r="AR2417" s="28"/>
      <c r="AS2417" s="28"/>
      <c r="AT2417" s="28"/>
      <c r="AU2417" s="28"/>
    </row>
    <row r="2418" spans="4:47" x14ac:dyDescent="0.2">
      <c r="D2418" s="4"/>
      <c r="AA2418" s="28"/>
      <c r="AB2418" s="28"/>
      <c r="AC2418" s="28"/>
      <c r="AD2418" s="28"/>
      <c r="AE2418" s="28"/>
      <c r="AF2418" s="31"/>
      <c r="AG2418" s="29"/>
      <c r="AN2418" s="28"/>
      <c r="AO2418" s="28"/>
      <c r="AP2418" s="28"/>
      <c r="AQ2418" s="28"/>
      <c r="AR2418" s="28"/>
      <c r="AS2418" s="28"/>
      <c r="AT2418" s="28"/>
      <c r="AU2418" s="28"/>
    </row>
    <row r="2419" spans="4:47" x14ac:dyDescent="0.2">
      <c r="D2419" s="4"/>
      <c r="AA2419" s="28"/>
      <c r="AB2419" s="28"/>
      <c r="AC2419" s="28"/>
      <c r="AD2419" s="28"/>
      <c r="AE2419" s="28"/>
      <c r="AF2419" s="31"/>
      <c r="AG2419" s="29"/>
      <c r="AN2419" s="28"/>
      <c r="AO2419" s="28"/>
      <c r="AP2419" s="28"/>
      <c r="AQ2419" s="28"/>
      <c r="AR2419" s="28"/>
      <c r="AS2419" s="28"/>
      <c r="AT2419" s="28"/>
      <c r="AU2419" s="28"/>
    </row>
    <row r="2420" spans="4:47" x14ac:dyDescent="0.2">
      <c r="D2420" s="4"/>
      <c r="AA2420" s="28"/>
      <c r="AB2420" s="28"/>
      <c r="AC2420" s="28"/>
      <c r="AD2420" s="28"/>
      <c r="AE2420" s="28"/>
      <c r="AF2420" s="31"/>
      <c r="AG2420" s="29"/>
      <c r="AN2420" s="28"/>
      <c r="AO2420" s="28"/>
      <c r="AP2420" s="28"/>
      <c r="AQ2420" s="28"/>
      <c r="AR2420" s="28"/>
      <c r="AS2420" s="28"/>
      <c r="AT2420" s="28"/>
      <c r="AU2420" s="28"/>
    </row>
    <row r="2421" spans="4:47" x14ac:dyDescent="0.2">
      <c r="D2421" s="4"/>
      <c r="AA2421" s="28"/>
      <c r="AB2421" s="28"/>
      <c r="AC2421" s="28"/>
      <c r="AD2421" s="28"/>
      <c r="AE2421" s="28"/>
      <c r="AF2421" s="31"/>
      <c r="AG2421" s="29"/>
      <c r="AN2421" s="28"/>
      <c r="AO2421" s="28"/>
      <c r="AP2421" s="28"/>
      <c r="AQ2421" s="28"/>
      <c r="AR2421" s="28"/>
      <c r="AS2421" s="28"/>
      <c r="AT2421" s="28"/>
      <c r="AU2421" s="28"/>
    </row>
    <row r="2422" spans="4:47" x14ac:dyDescent="0.2">
      <c r="D2422" s="4"/>
      <c r="AA2422" s="28"/>
      <c r="AB2422" s="28"/>
      <c r="AC2422" s="28"/>
      <c r="AD2422" s="28"/>
      <c r="AE2422" s="28"/>
      <c r="AF2422" s="31"/>
      <c r="AG2422" s="29"/>
      <c r="AN2422" s="28"/>
      <c r="AO2422" s="28"/>
      <c r="AP2422" s="28"/>
      <c r="AQ2422" s="28"/>
      <c r="AR2422" s="28"/>
      <c r="AS2422" s="28"/>
      <c r="AT2422" s="28"/>
      <c r="AU2422" s="28"/>
    </row>
    <row r="2423" spans="4:47" x14ac:dyDescent="0.2">
      <c r="D2423" s="4"/>
      <c r="AA2423" s="28"/>
      <c r="AB2423" s="28"/>
      <c r="AC2423" s="28"/>
      <c r="AD2423" s="28"/>
      <c r="AE2423" s="28"/>
      <c r="AF2423" s="31"/>
      <c r="AG2423" s="29"/>
      <c r="AN2423" s="28"/>
      <c r="AO2423" s="28"/>
      <c r="AP2423" s="28"/>
      <c r="AQ2423" s="28"/>
      <c r="AR2423" s="28"/>
      <c r="AS2423" s="28"/>
      <c r="AT2423" s="28"/>
      <c r="AU2423" s="28"/>
    </row>
    <row r="2424" spans="4:47" x14ac:dyDescent="0.2">
      <c r="D2424" s="4"/>
      <c r="AA2424" s="28"/>
      <c r="AB2424" s="28"/>
      <c r="AC2424" s="28"/>
      <c r="AD2424" s="28"/>
      <c r="AE2424" s="28"/>
      <c r="AF2424" s="31"/>
      <c r="AG2424" s="29"/>
      <c r="AN2424" s="28"/>
      <c r="AO2424" s="28"/>
      <c r="AP2424" s="28"/>
      <c r="AQ2424" s="28"/>
      <c r="AR2424" s="28"/>
      <c r="AS2424" s="28"/>
      <c r="AT2424" s="28"/>
      <c r="AU2424" s="28"/>
    </row>
    <row r="2425" spans="4:47" x14ac:dyDescent="0.2">
      <c r="D2425" s="4"/>
      <c r="AA2425" s="28"/>
      <c r="AB2425" s="28"/>
      <c r="AC2425" s="28"/>
      <c r="AD2425" s="28"/>
      <c r="AE2425" s="28"/>
      <c r="AF2425" s="31"/>
      <c r="AG2425" s="29"/>
      <c r="AN2425" s="28"/>
      <c r="AO2425" s="28"/>
      <c r="AP2425" s="28"/>
      <c r="AQ2425" s="28"/>
      <c r="AR2425" s="28"/>
      <c r="AS2425" s="28"/>
      <c r="AT2425" s="28"/>
      <c r="AU2425" s="28"/>
    </row>
    <row r="2426" spans="4:47" x14ac:dyDescent="0.2">
      <c r="D2426" s="4"/>
      <c r="AA2426" s="28"/>
      <c r="AB2426" s="28"/>
      <c r="AC2426" s="28"/>
      <c r="AD2426" s="28"/>
      <c r="AE2426" s="28"/>
      <c r="AF2426" s="31"/>
      <c r="AG2426" s="29"/>
      <c r="AN2426" s="28"/>
      <c r="AO2426" s="28"/>
      <c r="AP2426" s="28"/>
      <c r="AQ2426" s="28"/>
      <c r="AR2426" s="28"/>
      <c r="AS2426" s="28"/>
      <c r="AT2426" s="28"/>
      <c r="AU2426" s="28"/>
    </row>
    <row r="2427" spans="4:47" x14ac:dyDescent="0.2">
      <c r="D2427" s="4"/>
      <c r="AA2427" s="28"/>
      <c r="AB2427" s="28"/>
      <c r="AC2427" s="28"/>
      <c r="AD2427" s="28"/>
      <c r="AE2427" s="28"/>
      <c r="AF2427" s="31"/>
      <c r="AG2427" s="29"/>
      <c r="AN2427" s="28"/>
      <c r="AO2427" s="28"/>
      <c r="AP2427" s="28"/>
      <c r="AQ2427" s="28"/>
      <c r="AR2427" s="28"/>
      <c r="AS2427" s="28"/>
      <c r="AT2427" s="28"/>
      <c r="AU2427" s="28"/>
    </row>
    <row r="2428" spans="4:47" x14ac:dyDescent="0.2">
      <c r="D2428" s="4"/>
      <c r="AA2428" s="28"/>
      <c r="AB2428" s="28"/>
      <c r="AC2428" s="28"/>
      <c r="AD2428" s="28"/>
      <c r="AE2428" s="28"/>
      <c r="AF2428" s="31"/>
      <c r="AG2428" s="29"/>
      <c r="AN2428" s="28"/>
      <c r="AO2428" s="28"/>
      <c r="AP2428" s="28"/>
      <c r="AQ2428" s="28"/>
      <c r="AR2428" s="28"/>
      <c r="AS2428" s="28"/>
      <c r="AT2428" s="28"/>
      <c r="AU2428" s="28"/>
    </row>
    <row r="2429" spans="4:47" x14ac:dyDescent="0.2">
      <c r="D2429" s="4"/>
      <c r="AA2429" s="28"/>
      <c r="AB2429" s="28"/>
      <c r="AC2429" s="28"/>
      <c r="AD2429" s="28"/>
      <c r="AE2429" s="28"/>
      <c r="AF2429" s="31"/>
      <c r="AG2429" s="29"/>
      <c r="AN2429" s="28"/>
      <c r="AO2429" s="28"/>
      <c r="AP2429" s="28"/>
      <c r="AQ2429" s="28"/>
      <c r="AR2429" s="28"/>
      <c r="AS2429" s="28"/>
      <c r="AT2429" s="28"/>
      <c r="AU2429" s="28"/>
    </row>
    <row r="2430" spans="4:47" x14ac:dyDescent="0.2">
      <c r="D2430" s="4"/>
      <c r="AA2430" s="28"/>
      <c r="AB2430" s="28"/>
      <c r="AC2430" s="28"/>
      <c r="AD2430" s="28"/>
      <c r="AE2430" s="28"/>
      <c r="AF2430" s="31"/>
      <c r="AG2430" s="29"/>
      <c r="AN2430" s="28"/>
      <c r="AO2430" s="28"/>
      <c r="AP2430" s="28"/>
      <c r="AQ2430" s="28"/>
      <c r="AR2430" s="28"/>
      <c r="AS2430" s="28"/>
      <c r="AT2430" s="28"/>
      <c r="AU2430" s="28"/>
    </row>
    <row r="2431" spans="4:47" x14ac:dyDescent="0.2">
      <c r="D2431" s="4"/>
      <c r="AA2431" s="28"/>
      <c r="AB2431" s="28"/>
      <c r="AC2431" s="28"/>
      <c r="AD2431" s="28"/>
      <c r="AE2431" s="28"/>
      <c r="AF2431" s="31"/>
      <c r="AG2431" s="29"/>
      <c r="AN2431" s="28"/>
      <c r="AO2431" s="28"/>
      <c r="AP2431" s="28"/>
      <c r="AQ2431" s="28"/>
      <c r="AR2431" s="28"/>
      <c r="AS2431" s="28"/>
      <c r="AT2431" s="28"/>
      <c r="AU2431" s="28"/>
    </row>
    <row r="2432" spans="4:47" x14ac:dyDescent="0.2">
      <c r="D2432" s="4"/>
      <c r="AA2432" s="28"/>
      <c r="AB2432" s="28"/>
      <c r="AC2432" s="28"/>
      <c r="AD2432" s="28"/>
      <c r="AE2432" s="28"/>
      <c r="AF2432" s="31"/>
      <c r="AG2432" s="29"/>
      <c r="AN2432" s="28"/>
      <c r="AO2432" s="28"/>
      <c r="AP2432" s="28"/>
      <c r="AQ2432" s="28"/>
      <c r="AR2432" s="28"/>
      <c r="AS2432" s="28"/>
      <c r="AT2432" s="28"/>
      <c r="AU2432" s="28"/>
    </row>
    <row r="2433" spans="4:47" x14ac:dyDescent="0.2">
      <c r="D2433" s="4"/>
      <c r="AA2433" s="28"/>
      <c r="AB2433" s="28"/>
      <c r="AC2433" s="28"/>
      <c r="AD2433" s="28"/>
      <c r="AE2433" s="28"/>
      <c r="AF2433" s="31"/>
      <c r="AG2433" s="29"/>
      <c r="AN2433" s="28"/>
      <c r="AO2433" s="28"/>
      <c r="AP2433" s="28"/>
      <c r="AQ2433" s="28"/>
      <c r="AR2433" s="28"/>
      <c r="AS2433" s="28"/>
      <c r="AT2433" s="28"/>
      <c r="AU2433" s="28"/>
    </row>
    <row r="2434" spans="4:47" x14ac:dyDescent="0.2">
      <c r="D2434" s="4"/>
      <c r="AA2434" s="28"/>
      <c r="AB2434" s="28"/>
      <c r="AC2434" s="28"/>
      <c r="AD2434" s="28"/>
      <c r="AE2434" s="28"/>
      <c r="AF2434" s="31"/>
      <c r="AG2434" s="29"/>
      <c r="AN2434" s="28"/>
      <c r="AO2434" s="28"/>
      <c r="AP2434" s="28"/>
      <c r="AQ2434" s="28"/>
      <c r="AR2434" s="28"/>
      <c r="AS2434" s="28"/>
      <c r="AT2434" s="28"/>
      <c r="AU2434" s="28"/>
    </row>
    <row r="2435" spans="4:47" x14ac:dyDescent="0.2">
      <c r="D2435" s="4"/>
      <c r="AA2435" s="28"/>
      <c r="AB2435" s="28"/>
      <c r="AC2435" s="28"/>
      <c r="AD2435" s="28"/>
      <c r="AE2435" s="28"/>
      <c r="AF2435" s="31"/>
      <c r="AG2435" s="29"/>
      <c r="AN2435" s="28"/>
      <c r="AO2435" s="28"/>
      <c r="AP2435" s="28"/>
      <c r="AQ2435" s="28"/>
      <c r="AR2435" s="28"/>
      <c r="AS2435" s="28"/>
      <c r="AT2435" s="28"/>
      <c r="AU2435" s="28"/>
    </row>
    <row r="2436" spans="4:47" x14ac:dyDescent="0.2">
      <c r="D2436" s="4"/>
      <c r="AA2436" s="28"/>
      <c r="AB2436" s="28"/>
      <c r="AC2436" s="28"/>
      <c r="AD2436" s="28"/>
      <c r="AE2436" s="28"/>
      <c r="AF2436" s="31"/>
      <c r="AG2436" s="29"/>
      <c r="AN2436" s="28"/>
      <c r="AO2436" s="28"/>
      <c r="AP2436" s="28"/>
      <c r="AQ2436" s="28"/>
      <c r="AR2436" s="28"/>
      <c r="AS2436" s="28"/>
      <c r="AT2436" s="28"/>
      <c r="AU2436" s="28"/>
    </row>
    <row r="2437" spans="4:47" x14ac:dyDescent="0.2">
      <c r="D2437" s="4"/>
      <c r="AA2437" s="28"/>
      <c r="AB2437" s="28"/>
      <c r="AC2437" s="28"/>
      <c r="AD2437" s="28"/>
      <c r="AE2437" s="28"/>
      <c r="AF2437" s="31"/>
      <c r="AG2437" s="29"/>
      <c r="AN2437" s="28"/>
      <c r="AO2437" s="28"/>
      <c r="AP2437" s="28"/>
      <c r="AQ2437" s="28"/>
      <c r="AR2437" s="28"/>
      <c r="AS2437" s="28"/>
      <c r="AT2437" s="28"/>
      <c r="AU2437" s="28"/>
    </row>
    <row r="2438" spans="4:47" x14ac:dyDescent="0.2">
      <c r="D2438" s="4"/>
      <c r="AA2438" s="28"/>
      <c r="AB2438" s="28"/>
      <c r="AC2438" s="28"/>
      <c r="AD2438" s="28"/>
      <c r="AE2438" s="28"/>
      <c r="AF2438" s="31"/>
      <c r="AG2438" s="29"/>
      <c r="AN2438" s="28"/>
      <c r="AO2438" s="28"/>
      <c r="AP2438" s="28"/>
      <c r="AQ2438" s="28"/>
      <c r="AR2438" s="28"/>
      <c r="AS2438" s="28"/>
      <c r="AT2438" s="28"/>
      <c r="AU2438" s="28"/>
    </row>
    <row r="2439" spans="4:47" x14ac:dyDescent="0.2">
      <c r="D2439" s="4"/>
      <c r="AA2439" s="28"/>
      <c r="AB2439" s="28"/>
      <c r="AC2439" s="28"/>
      <c r="AD2439" s="28"/>
      <c r="AE2439" s="28"/>
      <c r="AF2439" s="31"/>
      <c r="AG2439" s="29"/>
      <c r="AN2439" s="28"/>
      <c r="AO2439" s="28"/>
      <c r="AP2439" s="28"/>
      <c r="AQ2439" s="28"/>
      <c r="AR2439" s="28"/>
      <c r="AS2439" s="28"/>
      <c r="AT2439" s="28"/>
      <c r="AU2439" s="28"/>
    </row>
    <row r="2440" spans="4:47" x14ac:dyDescent="0.2">
      <c r="D2440" s="4"/>
      <c r="AA2440" s="28"/>
      <c r="AB2440" s="28"/>
      <c r="AC2440" s="28"/>
      <c r="AD2440" s="28"/>
      <c r="AE2440" s="28"/>
      <c r="AF2440" s="31"/>
      <c r="AG2440" s="29"/>
      <c r="AN2440" s="28"/>
      <c r="AO2440" s="28"/>
      <c r="AP2440" s="28"/>
      <c r="AQ2440" s="28"/>
      <c r="AR2440" s="28"/>
      <c r="AS2440" s="28"/>
      <c r="AT2440" s="28"/>
      <c r="AU2440" s="28"/>
    </row>
    <row r="2441" spans="4:47" x14ac:dyDescent="0.2">
      <c r="D2441" s="4"/>
      <c r="AA2441" s="28"/>
      <c r="AB2441" s="28"/>
      <c r="AC2441" s="28"/>
      <c r="AD2441" s="28"/>
      <c r="AE2441" s="28"/>
      <c r="AF2441" s="31"/>
      <c r="AG2441" s="29"/>
      <c r="AN2441" s="28"/>
      <c r="AO2441" s="28"/>
      <c r="AP2441" s="28"/>
      <c r="AQ2441" s="28"/>
      <c r="AR2441" s="28"/>
      <c r="AS2441" s="28"/>
      <c r="AT2441" s="28"/>
      <c r="AU2441" s="28"/>
    </row>
    <row r="2442" spans="4:47" x14ac:dyDescent="0.2">
      <c r="D2442" s="4"/>
      <c r="AA2442" s="28"/>
      <c r="AB2442" s="28"/>
      <c r="AC2442" s="28"/>
      <c r="AD2442" s="28"/>
      <c r="AE2442" s="28"/>
      <c r="AF2442" s="31"/>
      <c r="AG2442" s="29"/>
      <c r="AN2442" s="28"/>
      <c r="AO2442" s="28"/>
      <c r="AP2442" s="28"/>
      <c r="AQ2442" s="28"/>
      <c r="AR2442" s="28"/>
      <c r="AS2442" s="28"/>
      <c r="AT2442" s="28"/>
      <c r="AU2442" s="28"/>
    </row>
    <row r="2443" spans="4:47" x14ac:dyDescent="0.2">
      <c r="D2443" s="4"/>
      <c r="AA2443" s="28"/>
      <c r="AB2443" s="28"/>
      <c r="AC2443" s="28"/>
      <c r="AD2443" s="28"/>
      <c r="AE2443" s="28"/>
      <c r="AF2443" s="31"/>
      <c r="AG2443" s="29"/>
      <c r="AN2443" s="28"/>
      <c r="AO2443" s="28"/>
      <c r="AP2443" s="28"/>
      <c r="AQ2443" s="28"/>
      <c r="AR2443" s="28"/>
      <c r="AS2443" s="28"/>
      <c r="AT2443" s="28"/>
      <c r="AU2443" s="28"/>
    </row>
    <row r="2444" spans="4:47" x14ac:dyDescent="0.2">
      <c r="D2444" s="4"/>
      <c r="AA2444" s="28"/>
      <c r="AB2444" s="28"/>
      <c r="AC2444" s="28"/>
      <c r="AD2444" s="28"/>
      <c r="AE2444" s="28"/>
      <c r="AF2444" s="31"/>
      <c r="AG2444" s="29"/>
      <c r="AN2444" s="28"/>
      <c r="AO2444" s="28"/>
      <c r="AP2444" s="28"/>
      <c r="AQ2444" s="28"/>
      <c r="AR2444" s="28"/>
      <c r="AS2444" s="28"/>
      <c r="AT2444" s="28"/>
      <c r="AU2444" s="28"/>
    </row>
    <row r="2445" spans="4:47" x14ac:dyDescent="0.2">
      <c r="D2445" s="4"/>
      <c r="AA2445" s="28"/>
      <c r="AB2445" s="28"/>
      <c r="AC2445" s="28"/>
      <c r="AD2445" s="28"/>
      <c r="AE2445" s="28"/>
      <c r="AF2445" s="31"/>
      <c r="AG2445" s="29"/>
      <c r="AN2445" s="28"/>
      <c r="AO2445" s="28"/>
      <c r="AP2445" s="28"/>
      <c r="AQ2445" s="28"/>
      <c r="AR2445" s="28"/>
      <c r="AS2445" s="28"/>
      <c r="AT2445" s="28"/>
      <c r="AU2445" s="28"/>
    </row>
    <row r="2446" spans="4:47" x14ac:dyDescent="0.2">
      <c r="D2446" s="4"/>
      <c r="AA2446" s="28"/>
      <c r="AB2446" s="28"/>
      <c r="AC2446" s="28"/>
      <c r="AD2446" s="28"/>
      <c r="AE2446" s="28"/>
      <c r="AF2446" s="31"/>
      <c r="AG2446" s="29"/>
      <c r="AN2446" s="28"/>
      <c r="AO2446" s="28"/>
      <c r="AP2446" s="28"/>
      <c r="AQ2446" s="28"/>
      <c r="AR2446" s="28"/>
      <c r="AS2446" s="28"/>
      <c r="AT2446" s="28"/>
      <c r="AU2446" s="28"/>
    </row>
    <row r="2447" spans="4:47" x14ac:dyDescent="0.2">
      <c r="D2447" s="4"/>
      <c r="AA2447" s="28"/>
      <c r="AB2447" s="28"/>
      <c r="AC2447" s="28"/>
      <c r="AD2447" s="28"/>
      <c r="AE2447" s="28"/>
      <c r="AF2447" s="31"/>
      <c r="AG2447" s="29"/>
      <c r="AN2447" s="28"/>
      <c r="AO2447" s="28"/>
      <c r="AP2447" s="28"/>
      <c r="AQ2447" s="28"/>
      <c r="AR2447" s="28"/>
      <c r="AS2447" s="28"/>
      <c r="AT2447" s="28"/>
      <c r="AU2447" s="28"/>
    </row>
    <row r="2448" spans="4:47" x14ac:dyDescent="0.2">
      <c r="D2448" s="4"/>
      <c r="AA2448" s="28"/>
      <c r="AB2448" s="28"/>
      <c r="AC2448" s="28"/>
      <c r="AD2448" s="28"/>
      <c r="AE2448" s="28"/>
      <c r="AF2448" s="31"/>
      <c r="AG2448" s="29"/>
      <c r="AN2448" s="28"/>
      <c r="AO2448" s="28"/>
      <c r="AP2448" s="28"/>
      <c r="AQ2448" s="28"/>
      <c r="AR2448" s="28"/>
      <c r="AS2448" s="28"/>
      <c r="AT2448" s="28"/>
      <c r="AU2448" s="28"/>
    </row>
    <row r="2449" spans="4:47" x14ac:dyDescent="0.2">
      <c r="D2449" s="4"/>
      <c r="AA2449" s="28"/>
      <c r="AB2449" s="28"/>
      <c r="AC2449" s="28"/>
      <c r="AD2449" s="28"/>
      <c r="AE2449" s="28"/>
      <c r="AF2449" s="31"/>
      <c r="AG2449" s="29"/>
      <c r="AN2449" s="28"/>
      <c r="AO2449" s="28"/>
      <c r="AP2449" s="28"/>
      <c r="AQ2449" s="28"/>
      <c r="AR2449" s="28"/>
      <c r="AS2449" s="28"/>
      <c r="AT2449" s="28"/>
      <c r="AU2449" s="28"/>
    </row>
    <row r="2450" spans="4:47" x14ac:dyDescent="0.2">
      <c r="D2450" s="4"/>
      <c r="AA2450" s="28"/>
      <c r="AB2450" s="28"/>
      <c r="AC2450" s="28"/>
      <c r="AD2450" s="28"/>
      <c r="AE2450" s="28"/>
      <c r="AF2450" s="31"/>
      <c r="AG2450" s="29"/>
      <c r="AN2450" s="28"/>
      <c r="AO2450" s="28"/>
      <c r="AP2450" s="28"/>
      <c r="AQ2450" s="28"/>
      <c r="AR2450" s="28"/>
      <c r="AS2450" s="28"/>
      <c r="AT2450" s="28"/>
      <c r="AU2450" s="28"/>
    </row>
    <row r="2451" spans="4:47" x14ac:dyDescent="0.2">
      <c r="D2451" s="4"/>
      <c r="AA2451" s="28"/>
      <c r="AB2451" s="28"/>
      <c r="AC2451" s="28"/>
      <c r="AD2451" s="28"/>
      <c r="AE2451" s="28"/>
      <c r="AF2451" s="31"/>
      <c r="AG2451" s="29"/>
      <c r="AN2451" s="28"/>
      <c r="AO2451" s="28"/>
      <c r="AP2451" s="28"/>
      <c r="AQ2451" s="28"/>
      <c r="AR2451" s="28"/>
      <c r="AS2451" s="28"/>
      <c r="AT2451" s="28"/>
      <c r="AU2451" s="28"/>
    </row>
    <row r="2452" spans="4:47" x14ac:dyDescent="0.2">
      <c r="D2452" s="4"/>
      <c r="AA2452" s="28"/>
      <c r="AB2452" s="28"/>
      <c r="AC2452" s="28"/>
      <c r="AD2452" s="28"/>
      <c r="AE2452" s="28"/>
      <c r="AF2452" s="31"/>
      <c r="AG2452" s="29"/>
      <c r="AN2452" s="28"/>
      <c r="AO2452" s="28"/>
      <c r="AP2452" s="28"/>
      <c r="AQ2452" s="28"/>
      <c r="AR2452" s="28"/>
      <c r="AS2452" s="28"/>
      <c r="AT2452" s="28"/>
      <c r="AU2452" s="28"/>
    </row>
    <row r="2453" spans="4:47" x14ac:dyDescent="0.2">
      <c r="D2453" s="4"/>
      <c r="AA2453" s="28"/>
      <c r="AB2453" s="28"/>
      <c r="AC2453" s="28"/>
      <c r="AD2453" s="28"/>
      <c r="AE2453" s="28"/>
      <c r="AF2453" s="31"/>
      <c r="AG2453" s="29"/>
      <c r="AN2453" s="28"/>
      <c r="AO2453" s="28"/>
      <c r="AP2453" s="28"/>
      <c r="AQ2453" s="28"/>
      <c r="AR2453" s="28"/>
      <c r="AS2453" s="28"/>
      <c r="AT2453" s="28"/>
      <c r="AU2453" s="28"/>
    </row>
    <row r="2454" spans="4:47" x14ac:dyDescent="0.2">
      <c r="D2454" s="4"/>
      <c r="AA2454" s="28"/>
      <c r="AB2454" s="28"/>
      <c r="AC2454" s="28"/>
      <c r="AD2454" s="28"/>
      <c r="AE2454" s="28"/>
      <c r="AF2454" s="31"/>
      <c r="AG2454" s="29"/>
      <c r="AN2454" s="28"/>
      <c r="AO2454" s="28"/>
      <c r="AP2454" s="28"/>
      <c r="AQ2454" s="28"/>
      <c r="AR2454" s="28"/>
      <c r="AS2454" s="28"/>
      <c r="AT2454" s="28"/>
      <c r="AU2454" s="28"/>
    </row>
    <row r="2455" spans="4:47" x14ac:dyDescent="0.2">
      <c r="D2455" s="4"/>
      <c r="AA2455" s="28"/>
      <c r="AB2455" s="28"/>
      <c r="AC2455" s="28"/>
      <c r="AD2455" s="28"/>
      <c r="AE2455" s="28"/>
      <c r="AF2455" s="31"/>
      <c r="AG2455" s="29"/>
      <c r="AN2455" s="28"/>
      <c r="AO2455" s="28"/>
      <c r="AP2455" s="28"/>
      <c r="AQ2455" s="28"/>
      <c r="AR2455" s="28"/>
      <c r="AS2455" s="28"/>
      <c r="AT2455" s="28"/>
      <c r="AU2455" s="28"/>
    </row>
    <row r="2456" spans="4:47" x14ac:dyDescent="0.2">
      <c r="D2456" s="4"/>
      <c r="AA2456" s="28"/>
      <c r="AB2456" s="28"/>
      <c r="AC2456" s="28"/>
      <c r="AD2456" s="28"/>
      <c r="AE2456" s="28"/>
      <c r="AF2456" s="31"/>
      <c r="AG2456" s="29"/>
      <c r="AN2456" s="28"/>
      <c r="AO2456" s="28"/>
      <c r="AP2456" s="28"/>
      <c r="AQ2456" s="28"/>
      <c r="AR2456" s="28"/>
      <c r="AS2456" s="28"/>
      <c r="AT2456" s="28"/>
      <c r="AU2456" s="28"/>
    </row>
    <row r="2457" spans="4:47" x14ac:dyDescent="0.2">
      <c r="D2457" s="4"/>
      <c r="AA2457" s="28"/>
      <c r="AB2457" s="28"/>
      <c r="AC2457" s="28"/>
      <c r="AD2457" s="28"/>
      <c r="AE2457" s="28"/>
      <c r="AF2457" s="31"/>
      <c r="AG2457" s="29"/>
      <c r="AN2457" s="28"/>
      <c r="AO2457" s="28"/>
      <c r="AP2457" s="28"/>
      <c r="AQ2457" s="28"/>
      <c r="AR2457" s="28"/>
      <c r="AS2457" s="28"/>
      <c r="AT2457" s="28"/>
      <c r="AU2457" s="28"/>
    </row>
    <row r="2458" spans="4:47" x14ac:dyDescent="0.2">
      <c r="D2458" s="4"/>
      <c r="AA2458" s="28"/>
      <c r="AB2458" s="28"/>
      <c r="AC2458" s="28"/>
      <c r="AD2458" s="28"/>
      <c r="AE2458" s="28"/>
      <c r="AF2458" s="31"/>
      <c r="AG2458" s="29"/>
      <c r="AN2458" s="28"/>
      <c r="AO2458" s="28"/>
      <c r="AP2458" s="28"/>
      <c r="AQ2458" s="28"/>
      <c r="AR2458" s="28"/>
      <c r="AS2458" s="28"/>
      <c r="AT2458" s="28"/>
      <c r="AU2458" s="28"/>
    </row>
    <row r="2459" spans="4:47" x14ac:dyDescent="0.2">
      <c r="D2459" s="4"/>
      <c r="AA2459" s="28"/>
      <c r="AB2459" s="28"/>
      <c r="AC2459" s="28"/>
      <c r="AD2459" s="28"/>
      <c r="AE2459" s="28"/>
      <c r="AF2459" s="31"/>
      <c r="AG2459" s="29"/>
      <c r="AN2459" s="28"/>
      <c r="AO2459" s="28"/>
      <c r="AP2459" s="28"/>
      <c r="AQ2459" s="28"/>
      <c r="AR2459" s="28"/>
      <c r="AS2459" s="28"/>
      <c r="AT2459" s="28"/>
      <c r="AU2459" s="28"/>
    </row>
    <row r="2460" spans="4:47" x14ac:dyDescent="0.2">
      <c r="D2460" s="4"/>
      <c r="AA2460" s="28"/>
      <c r="AB2460" s="28"/>
      <c r="AC2460" s="28"/>
      <c r="AD2460" s="28"/>
      <c r="AE2460" s="28"/>
      <c r="AF2460" s="31"/>
      <c r="AG2460" s="29"/>
      <c r="AN2460" s="28"/>
      <c r="AO2460" s="28"/>
      <c r="AP2460" s="28"/>
      <c r="AQ2460" s="28"/>
      <c r="AR2460" s="28"/>
      <c r="AS2460" s="28"/>
      <c r="AT2460" s="28"/>
      <c r="AU2460" s="28"/>
    </row>
    <row r="2461" spans="4:47" x14ac:dyDescent="0.2">
      <c r="D2461" s="4"/>
      <c r="AA2461" s="28"/>
      <c r="AB2461" s="28"/>
      <c r="AC2461" s="28"/>
      <c r="AD2461" s="28"/>
      <c r="AE2461" s="28"/>
      <c r="AF2461" s="31"/>
      <c r="AG2461" s="29"/>
      <c r="AN2461" s="28"/>
      <c r="AO2461" s="28"/>
      <c r="AP2461" s="28"/>
      <c r="AQ2461" s="28"/>
      <c r="AR2461" s="28"/>
      <c r="AS2461" s="28"/>
      <c r="AT2461" s="28"/>
      <c r="AU2461" s="28"/>
    </row>
    <row r="2462" spans="4:47" x14ac:dyDescent="0.2">
      <c r="D2462" s="4"/>
      <c r="AA2462" s="28"/>
      <c r="AB2462" s="28"/>
      <c r="AC2462" s="28"/>
      <c r="AD2462" s="28"/>
      <c r="AE2462" s="28"/>
      <c r="AF2462" s="31"/>
      <c r="AG2462" s="29"/>
      <c r="AN2462" s="28"/>
      <c r="AO2462" s="28"/>
      <c r="AP2462" s="28"/>
      <c r="AQ2462" s="28"/>
      <c r="AR2462" s="28"/>
      <c r="AS2462" s="28"/>
      <c r="AT2462" s="28"/>
      <c r="AU2462" s="28"/>
    </row>
    <row r="2463" spans="4:47" x14ac:dyDescent="0.2">
      <c r="D2463" s="4"/>
      <c r="AA2463" s="28"/>
      <c r="AB2463" s="28"/>
      <c r="AC2463" s="28"/>
      <c r="AD2463" s="28"/>
      <c r="AE2463" s="28"/>
      <c r="AF2463" s="31"/>
      <c r="AG2463" s="29"/>
      <c r="AN2463" s="28"/>
      <c r="AO2463" s="28"/>
      <c r="AP2463" s="28"/>
      <c r="AQ2463" s="28"/>
      <c r="AR2463" s="28"/>
      <c r="AS2463" s="28"/>
      <c r="AT2463" s="28"/>
      <c r="AU2463" s="28"/>
    </row>
    <row r="2464" spans="4:47" x14ac:dyDescent="0.2">
      <c r="D2464" s="4"/>
      <c r="AA2464" s="28"/>
      <c r="AB2464" s="28"/>
      <c r="AC2464" s="28"/>
      <c r="AD2464" s="28"/>
      <c r="AE2464" s="28"/>
      <c r="AF2464" s="31"/>
      <c r="AG2464" s="29"/>
      <c r="AN2464" s="28"/>
      <c r="AO2464" s="28"/>
      <c r="AP2464" s="28"/>
      <c r="AQ2464" s="28"/>
      <c r="AR2464" s="28"/>
      <c r="AS2464" s="28"/>
      <c r="AT2464" s="28"/>
      <c r="AU2464" s="28"/>
    </row>
    <row r="2465" spans="4:47" x14ac:dyDescent="0.2">
      <c r="D2465" s="4"/>
      <c r="AA2465" s="28"/>
      <c r="AB2465" s="28"/>
      <c r="AC2465" s="28"/>
      <c r="AD2465" s="28"/>
      <c r="AE2465" s="28"/>
      <c r="AF2465" s="31"/>
      <c r="AG2465" s="29"/>
      <c r="AN2465" s="28"/>
      <c r="AO2465" s="28"/>
      <c r="AP2465" s="28"/>
      <c r="AQ2465" s="28"/>
      <c r="AR2465" s="28"/>
      <c r="AS2465" s="28"/>
      <c r="AT2465" s="28"/>
      <c r="AU2465" s="28"/>
    </row>
    <row r="2466" spans="4:47" x14ac:dyDescent="0.2">
      <c r="D2466" s="4"/>
      <c r="AA2466" s="28"/>
      <c r="AB2466" s="28"/>
      <c r="AC2466" s="28"/>
      <c r="AD2466" s="28"/>
      <c r="AE2466" s="28"/>
      <c r="AF2466" s="31"/>
      <c r="AG2466" s="29"/>
      <c r="AN2466" s="28"/>
      <c r="AO2466" s="28"/>
      <c r="AP2466" s="28"/>
      <c r="AQ2466" s="28"/>
      <c r="AR2466" s="28"/>
      <c r="AS2466" s="28"/>
      <c r="AT2466" s="28"/>
      <c r="AU2466" s="28"/>
    </row>
    <row r="2467" spans="4:47" x14ac:dyDescent="0.2">
      <c r="D2467" s="4"/>
      <c r="AA2467" s="28"/>
      <c r="AB2467" s="28"/>
      <c r="AC2467" s="28"/>
      <c r="AD2467" s="28"/>
      <c r="AE2467" s="28"/>
      <c r="AF2467" s="31"/>
      <c r="AG2467" s="29"/>
      <c r="AN2467" s="28"/>
      <c r="AO2467" s="28"/>
      <c r="AP2467" s="28"/>
      <c r="AQ2467" s="28"/>
      <c r="AR2467" s="28"/>
      <c r="AS2467" s="28"/>
      <c r="AT2467" s="28"/>
      <c r="AU2467" s="28"/>
    </row>
    <row r="2468" spans="4:47" x14ac:dyDescent="0.2">
      <c r="D2468" s="4"/>
      <c r="AA2468" s="28"/>
      <c r="AB2468" s="28"/>
      <c r="AC2468" s="28"/>
      <c r="AD2468" s="28"/>
      <c r="AE2468" s="28"/>
      <c r="AF2468" s="31"/>
      <c r="AG2468" s="29"/>
      <c r="AN2468" s="28"/>
      <c r="AO2468" s="28"/>
      <c r="AP2468" s="28"/>
      <c r="AQ2468" s="28"/>
      <c r="AR2468" s="28"/>
      <c r="AS2468" s="28"/>
      <c r="AT2468" s="28"/>
      <c r="AU2468" s="28"/>
    </row>
    <row r="2469" spans="4:47" x14ac:dyDescent="0.2">
      <c r="D2469" s="4"/>
      <c r="AA2469" s="28"/>
      <c r="AB2469" s="28"/>
      <c r="AC2469" s="28"/>
      <c r="AD2469" s="28"/>
      <c r="AE2469" s="28"/>
      <c r="AF2469" s="31"/>
      <c r="AG2469" s="29"/>
      <c r="AN2469" s="28"/>
      <c r="AO2469" s="28"/>
      <c r="AP2469" s="28"/>
      <c r="AQ2469" s="28"/>
      <c r="AR2469" s="28"/>
      <c r="AS2469" s="28"/>
      <c r="AT2469" s="28"/>
      <c r="AU2469" s="28"/>
    </row>
    <row r="2470" spans="4:47" x14ac:dyDescent="0.2">
      <c r="D2470" s="4"/>
      <c r="AA2470" s="28"/>
      <c r="AB2470" s="28"/>
      <c r="AC2470" s="28"/>
      <c r="AD2470" s="28"/>
      <c r="AE2470" s="28"/>
      <c r="AF2470" s="31"/>
      <c r="AG2470" s="29"/>
      <c r="AN2470" s="28"/>
      <c r="AO2470" s="28"/>
      <c r="AP2470" s="28"/>
      <c r="AQ2470" s="28"/>
      <c r="AR2470" s="28"/>
      <c r="AS2470" s="28"/>
      <c r="AT2470" s="28"/>
      <c r="AU2470" s="28"/>
    </row>
    <row r="2471" spans="4:47" x14ac:dyDescent="0.2">
      <c r="D2471" s="4"/>
      <c r="AA2471" s="28"/>
      <c r="AB2471" s="28"/>
      <c r="AC2471" s="28"/>
      <c r="AD2471" s="28"/>
      <c r="AE2471" s="28"/>
      <c r="AF2471" s="31"/>
      <c r="AG2471" s="29"/>
      <c r="AN2471" s="28"/>
      <c r="AO2471" s="28"/>
      <c r="AP2471" s="28"/>
      <c r="AQ2471" s="28"/>
      <c r="AR2471" s="28"/>
      <c r="AS2471" s="28"/>
      <c r="AT2471" s="28"/>
      <c r="AU2471" s="28"/>
    </row>
    <row r="2472" spans="4:47" x14ac:dyDescent="0.2">
      <c r="D2472" s="4"/>
      <c r="AA2472" s="28"/>
      <c r="AB2472" s="28"/>
      <c r="AC2472" s="28"/>
      <c r="AD2472" s="28"/>
      <c r="AE2472" s="28"/>
      <c r="AF2472" s="31"/>
      <c r="AG2472" s="29"/>
      <c r="AN2472" s="28"/>
      <c r="AO2472" s="28"/>
      <c r="AP2472" s="28"/>
      <c r="AQ2472" s="28"/>
      <c r="AR2472" s="28"/>
      <c r="AS2472" s="28"/>
      <c r="AT2472" s="28"/>
      <c r="AU2472" s="28"/>
    </row>
    <row r="2473" spans="4:47" x14ac:dyDescent="0.2">
      <c r="D2473" s="4"/>
      <c r="AA2473" s="28"/>
      <c r="AB2473" s="28"/>
      <c r="AC2473" s="28"/>
      <c r="AD2473" s="28"/>
      <c r="AE2473" s="28"/>
      <c r="AF2473" s="31"/>
      <c r="AG2473" s="29"/>
      <c r="AN2473" s="28"/>
      <c r="AO2473" s="28"/>
      <c r="AP2473" s="28"/>
      <c r="AQ2473" s="28"/>
      <c r="AR2473" s="28"/>
      <c r="AS2473" s="28"/>
      <c r="AT2473" s="28"/>
      <c r="AU2473" s="28"/>
    </row>
    <row r="2474" spans="4:47" x14ac:dyDescent="0.2">
      <c r="D2474" s="4"/>
      <c r="AA2474" s="28"/>
      <c r="AB2474" s="28"/>
      <c r="AC2474" s="28"/>
      <c r="AD2474" s="28"/>
      <c r="AE2474" s="28"/>
      <c r="AF2474" s="31"/>
      <c r="AG2474" s="29"/>
      <c r="AN2474" s="28"/>
      <c r="AO2474" s="28"/>
      <c r="AP2474" s="28"/>
      <c r="AQ2474" s="28"/>
      <c r="AR2474" s="28"/>
      <c r="AS2474" s="28"/>
      <c r="AT2474" s="28"/>
      <c r="AU2474" s="28"/>
    </row>
    <row r="2475" spans="4:47" x14ac:dyDescent="0.2">
      <c r="D2475" s="4"/>
      <c r="AA2475" s="28"/>
      <c r="AB2475" s="28"/>
      <c r="AC2475" s="28"/>
      <c r="AD2475" s="28"/>
      <c r="AE2475" s="28"/>
      <c r="AF2475" s="31"/>
      <c r="AG2475" s="29"/>
      <c r="AN2475" s="28"/>
      <c r="AO2475" s="28"/>
      <c r="AP2475" s="28"/>
      <c r="AQ2475" s="28"/>
      <c r="AR2475" s="28"/>
      <c r="AS2475" s="28"/>
      <c r="AT2475" s="28"/>
      <c r="AU2475" s="28"/>
    </row>
    <row r="2476" spans="4:47" x14ac:dyDescent="0.2">
      <c r="D2476" s="4"/>
      <c r="AA2476" s="28"/>
      <c r="AB2476" s="28"/>
      <c r="AC2476" s="28"/>
      <c r="AD2476" s="28"/>
      <c r="AE2476" s="28"/>
      <c r="AF2476" s="31"/>
      <c r="AG2476" s="29"/>
      <c r="AN2476" s="28"/>
      <c r="AO2476" s="28"/>
      <c r="AP2476" s="28"/>
      <c r="AQ2476" s="28"/>
      <c r="AR2476" s="28"/>
      <c r="AS2476" s="28"/>
      <c r="AT2476" s="28"/>
      <c r="AU2476" s="28"/>
    </row>
    <row r="2477" spans="4:47" x14ac:dyDescent="0.2">
      <c r="D2477" s="4"/>
      <c r="AA2477" s="28"/>
      <c r="AB2477" s="28"/>
      <c r="AC2477" s="28"/>
      <c r="AD2477" s="28"/>
      <c r="AE2477" s="28"/>
      <c r="AF2477" s="31"/>
      <c r="AG2477" s="29"/>
      <c r="AN2477" s="28"/>
      <c r="AO2477" s="28"/>
      <c r="AP2477" s="28"/>
      <c r="AQ2477" s="28"/>
      <c r="AR2477" s="28"/>
      <c r="AS2477" s="28"/>
      <c r="AT2477" s="28"/>
      <c r="AU2477" s="28"/>
    </row>
    <row r="2478" spans="4:47" x14ac:dyDescent="0.2">
      <c r="D2478" s="4"/>
      <c r="AA2478" s="28"/>
      <c r="AB2478" s="28"/>
      <c r="AC2478" s="28"/>
      <c r="AD2478" s="28"/>
      <c r="AE2478" s="28"/>
      <c r="AF2478" s="31"/>
      <c r="AG2478" s="29"/>
      <c r="AN2478" s="28"/>
      <c r="AO2478" s="28"/>
      <c r="AP2478" s="28"/>
      <c r="AQ2478" s="28"/>
      <c r="AR2478" s="28"/>
      <c r="AS2478" s="28"/>
      <c r="AT2478" s="28"/>
      <c r="AU2478" s="28"/>
    </row>
    <row r="2479" spans="4:47" x14ac:dyDescent="0.2">
      <c r="D2479" s="4"/>
      <c r="AA2479" s="28"/>
      <c r="AB2479" s="28"/>
      <c r="AC2479" s="28"/>
      <c r="AD2479" s="28"/>
      <c r="AE2479" s="28"/>
      <c r="AF2479" s="31"/>
      <c r="AG2479" s="29"/>
      <c r="AN2479" s="28"/>
      <c r="AO2479" s="28"/>
      <c r="AP2479" s="28"/>
      <c r="AQ2479" s="28"/>
      <c r="AR2479" s="28"/>
      <c r="AS2479" s="28"/>
      <c r="AT2479" s="28"/>
      <c r="AU2479" s="28"/>
    </row>
    <row r="2480" spans="4:47" x14ac:dyDescent="0.2">
      <c r="D2480" s="4"/>
      <c r="AA2480" s="28"/>
      <c r="AB2480" s="28"/>
      <c r="AC2480" s="28"/>
      <c r="AD2480" s="28"/>
      <c r="AE2480" s="28"/>
      <c r="AF2480" s="31"/>
      <c r="AG2480" s="29"/>
      <c r="AN2480" s="28"/>
      <c r="AO2480" s="28"/>
      <c r="AP2480" s="28"/>
      <c r="AQ2480" s="28"/>
      <c r="AR2480" s="28"/>
      <c r="AS2480" s="28"/>
      <c r="AT2480" s="28"/>
      <c r="AU2480" s="28"/>
    </row>
    <row r="2481" spans="4:47" x14ac:dyDescent="0.2">
      <c r="D2481" s="4"/>
      <c r="AA2481" s="28"/>
      <c r="AB2481" s="28"/>
      <c r="AC2481" s="28"/>
      <c r="AD2481" s="28"/>
      <c r="AE2481" s="28"/>
      <c r="AF2481" s="31"/>
      <c r="AG2481" s="29"/>
      <c r="AN2481" s="28"/>
      <c r="AO2481" s="28"/>
      <c r="AP2481" s="28"/>
      <c r="AQ2481" s="28"/>
      <c r="AR2481" s="28"/>
      <c r="AS2481" s="28"/>
      <c r="AT2481" s="28"/>
      <c r="AU2481" s="28"/>
    </row>
    <row r="2482" spans="4:47" x14ac:dyDescent="0.2">
      <c r="D2482" s="4"/>
      <c r="AA2482" s="28"/>
      <c r="AB2482" s="28"/>
      <c r="AC2482" s="28"/>
      <c r="AD2482" s="28"/>
      <c r="AE2482" s="28"/>
      <c r="AF2482" s="31"/>
      <c r="AG2482" s="29"/>
      <c r="AN2482" s="28"/>
      <c r="AO2482" s="28"/>
      <c r="AP2482" s="28"/>
      <c r="AQ2482" s="28"/>
      <c r="AR2482" s="28"/>
      <c r="AS2482" s="28"/>
      <c r="AT2482" s="28"/>
      <c r="AU2482" s="28"/>
    </row>
    <row r="2483" spans="4:47" x14ac:dyDescent="0.2">
      <c r="D2483" s="4"/>
      <c r="AA2483" s="28"/>
      <c r="AB2483" s="28"/>
      <c r="AC2483" s="28"/>
      <c r="AD2483" s="28"/>
      <c r="AE2483" s="28"/>
      <c r="AF2483" s="31"/>
      <c r="AG2483" s="29"/>
      <c r="AN2483" s="28"/>
      <c r="AO2483" s="28"/>
      <c r="AP2483" s="28"/>
      <c r="AQ2483" s="28"/>
      <c r="AR2483" s="28"/>
      <c r="AS2483" s="28"/>
      <c r="AT2483" s="28"/>
      <c r="AU2483" s="28"/>
    </row>
    <row r="2484" spans="4:47" x14ac:dyDescent="0.2">
      <c r="D2484" s="4"/>
      <c r="AA2484" s="28"/>
      <c r="AB2484" s="28"/>
      <c r="AC2484" s="28"/>
      <c r="AD2484" s="28"/>
      <c r="AE2484" s="28"/>
      <c r="AF2484" s="31"/>
      <c r="AG2484" s="29"/>
      <c r="AN2484" s="28"/>
      <c r="AO2484" s="28"/>
      <c r="AP2484" s="28"/>
      <c r="AQ2484" s="28"/>
      <c r="AR2484" s="28"/>
      <c r="AS2484" s="28"/>
      <c r="AT2484" s="28"/>
      <c r="AU2484" s="28"/>
    </row>
    <row r="2485" spans="4:47" x14ac:dyDescent="0.2">
      <c r="D2485" s="4"/>
      <c r="AA2485" s="28"/>
      <c r="AB2485" s="28"/>
      <c r="AC2485" s="28"/>
      <c r="AD2485" s="28"/>
      <c r="AE2485" s="28"/>
      <c r="AF2485" s="31"/>
      <c r="AG2485" s="29"/>
      <c r="AN2485" s="28"/>
      <c r="AO2485" s="28"/>
      <c r="AP2485" s="28"/>
      <c r="AQ2485" s="28"/>
      <c r="AR2485" s="28"/>
      <c r="AS2485" s="28"/>
      <c r="AT2485" s="28"/>
      <c r="AU2485" s="28"/>
    </row>
    <row r="2486" spans="4:47" x14ac:dyDescent="0.2">
      <c r="D2486" s="4"/>
      <c r="AA2486" s="28"/>
      <c r="AB2486" s="28"/>
      <c r="AC2486" s="28"/>
      <c r="AD2486" s="28"/>
      <c r="AE2486" s="28"/>
      <c r="AF2486" s="31"/>
      <c r="AG2486" s="29"/>
      <c r="AN2486" s="28"/>
      <c r="AO2486" s="28"/>
      <c r="AP2486" s="28"/>
      <c r="AQ2486" s="28"/>
      <c r="AR2486" s="28"/>
      <c r="AS2486" s="28"/>
      <c r="AT2486" s="28"/>
      <c r="AU2486" s="28"/>
    </row>
    <row r="2487" spans="4:47" x14ac:dyDescent="0.2">
      <c r="D2487" s="4"/>
      <c r="AA2487" s="28"/>
      <c r="AB2487" s="28"/>
      <c r="AC2487" s="28"/>
      <c r="AD2487" s="28"/>
      <c r="AE2487" s="28"/>
      <c r="AF2487" s="31"/>
      <c r="AG2487" s="29"/>
      <c r="AN2487" s="28"/>
      <c r="AO2487" s="28"/>
      <c r="AP2487" s="28"/>
      <c r="AQ2487" s="28"/>
      <c r="AR2487" s="28"/>
      <c r="AS2487" s="28"/>
      <c r="AT2487" s="28"/>
      <c r="AU2487" s="28"/>
    </row>
    <row r="2488" spans="4:47" x14ac:dyDescent="0.2">
      <c r="D2488" s="4"/>
      <c r="AA2488" s="28"/>
      <c r="AB2488" s="28"/>
      <c r="AC2488" s="28"/>
      <c r="AD2488" s="28"/>
      <c r="AE2488" s="28"/>
      <c r="AF2488" s="31"/>
      <c r="AG2488" s="29"/>
      <c r="AN2488" s="28"/>
      <c r="AO2488" s="28"/>
      <c r="AP2488" s="28"/>
      <c r="AQ2488" s="28"/>
      <c r="AR2488" s="28"/>
      <c r="AS2488" s="28"/>
      <c r="AT2488" s="28"/>
      <c r="AU2488" s="28"/>
    </row>
    <row r="2489" spans="4:47" x14ac:dyDescent="0.2">
      <c r="D2489" s="4"/>
      <c r="AA2489" s="28"/>
      <c r="AB2489" s="28"/>
      <c r="AC2489" s="28"/>
      <c r="AD2489" s="28"/>
      <c r="AE2489" s="28"/>
      <c r="AF2489" s="31"/>
      <c r="AG2489" s="29"/>
      <c r="AN2489" s="28"/>
      <c r="AO2489" s="28"/>
      <c r="AP2489" s="28"/>
      <c r="AQ2489" s="28"/>
      <c r="AR2489" s="28"/>
      <c r="AS2489" s="28"/>
      <c r="AT2489" s="28"/>
      <c r="AU2489" s="28"/>
    </row>
    <row r="2490" spans="4:47" x14ac:dyDescent="0.2">
      <c r="D2490" s="4"/>
      <c r="AA2490" s="28"/>
      <c r="AB2490" s="28"/>
      <c r="AC2490" s="28"/>
      <c r="AD2490" s="28"/>
      <c r="AE2490" s="28"/>
      <c r="AF2490" s="31"/>
      <c r="AG2490" s="29"/>
      <c r="AN2490" s="28"/>
      <c r="AO2490" s="28"/>
      <c r="AP2490" s="28"/>
      <c r="AQ2490" s="28"/>
      <c r="AR2490" s="28"/>
      <c r="AS2490" s="28"/>
      <c r="AT2490" s="28"/>
      <c r="AU2490" s="28"/>
    </row>
    <row r="2491" spans="4:47" x14ac:dyDescent="0.2">
      <c r="D2491" s="4"/>
      <c r="AA2491" s="28"/>
      <c r="AB2491" s="28"/>
      <c r="AC2491" s="28"/>
      <c r="AD2491" s="28"/>
      <c r="AE2491" s="28"/>
      <c r="AF2491" s="31"/>
      <c r="AG2491" s="29"/>
      <c r="AN2491" s="28"/>
      <c r="AO2491" s="28"/>
      <c r="AP2491" s="28"/>
      <c r="AQ2491" s="28"/>
      <c r="AR2491" s="28"/>
      <c r="AS2491" s="28"/>
      <c r="AT2491" s="28"/>
      <c r="AU2491" s="28"/>
    </row>
    <row r="2492" spans="4:47" x14ac:dyDescent="0.2">
      <c r="D2492" s="4"/>
      <c r="AA2492" s="28"/>
      <c r="AB2492" s="28"/>
      <c r="AC2492" s="28"/>
      <c r="AD2492" s="28"/>
      <c r="AE2492" s="28"/>
      <c r="AF2492" s="31"/>
      <c r="AG2492" s="29"/>
      <c r="AN2492" s="28"/>
      <c r="AO2492" s="28"/>
      <c r="AP2492" s="28"/>
      <c r="AQ2492" s="28"/>
      <c r="AR2492" s="28"/>
      <c r="AS2492" s="28"/>
      <c r="AT2492" s="28"/>
      <c r="AU2492" s="28"/>
    </row>
    <row r="2493" spans="4:47" x14ac:dyDescent="0.2">
      <c r="D2493" s="4"/>
      <c r="AA2493" s="28"/>
      <c r="AB2493" s="28"/>
      <c r="AC2493" s="28"/>
      <c r="AD2493" s="28"/>
      <c r="AE2493" s="28"/>
      <c r="AF2493" s="31"/>
      <c r="AG2493" s="29"/>
      <c r="AN2493" s="28"/>
      <c r="AO2493" s="28"/>
      <c r="AP2493" s="28"/>
      <c r="AQ2493" s="28"/>
      <c r="AR2493" s="28"/>
      <c r="AS2493" s="28"/>
      <c r="AT2493" s="28"/>
      <c r="AU2493" s="28"/>
    </row>
    <row r="2494" spans="4:47" x14ac:dyDescent="0.2">
      <c r="D2494" s="4"/>
      <c r="AA2494" s="28"/>
      <c r="AB2494" s="28"/>
      <c r="AC2494" s="28"/>
      <c r="AD2494" s="28"/>
      <c r="AE2494" s="28"/>
      <c r="AF2494" s="31"/>
      <c r="AG2494" s="29"/>
      <c r="AN2494" s="28"/>
      <c r="AO2494" s="28"/>
      <c r="AP2494" s="28"/>
      <c r="AQ2494" s="28"/>
      <c r="AR2494" s="28"/>
      <c r="AS2494" s="28"/>
      <c r="AT2494" s="28"/>
      <c r="AU2494" s="28"/>
    </row>
    <row r="2495" spans="4:47" x14ac:dyDescent="0.2">
      <c r="D2495" s="4"/>
      <c r="AA2495" s="28"/>
      <c r="AB2495" s="28"/>
      <c r="AC2495" s="28"/>
      <c r="AD2495" s="28"/>
      <c r="AE2495" s="28"/>
      <c r="AF2495" s="31"/>
      <c r="AG2495" s="29"/>
      <c r="AN2495" s="28"/>
      <c r="AO2495" s="28"/>
      <c r="AP2495" s="28"/>
      <c r="AQ2495" s="28"/>
      <c r="AR2495" s="28"/>
      <c r="AS2495" s="28"/>
      <c r="AT2495" s="28"/>
      <c r="AU2495" s="28"/>
    </row>
    <row r="2496" spans="4:47" x14ac:dyDescent="0.2">
      <c r="D2496" s="4"/>
      <c r="AA2496" s="28"/>
      <c r="AB2496" s="28"/>
      <c r="AC2496" s="28"/>
      <c r="AD2496" s="28"/>
      <c r="AE2496" s="28"/>
      <c r="AF2496" s="31"/>
      <c r="AG2496" s="29"/>
      <c r="AN2496" s="28"/>
      <c r="AO2496" s="28"/>
      <c r="AP2496" s="28"/>
      <c r="AQ2496" s="28"/>
      <c r="AR2496" s="28"/>
      <c r="AS2496" s="28"/>
      <c r="AT2496" s="28"/>
      <c r="AU2496" s="28"/>
    </row>
    <row r="2497" spans="4:47" x14ac:dyDescent="0.2">
      <c r="D2497" s="4"/>
      <c r="AA2497" s="28"/>
      <c r="AB2497" s="28"/>
      <c r="AC2497" s="28"/>
      <c r="AD2497" s="28"/>
      <c r="AE2497" s="28"/>
      <c r="AF2497" s="31"/>
      <c r="AG2497" s="29"/>
      <c r="AN2497" s="28"/>
      <c r="AO2497" s="28"/>
      <c r="AP2497" s="28"/>
      <c r="AQ2497" s="28"/>
      <c r="AR2497" s="28"/>
      <c r="AS2497" s="28"/>
      <c r="AT2497" s="28"/>
      <c r="AU2497" s="28"/>
    </row>
    <row r="2498" spans="4:47" x14ac:dyDescent="0.2">
      <c r="D2498" s="4"/>
      <c r="AA2498" s="28"/>
      <c r="AB2498" s="28"/>
      <c r="AC2498" s="28"/>
      <c r="AD2498" s="28"/>
      <c r="AE2498" s="28"/>
      <c r="AF2498" s="31"/>
      <c r="AG2498" s="29"/>
      <c r="AN2498" s="28"/>
      <c r="AO2498" s="28"/>
      <c r="AP2498" s="28"/>
      <c r="AQ2498" s="28"/>
      <c r="AR2498" s="28"/>
      <c r="AS2498" s="28"/>
      <c r="AT2498" s="28"/>
      <c r="AU2498" s="28"/>
    </row>
    <row r="2499" spans="4:47" x14ac:dyDescent="0.2">
      <c r="D2499" s="4"/>
      <c r="AA2499" s="28"/>
      <c r="AB2499" s="28"/>
      <c r="AC2499" s="28"/>
      <c r="AD2499" s="28"/>
      <c r="AE2499" s="28"/>
      <c r="AF2499" s="31"/>
      <c r="AG2499" s="29"/>
      <c r="AN2499" s="28"/>
      <c r="AO2499" s="28"/>
      <c r="AP2499" s="28"/>
      <c r="AQ2499" s="28"/>
      <c r="AR2499" s="28"/>
      <c r="AS2499" s="28"/>
      <c r="AT2499" s="28"/>
      <c r="AU2499" s="28"/>
    </row>
    <row r="2500" spans="4:47" x14ac:dyDescent="0.2">
      <c r="D2500" s="4"/>
      <c r="AA2500" s="28"/>
      <c r="AB2500" s="28"/>
      <c r="AC2500" s="28"/>
      <c r="AD2500" s="28"/>
      <c r="AE2500" s="28"/>
      <c r="AF2500" s="31"/>
      <c r="AG2500" s="29"/>
      <c r="AN2500" s="28"/>
      <c r="AO2500" s="28"/>
      <c r="AP2500" s="28"/>
      <c r="AQ2500" s="28"/>
      <c r="AR2500" s="28"/>
      <c r="AS2500" s="28"/>
      <c r="AT2500" s="28"/>
      <c r="AU2500" s="28"/>
    </row>
    <row r="2501" spans="4:47" x14ac:dyDescent="0.2">
      <c r="D2501" s="4"/>
      <c r="AA2501" s="28"/>
      <c r="AB2501" s="28"/>
      <c r="AC2501" s="28"/>
      <c r="AD2501" s="28"/>
      <c r="AE2501" s="28"/>
      <c r="AF2501" s="31"/>
      <c r="AG2501" s="29"/>
      <c r="AN2501" s="28"/>
      <c r="AO2501" s="28"/>
      <c r="AP2501" s="28"/>
      <c r="AQ2501" s="28"/>
      <c r="AR2501" s="28"/>
      <c r="AS2501" s="28"/>
      <c r="AT2501" s="28"/>
      <c r="AU2501" s="28"/>
    </row>
    <row r="2502" spans="4:47" x14ac:dyDescent="0.2">
      <c r="D2502" s="4"/>
      <c r="AA2502" s="28"/>
      <c r="AB2502" s="28"/>
      <c r="AC2502" s="28"/>
      <c r="AD2502" s="28"/>
      <c r="AE2502" s="28"/>
      <c r="AF2502" s="31"/>
      <c r="AG2502" s="29"/>
      <c r="AN2502" s="28"/>
      <c r="AO2502" s="28"/>
      <c r="AP2502" s="28"/>
      <c r="AQ2502" s="28"/>
      <c r="AR2502" s="28"/>
      <c r="AS2502" s="28"/>
      <c r="AT2502" s="28"/>
      <c r="AU2502" s="28"/>
    </row>
    <row r="2503" spans="4:47" x14ac:dyDescent="0.2">
      <c r="D2503" s="4"/>
      <c r="AA2503" s="28"/>
      <c r="AB2503" s="28"/>
      <c r="AC2503" s="28"/>
      <c r="AD2503" s="28"/>
      <c r="AE2503" s="28"/>
      <c r="AF2503" s="31"/>
      <c r="AG2503" s="29"/>
      <c r="AN2503" s="28"/>
      <c r="AO2503" s="28"/>
      <c r="AP2503" s="28"/>
      <c r="AQ2503" s="28"/>
      <c r="AR2503" s="28"/>
      <c r="AS2503" s="28"/>
      <c r="AT2503" s="28"/>
      <c r="AU2503" s="28"/>
    </row>
    <row r="2504" spans="4:47" x14ac:dyDescent="0.2">
      <c r="D2504" s="4"/>
      <c r="AA2504" s="28"/>
      <c r="AB2504" s="28"/>
      <c r="AC2504" s="28"/>
      <c r="AD2504" s="28"/>
      <c r="AE2504" s="28"/>
      <c r="AF2504" s="31"/>
      <c r="AG2504" s="29"/>
      <c r="AN2504" s="28"/>
      <c r="AO2504" s="28"/>
      <c r="AP2504" s="28"/>
      <c r="AQ2504" s="28"/>
      <c r="AR2504" s="28"/>
      <c r="AS2504" s="28"/>
      <c r="AT2504" s="28"/>
      <c r="AU2504" s="28"/>
    </row>
    <row r="2505" spans="4:47" x14ac:dyDescent="0.2">
      <c r="D2505" s="4"/>
      <c r="AA2505" s="28"/>
      <c r="AB2505" s="28"/>
      <c r="AC2505" s="28"/>
      <c r="AD2505" s="28"/>
      <c r="AE2505" s="28"/>
      <c r="AF2505" s="31"/>
      <c r="AG2505" s="29"/>
      <c r="AN2505" s="28"/>
      <c r="AO2505" s="28"/>
      <c r="AP2505" s="28"/>
      <c r="AQ2505" s="28"/>
      <c r="AR2505" s="28"/>
      <c r="AS2505" s="28"/>
      <c r="AT2505" s="28"/>
      <c r="AU2505" s="28"/>
    </row>
    <row r="2506" spans="4:47" x14ac:dyDescent="0.2">
      <c r="D2506" s="4"/>
      <c r="AA2506" s="28"/>
      <c r="AB2506" s="28"/>
      <c r="AC2506" s="28"/>
      <c r="AD2506" s="28"/>
      <c r="AE2506" s="28"/>
      <c r="AF2506" s="31"/>
      <c r="AG2506" s="29"/>
      <c r="AN2506" s="28"/>
      <c r="AO2506" s="28"/>
      <c r="AP2506" s="28"/>
      <c r="AQ2506" s="28"/>
      <c r="AR2506" s="28"/>
      <c r="AS2506" s="28"/>
      <c r="AT2506" s="28"/>
      <c r="AU2506" s="28"/>
    </row>
    <row r="2507" spans="4:47" x14ac:dyDescent="0.2">
      <c r="D2507" s="4"/>
      <c r="AA2507" s="28"/>
      <c r="AB2507" s="28"/>
      <c r="AC2507" s="28"/>
      <c r="AD2507" s="28"/>
      <c r="AE2507" s="28"/>
      <c r="AF2507" s="31"/>
      <c r="AG2507" s="29"/>
      <c r="AN2507" s="28"/>
      <c r="AO2507" s="28"/>
      <c r="AP2507" s="28"/>
      <c r="AQ2507" s="28"/>
      <c r="AR2507" s="28"/>
      <c r="AS2507" s="28"/>
      <c r="AT2507" s="28"/>
      <c r="AU2507" s="28"/>
    </row>
    <row r="2508" spans="4:47" x14ac:dyDescent="0.2">
      <c r="D2508" s="4"/>
      <c r="AA2508" s="28"/>
      <c r="AB2508" s="28"/>
      <c r="AC2508" s="28"/>
      <c r="AD2508" s="28"/>
      <c r="AE2508" s="28"/>
      <c r="AF2508" s="31"/>
      <c r="AG2508" s="29"/>
      <c r="AN2508" s="28"/>
      <c r="AO2508" s="28"/>
      <c r="AP2508" s="28"/>
      <c r="AQ2508" s="28"/>
      <c r="AR2508" s="28"/>
      <c r="AS2508" s="28"/>
      <c r="AT2508" s="28"/>
      <c r="AU2508" s="28"/>
    </row>
    <row r="2509" spans="4:47" x14ac:dyDescent="0.2">
      <c r="D2509" s="4"/>
      <c r="AA2509" s="28"/>
      <c r="AB2509" s="28"/>
      <c r="AC2509" s="28"/>
      <c r="AD2509" s="28"/>
      <c r="AE2509" s="28"/>
      <c r="AF2509" s="31"/>
      <c r="AG2509" s="29"/>
      <c r="AN2509" s="28"/>
      <c r="AO2509" s="28"/>
      <c r="AP2509" s="28"/>
      <c r="AQ2509" s="28"/>
      <c r="AR2509" s="28"/>
      <c r="AS2509" s="28"/>
      <c r="AT2509" s="28"/>
      <c r="AU2509" s="28"/>
    </row>
    <row r="2510" spans="4:47" x14ac:dyDescent="0.2">
      <c r="D2510" s="4"/>
      <c r="AA2510" s="28"/>
      <c r="AB2510" s="28"/>
      <c r="AC2510" s="28"/>
      <c r="AD2510" s="28"/>
      <c r="AE2510" s="28"/>
      <c r="AF2510" s="31"/>
      <c r="AG2510" s="29"/>
      <c r="AN2510" s="28"/>
      <c r="AO2510" s="28"/>
      <c r="AP2510" s="28"/>
      <c r="AQ2510" s="28"/>
      <c r="AR2510" s="28"/>
      <c r="AS2510" s="28"/>
      <c r="AT2510" s="28"/>
      <c r="AU2510" s="28"/>
    </row>
    <row r="2511" spans="4:47" x14ac:dyDescent="0.2">
      <c r="D2511" s="4"/>
      <c r="AA2511" s="28"/>
      <c r="AB2511" s="28"/>
      <c r="AC2511" s="28"/>
      <c r="AD2511" s="28"/>
      <c r="AE2511" s="28"/>
      <c r="AF2511" s="31"/>
      <c r="AG2511" s="29"/>
      <c r="AN2511" s="28"/>
      <c r="AO2511" s="28"/>
      <c r="AP2511" s="28"/>
      <c r="AQ2511" s="28"/>
      <c r="AR2511" s="28"/>
      <c r="AS2511" s="28"/>
      <c r="AT2511" s="28"/>
      <c r="AU2511" s="28"/>
    </row>
    <row r="2512" spans="4:47" x14ac:dyDescent="0.2">
      <c r="D2512" s="4"/>
      <c r="AA2512" s="28"/>
      <c r="AB2512" s="28"/>
      <c r="AC2512" s="28"/>
      <c r="AD2512" s="28"/>
      <c r="AE2512" s="28"/>
      <c r="AF2512" s="31"/>
      <c r="AG2512" s="29"/>
      <c r="AN2512" s="28"/>
      <c r="AO2512" s="28"/>
      <c r="AP2512" s="28"/>
      <c r="AQ2512" s="28"/>
      <c r="AR2512" s="28"/>
      <c r="AS2512" s="28"/>
      <c r="AT2512" s="28"/>
      <c r="AU2512" s="28"/>
    </row>
    <row r="2513" spans="4:47" x14ac:dyDescent="0.2">
      <c r="D2513" s="4"/>
      <c r="AA2513" s="28"/>
      <c r="AB2513" s="28"/>
      <c r="AC2513" s="28"/>
      <c r="AD2513" s="28"/>
      <c r="AE2513" s="28"/>
      <c r="AF2513" s="31"/>
      <c r="AG2513" s="29"/>
      <c r="AN2513" s="28"/>
      <c r="AO2513" s="28"/>
      <c r="AP2513" s="28"/>
      <c r="AQ2513" s="28"/>
      <c r="AR2513" s="28"/>
      <c r="AS2513" s="28"/>
      <c r="AT2513" s="28"/>
      <c r="AU2513" s="28"/>
    </row>
    <row r="2514" spans="4:47" x14ac:dyDescent="0.2">
      <c r="D2514" s="4"/>
      <c r="AA2514" s="28"/>
      <c r="AB2514" s="28"/>
      <c r="AC2514" s="28"/>
      <c r="AD2514" s="28"/>
      <c r="AE2514" s="28"/>
      <c r="AF2514" s="31"/>
      <c r="AG2514" s="29"/>
      <c r="AN2514" s="28"/>
      <c r="AO2514" s="28"/>
      <c r="AP2514" s="28"/>
      <c r="AQ2514" s="28"/>
      <c r="AR2514" s="28"/>
      <c r="AS2514" s="28"/>
      <c r="AT2514" s="28"/>
      <c r="AU2514" s="28"/>
    </row>
    <row r="2515" spans="4:47" x14ac:dyDescent="0.2">
      <c r="D2515" s="4"/>
      <c r="AA2515" s="28"/>
      <c r="AB2515" s="28"/>
      <c r="AC2515" s="28"/>
      <c r="AD2515" s="28"/>
      <c r="AE2515" s="28"/>
      <c r="AF2515" s="31"/>
      <c r="AG2515" s="29"/>
      <c r="AN2515" s="28"/>
      <c r="AO2515" s="28"/>
      <c r="AP2515" s="28"/>
      <c r="AQ2515" s="28"/>
      <c r="AR2515" s="28"/>
      <c r="AS2515" s="28"/>
      <c r="AT2515" s="28"/>
      <c r="AU2515" s="28"/>
    </row>
    <row r="2516" spans="4:47" x14ac:dyDescent="0.2">
      <c r="D2516" s="4"/>
      <c r="AA2516" s="28"/>
      <c r="AB2516" s="28"/>
      <c r="AC2516" s="28"/>
      <c r="AD2516" s="28"/>
      <c r="AE2516" s="28"/>
      <c r="AF2516" s="31"/>
      <c r="AG2516" s="29"/>
      <c r="AN2516" s="28"/>
      <c r="AO2516" s="28"/>
      <c r="AP2516" s="28"/>
      <c r="AQ2516" s="28"/>
      <c r="AR2516" s="28"/>
      <c r="AS2516" s="28"/>
      <c r="AT2516" s="28"/>
      <c r="AU2516" s="28"/>
    </row>
    <row r="2517" spans="4:47" x14ac:dyDescent="0.2">
      <c r="D2517" s="4"/>
      <c r="AA2517" s="28"/>
      <c r="AB2517" s="28"/>
      <c r="AC2517" s="28"/>
      <c r="AD2517" s="28"/>
      <c r="AE2517" s="28"/>
      <c r="AF2517" s="31"/>
      <c r="AG2517" s="29"/>
      <c r="AN2517" s="28"/>
      <c r="AO2517" s="28"/>
      <c r="AP2517" s="28"/>
      <c r="AQ2517" s="28"/>
      <c r="AR2517" s="28"/>
      <c r="AS2517" s="28"/>
      <c r="AT2517" s="28"/>
      <c r="AU2517" s="28"/>
    </row>
    <row r="2518" spans="4:47" x14ac:dyDescent="0.2">
      <c r="D2518" s="4"/>
      <c r="AA2518" s="28"/>
      <c r="AB2518" s="28"/>
      <c r="AC2518" s="28"/>
      <c r="AD2518" s="28"/>
      <c r="AE2518" s="28"/>
      <c r="AF2518" s="31"/>
      <c r="AG2518" s="29"/>
      <c r="AN2518" s="28"/>
      <c r="AO2518" s="28"/>
      <c r="AP2518" s="28"/>
      <c r="AQ2518" s="28"/>
      <c r="AR2518" s="28"/>
      <c r="AS2518" s="28"/>
      <c r="AT2518" s="28"/>
      <c r="AU2518" s="28"/>
    </row>
    <row r="2519" spans="4:47" x14ac:dyDescent="0.2">
      <c r="D2519" s="4"/>
      <c r="AA2519" s="28"/>
      <c r="AB2519" s="28"/>
      <c r="AC2519" s="28"/>
      <c r="AD2519" s="28"/>
      <c r="AE2519" s="28"/>
      <c r="AF2519" s="31"/>
      <c r="AG2519" s="29"/>
      <c r="AN2519" s="28"/>
      <c r="AO2519" s="28"/>
      <c r="AP2519" s="28"/>
      <c r="AQ2519" s="28"/>
      <c r="AR2519" s="28"/>
      <c r="AS2519" s="28"/>
      <c r="AT2519" s="28"/>
      <c r="AU2519" s="28"/>
    </row>
    <row r="2520" spans="4:47" x14ac:dyDescent="0.2">
      <c r="D2520" s="4"/>
      <c r="AA2520" s="28"/>
      <c r="AB2520" s="28"/>
      <c r="AC2520" s="28"/>
      <c r="AD2520" s="28"/>
      <c r="AE2520" s="28"/>
      <c r="AF2520" s="31"/>
      <c r="AG2520" s="29"/>
      <c r="AN2520" s="28"/>
      <c r="AO2520" s="28"/>
      <c r="AP2520" s="28"/>
      <c r="AQ2520" s="28"/>
      <c r="AR2520" s="28"/>
      <c r="AS2520" s="28"/>
      <c r="AT2520" s="28"/>
      <c r="AU2520" s="28"/>
    </row>
    <row r="2521" spans="4:47" x14ac:dyDescent="0.2">
      <c r="D2521" s="4"/>
      <c r="AA2521" s="28"/>
      <c r="AB2521" s="28"/>
      <c r="AC2521" s="28"/>
      <c r="AD2521" s="28"/>
      <c r="AE2521" s="28"/>
      <c r="AF2521" s="31"/>
      <c r="AG2521" s="29"/>
      <c r="AN2521" s="28"/>
      <c r="AO2521" s="28"/>
      <c r="AP2521" s="28"/>
      <c r="AQ2521" s="28"/>
      <c r="AR2521" s="28"/>
      <c r="AS2521" s="28"/>
      <c r="AT2521" s="28"/>
      <c r="AU2521" s="28"/>
    </row>
    <row r="2522" spans="4:47" x14ac:dyDescent="0.2">
      <c r="D2522" s="4"/>
      <c r="AA2522" s="28"/>
      <c r="AB2522" s="28"/>
      <c r="AC2522" s="28"/>
      <c r="AD2522" s="28"/>
      <c r="AE2522" s="28"/>
      <c r="AF2522" s="31"/>
      <c r="AG2522" s="29"/>
      <c r="AN2522" s="28"/>
      <c r="AO2522" s="28"/>
      <c r="AP2522" s="28"/>
      <c r="AQ2522" s="28"/>
      <c r="AR2522" s="28"/>
      <c r="AS2522" s="28"/>
      <c r="AT2522" s="28"/>
      <c r="AU2522" s="28"/>
    </row>
    <row r="2523" spans="4:47" x14ac:dyDescent="0.2">
      <c r="D2523" s="4"/>
      <c r="AA2523" s="28"/>
      <c r="AB2523" s="28"/>
      <c r="AC2523" s="28"/>
      <c r="AD2523" s="28"/>
      <c r="AE2523" s="28"/>
      <c r="AF2523" s="31"/>
      <c r="AG2523" s="29"/>
      <c r="AN2523" s="28"/>
      <c r="AO2523" s="28"/>
      <c r="AP2523" s="28"/>
      <c r="AQ2523" s="28"/>
      <c r="AR2523" s="28"/>
      <c r="AS2523" s="28"/>
      <c r="AT2523" s="28"/>
      <c r="AU2523" s="28"/>
    </row>
    <row r="2524" spans="4:47" x14ac:dyDescent="0.2">
      <c r="D2524" s="4"/>
      <c r="AA2524" s="28"/>
      <c r="AB2524" s="28"/>
      <c r="AC2524" s="28"/>
      <c r="AD2524" s="28"/>
      <c r="AE2524" s="28"/>
      <c r="AF2524" s="31"/>
      <c r="AG2524" s="29"/>
      <c r="AN2524" s="28"/>
      <c r="AO2524" s="28"/>
      <c r="AP2524" s="28"/>
      <c r="AQ2524" s="28"/>
      <c r="AR2524" s="28"/>
      <c r="AS2524" s="28"/>
      <c r="AT2524" s="28"/>
      <c r="AU2524" s="28"/>
    </row>
    <row r="2525" spans="4:47" x14ac:dyDescent="0.2">
      <c r="D2525" s="4"/>
      <c r="AA2525" s="28"/>
      <c r="AB2525" s="28"/>
      <c r="AC2525" s="28"/>
      <c r="AD2525" s="28"/>
      <c r="AE2525" s="28"/>
      <c r="AF2525" s="31"/>
      <c r="AG2525" s="29"/>
      <c r="AN2525" s="28"/>
      <c r="AO2525" s="28"/>
      <c r="AP2525" s="28"/>
      <c r="AQ2525" s="28"/>
      <c r="AR2525" s="28"/>
      <c r="AS2525" s="28"/>
      <c r="AT2525" s="28"/>
      <c r="AU2525" s="28"/>
    </row>
    <row r="2526" spans="4:47" x14ac:dyDescent="0.2">
      <c r="D2526" s="4"/>
      <c r="AA2526" s="28"/>
      <c r="AB2526" s="28"/>
      <c r="AC2526" s="28"/>
      <c r="AD2526" s="28"/>
      <c r="AE2526" s="28"/>
      <c r="AF2526" s="31"/>
      <c r="AG2526" s="29"/>
      <c r="AN2526" s="28"/>
      <c r="AO2526" s="28"/>
      <c r="AP2526" s="28"/>
      <c r="AQ2526" s="28"/>
      <c r="AR2526" s="28"/>
      <c r="AS2526" s="28"/>
      <c r="AT2526" s="28"/>
      <c r="AU2526" s="28"/>
    </row>
    <row r="2527" spans="4:47" x14ac:dyDescent="0.2">
      <c r="D2527" s="4"/>
      <c r="AA2527" s="28"/>
      <c r="AB2527" s="28"/>
      <c r="AC2527" s="28"/>
      <c r="AD2527" s="28"/>
      <c r="AE2527" s="28"/>
      <c r="AF2527" s="31"/>
      <c r="AG2527" s="29"/>
      <c r="AN2527" s="28"/>
      <c r="AO2527" s="28"/>
      <c r="AP2527" s="28"/>
      <c r="AQ2527" s="28"/>
      <c r="AR2527" s="28"/>
      <c r="AS2527" s="28"/>
      <c r="AT2527" s="28"/>
      <c r="AU2527" s="28"/>
    </row>
    <row r="2528" spans="4:47" x14ac:dyDescent="0.2">
      <c r="D2528" s="4"/>
      <c r="AA2528" s="28"/>
      <c r="AB2528" s="28"/>
      <c r="AC2528" s="28"/>
      <c r="AD2528" s="28"/>
      <c r="AE2528" s="28"/>
      <c r="AF2528" s="31"/>
      <c r="AG2528" s="29"/>
      <c r="AN2528" s="28"/>
      <c r="AO2528" s="28"/>
      <c r="AP2528" s="28"/>
      <c r="AQ2528" s="28"/>
      <c r="AR2528" s="28"/>
      <c r="AS2528" s="28"/>
      <c r="AT2528" s="28"/>
      <c r="AU2528" s="28"/>
    </row>
    <row r="2529" spans="4:47" x14ac:dyDescent="0.2">
      <c r="D2529" s="4"/>
      <c r="AA2529" s="28"/>
      <c r="AB2529" s="28"/>
      <c r="AC2529" s="28"/>
      <c r="AD2529" s="28"/>
      <c r="AE2529" s="28"/>
      <c r="AF2529" s="31"/>
      <c r="AG2529" s="29"/>
      <c r="AN2529" s="28"/>
      <c r="AO2529" s="28"/>
      <c r="AP2529" s="28"/>
      <c r="AQ2529" s="28"/>
      <c r="AR2529" s="28"/>
      <c r="AS2529" s="28"/>
      <c r="AT2529" s="28"/>
      <c r="AU2529" s="28"/>
    </row>
    <row r="2530" spans="4:47" x14ac:dyDescent="0.2">
      <c r="D2530" s="4"/>
      <c r="AA2530" s="28"/>
      <c r="AB2530" s="28"/>
      <c r="AC2530" s="28"/>
      <c r="AD2530" s="28"/>
      <c r="AE2530" s="28"/>
      <c r="AF2530" s="31"/>
      <c r="AG2530" s="29"/>
      <c r="AN2530" s="28"/>
      <c r="AO2530" s="28"/>
      <c r="AP2530" s="28"/>
      <c r="AQ2530" s="28"/>
      <c r="AR2530" s="28"/>
      <c r="AS2530" s="28"/>
      <c r="AT2530" s="28"/>
      <c r="AU2530" s="28"/>
    </row>
    <row r="2531" spans="4:47" x14ac:dyDescent="0.2">
      <c r="D2531" s="4"/>
      <c r="AA2531" s="28"/>
      <c r="AB2531" s="28"/>
      <c r="AC2531" s="28"/>
      <c r="AD2531" s="28"/>
      <c r="AE2531" s="28"/>
      <c r="AF2531" s="31"/>
      <c r="AG2531" s="29"/>
      <c r="AN2531" s="28"/>
      <c r="AO2531" s="28"/>
      <c r="AP2531" s="28"/>
      <c r="AQ2531" s="28"/>
      <c r="AR2531" s="28"/>
      <c r="AS2531" s="28"/>
      <c r="AT2531" s="28"/>
      <c r="AU2531" s="28"/>
    </row>
    <row r="2532" spans="4:47" x14ac:dyDescent="0.2">
      <c r="D2532" s="4"/>
      <c r="AA2532" s="28"/>
      <c r="AB2532" s="28"/>
      <c r="AC2532" s="28"/>
      <c r="AD2532" s="28"/>
      <c r="AE2532" s="28"/>
      <c r="AF2532" s="31"/>
      <c r="AG2532" s="29"/>
      <c r="AN2532" s="28"/>
      <c r="AO2532" s="28"/>
      <c r="AP2532" s="28"/>
      <c r="AQ2532" s="28"/>
      <c r="AR2532" s="28"/>
      <c r="AS2532" s="28"/>
      <c r="AT2532" s="28"/>
      <c r="AU2532" s="28"/>
    </row>
    <row r="2533" spans="4:47" x14ac:dyDescent="0.2">
      <c r="D2533" s="4"/>
      <c r="AA2533" s="28"/>
      <c r="AB2533" s="28"/>
      <c r="AC2533" s="28"/>
      <c r="AD2533" s="28"/>
      <c r="AE2533" s="28"/>
      <c r="AF2533" s="31"/>
      <c r="AG2533" s="29"/>
      <c r="AN2533" s="28"/>
      <c r="AO2533" s="28"/>
      <c r="AP2533" s="28"/>
      <c r="AQ2533" s="28"/>
      <c r="AR2533" s="28"/>
      <c r="AS2533" s="28"/>
      <c r="AT2533" s="28"/>
      <c r="AU2533" s="28"/>
    </row>
    <row r="2534" spans="4:47" x14ac:dyDescent="0.2">
      <c r="D2534" s="4"/>
      <c r="AA2534" s="28"/>
      <c r="AB2534" s="28"/>
      <c r="AC2534" s="28"/>
      <c r="AD2534" s="28"/>
      <c r="AE2534" s="28"/>
      <c r="AF2534" s="31"/>
      <c r="AG2534" s="29"/>
      <c r="AN2534" s="28"/>
      <c r="AO2534" s="28"/>
      <c r="AP2534" s="28"/>
      <c r="AQ2534" s="28"/>
      <c r="AR2534" s="28"/>
      <c r="AS2534" s="28"/>
      <c r="AT2534" s="28"/>
      <c r="AU2534" s="28"/>
    </row>
    <row r="2535" spans="4:47" x14ac:dyDescent="0.2">
      <c r="D2535" s="4"/>
      <c r="AA2535" s="28"/>
      <c r="AB2535" s="28"/>
      <c r="AC2535" s="28"/>
      <c r="AD2535" s="28"/>
      <c r="AE2535" s="28"/>
      <c r="AF2535" s="31"/>
      <c r="AG2535" s="29"/>
      <c r="AN2535" s="28"/>
      <c r="AO2535" s="28"/>
      <c r="AP2535" s="28"/>
      <c r="AQ2535" s="28"/>
      <c r="AR2535" s="28"/>
      <c r="AS2535" s="28"/>
      <c r="AT2535" s="28"/>
      <c r="AU2535" s="28"/>
    </row>
    <row r="2536" spans="4:47" x14ac:dyDescent="0.2">
      <c r="D2536" s="4"/>
      <c r="AA2536" s="28"/>
      <c r="AB2536" s="28"/>
      <c r="AC2536" s="28"/>
      <c r="AD2536" s="28"/>
      <c r="AE2536" s="28"/>
      <c r="AF2536" s="31"/>
      <c r="AG2536" s="29"/>
      <c r="AN2536" s="28"/>
      <c r="AO2536" s="28"/>
      <c r="AP2536" s="28"/>
      <c r="AQ2536" s="28"/>
      <c r="AR2536" s="28"/>
      <c r="AS2536" s="28"/>
      <c r="AT2536" s="28"/>
      <c r="AU2536" s="28"/>
    </row>
    <row r="2537" spans="4:47" x14ac:dyDescent="0.2">
      <c r="D2537" s="4"/>
      <c r="AA2537" s="28"/>
      <c r="AB2537" s="28"/>
      <c r="AC2537" s="28"/>
      <c r="AD2537" s="28"/>
      <c r="AE2537" s="28"/>
      <c r="AF2537" s="31"/>
      <c r="AG2537" s="29"/>
      <c r="AN2537" s="28"/>
      <c r="AO2537" s="28"/>
      <c r="AP2537" s="28"/>
      <c r="AQ2537" s="28"/>
      <c r="AR2537" s="28"/>
      <c r="AS2537" s="28"/>
      <c r="AT2537" s="28"/>
      <c r="AU2537" s="28"/>
    </row>
    <row r="2538" spans="4:47" x14ac:dyDescent="0.2">
      <c r="D2538" s="4"/>
      <c r="AA2538" s="28"/>
      <c r="AB2538" s="28"/>
      <c r="AC2538" s="28"/>
      <c r="AD2538" s="28"/>
      <c r="AE2538" s="28"/>
      <c r="AF2538" s="31"/>
      <c r="AG2538" s="29"/>
      <c r="AN2538" s="28"/>
      <c r="AO2538" s="28"/>
      <c r="AP2538" s="28"/>
      <c r="AQ2538" s="28"/>
      <c r="AR2538" s="28"/>
      <c r="AS2538" s="28"/>
      <c r="AT2538" s="28"/>
      <c r="AU2538" s="28"/>
    </row>
    <row r="2539" spans="4:47" x14ac:dyDescent="0.2">
      <c r="D2539" s="4"/>
    </row>
    <row r="2540" spans="4:47" x14ac:dyDescent="0.2">
      <c r="D2540" s="4"/>
    </row>
    <row r="2541" spans="4:47" x14ac:dyDescent="0.2">
      <c r="D2541" s="4"/>
    </row>
    <row r="2542" spans="4:47" x14ac:dyDescent="0.2">
      <c r="D2542" s="4"/>
    </row>
    <row r="2543" spans="4:47" x14ac:dyDescent="0.2">
      <c r="D2543" s="4"/>
    </row>
    <row r="2544" spans="4:47" x14ac:dyDescent="0.2">
      <c r="D2544" s="4"/>
    </row>
    <row r="2545" spans="4:4" x14ac:dyDescent="0.2">
      <c r="D2545" s="4"/>
    </row>
    <row r="2546" spans="4:4" x14ac:dyDescent="0.2">
      <c r="D2546" s="4"/>
    </row>
    <row r="2547" spans="4:4" x14ac:dyDescent="0.2">
      <c r="D2547" s="4"/>
    </row>
    <row r="2548" spans="4:4" x14ac:dyDescent="0.2">
      <c r="D2548" s="4"/>
    </row>
    <row r="2549" spans="4:4" x14ac:dyDescent="0.2">
      <c r="D2549" s="4"/>
    </row>
    <row r="2550" spans="4:4" x14ac:dyDescent="0.2">
      <c r="D2550" s="4"/>
    </row>
    <row r="2551" spans="4:4" x14ac:dyDescent="0.2">
      <c r="D2551" s="4"/>
    </row>
    <row r="2552" spans="4:4" x14ac:dyDescent="0.2">
      <c r="D2552" s="4"/>
    </row>
  </sheetData>
  <phoneticPr fontId="0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0"/>
  <sheetViews>
    <sheetView topLeftCell="A91" workbookViewId="0">
      <selection activeCell="A98" sqref="A98:C136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40" t="s">
        <v>191</v>
      </c>
      <c r="I1" s="41" t="s">
        <v>192</v>
      </c>
      <c r="J1" s="42" t="s">
        <v>118</v>
      </c>
    </row>
    <row r="2" spans="1:16" x14ac:dyDescent="0.2">
      <c r="I2" s="43" t="s">
        <v>193</v>
      </c>
      <c r="J2" s="44" t="s">
        <v>115</v>
      </c>
    </row>
    <row r="3" spans="1:16" x14ac:dyDescent="0.2">
      <c r="A3" s="45" t="s">
        <v>194</v>
      </c>
      <c r="I3" s="43" t="s">
        <v>195</v>
      </c>
      <c r="J3" s="44" t="s">
        <v>120</v>
      </c>
    </row>
    <row r="4" spans="1:16" x14ac:dyDescent="0.2">
      <c r="I4" s="43" t="s">
        <v>196</v>
      </c>
      <c r="J4" s="44" t="s">
        <v>120</v>
      </c>
    </row>
    <row r="5" spans="1:16" ht="13.5" thickBot="1" x14ac:dyDescent="0.25">
      <c r="I5" s="46" t="s">
        <v>137</v>
      </c>
      <c r="J5" s="47" t="s">
        <v>119</v>
      </c>
    </row>
    <row r="10" spans="1:16" ht="13.5" thickBot="1" x14ac:dyDescent="0.25"/>
    <row r="11" spans="1:16" ht="12.75" customHeight="1" thickBot="1" x14ac:dyDescent="0.25">
      <c r="A11" s="4" t="str">
        <f t="shared" ref="A11:A42" si="0">P11</f>
        <v> PASP 81.699 </v>
      </c>
      <c r="B11" s="6" t="str">
        <f t="shared" ref="B11:B42" si="1">IF(H11=INT(H11),"I","II")</f>
        <v>I</v>
      </c>
      <c r="C11" s="4">
        <f t="shared" ref="C11:C42" si="2">1*G11</f>
        <v>40574.6247</v>
      </c>
      <c r="D11" s="5" t="str">
        <f t="shared" ref="D11:D42" si="3">VLOOKUP(F11,I$1:J$5,2,FALSE)</f>
        <v>vis</v>
      </c>
      <c r="E11" s="48">
        <f>VLOOKUP(C11,'Active 1'!C$21:E$973,3,FALSE)</f>
        <v>-9666.0018713963818</v>
      </c>
      <c r="F11" s="6" t="s">
        <v>137</v>
      </c>
      <c r="G11" s="5" t="str">
        <f t="shared" ref="G11:G42" si="4">MID(I11,3,LEN(I11)-3)</f>
        <v>40574.6247</v>
      </c>
      <c r="H11" s="4">
        <f t="shared" ref="H11:H42" si="5">1*K11</f>
        <v>-9666</v>
      </c>
      <c r="I11" s="49" t="s">
        <v>197</v>
      </c>
      <c r="J11" s="50" t="s">
        <v>198</v>
      </c>
      <c r="K11" s="49">
        <v>-9666</v>
      </c>
      <c r="L11" s="49" t="s">
        <v>199</v>
      </c>
      <c r="M11" s="50" t="s">
        <v>200</v>
      </c>
      <c r="N11" s="50" t="s">
        <v>201</v>
      </c>
      <c r="O11" s="51" t="s">
        <v>202</v>
      </c>
      <c r="P11" s="51" t="s">
        <v>203</v>
      </c>
    </row>
    <row r="12" spans="1:16" ht="12.75" customHeight="1" thickBot="1" x14ac:dyDescent="0.25">
      <c r="A12" s="4" t="str">
        <f t="shared" si="0"/>
        <v> APJ 173.653 </v>
      </c>
      <c r="B12" s="6" t="str">
        <f t="shared" si="1"/>
        <v>I</v>
      </c>
      <c r="C12" s="4">
        <f t="shared" si="2"/>
        <v>40612.6708</v>
      </c>
      <c r="D12" s="5" t="str">
        <f t="shared" si="3"/>
        <v>vis</v>
      </c>
      <c r="E12" s="48">
        <f>VLOOKUP(C12,'Active 1'!C$21:E$973,3,FALSE)</f>
        <v>-9593.0023697434026</v>
      </c>
      <c r="F12" s="6" t="s">
        <v>137</v>
      </c>
      <c r="G12" s="5" t="str">
        <f t="shared" si="4"/>
        <v>40612.6708</v>
      </c>
      <c r="H12" s="4">
        <f t="shared" si="5"/>
        <v>-9593</v>
      </c>
      <c r="I12" s="49" t="s">
        <v>204</v>
      </c>
      <c r="J12" s="50" t="s">
        <v>205</v>
      </c>
      <c r="K12" s="49">
        <v>-9593</v>
      </c>
      <c r="L12" s="49" t="s">
        <v>206</v>
      </c>
      <c r="M12" s="50" t="s">
        <v>200</v>
      </c>
      <c r="N12" s="50" t="s">
        <v>201</v>
      </c>
      <c r="O12" s="51" t="s">
        <v>207</v>
      </c>
      <c r="P12" s="51" t="s">
        <v>208</v>
      </c>
    </row>
    <row r="13" spans="1:16" ht="12.75" customHeight="1" thickBot="1" x14ac:dyDescent="0.25">
      <c r="A13" s="4" t="str">
        <f t="shared" si="0"/>
        <v>IBVS 657 </v>
      </c>
      <c r="B13" s="6" t="str">
        <f t="shared" si="1"/>
        <v>I</v>
      </c>
      <c r="C13" s="4">
        <f t="shared" si="2"/>
        <v>40896.715700000001</v>
      </c>
      <c r="D13" s="5" t="str">
        <f t="shared" si="3"/>
        <v>vis</v>
      </c>
      <c r="E13" s="48">
        <f>VLOOKUP(C13,'Active 1'!C$21:E$973,3,FALSE)</f>
        <v>-9048.0020636129302</v>
      </c>
      <c r="F13" s="6" t="s">
        <v>137</v>
      </c>
      <c r="G13" s="5" t="str">
        <f t="shared" si="4"/>
        <v>40896.7157</v>
      </c>
      <c r="H13" s="4">
        <f t="shared" si="5"/>
        <v>-9048</v>
      </c>
      <c r="I13" s="49" t="s">
        <v>209</v>
      </c>
      <c r="J13" s="50" t="s">
        <v>210</v>
      </c>
      <c r="K13" s="49">
        <v>-9048</v>
      </c>
      <c r="L13" s="49" t="s">
        <v>211</v>
      </c>
      <c r="M13" s="50" t="s">
        <v>200</v>
      </c>
      <c r="N13" s="50" t="s">
        <v>201</v>
      </c>
      <c r="O13" s="51" t="s">
        <v>212</v>
      </c>
      <c r="P13" s="52" t="s">
        <v>213</v>
      </c>
    </row>
    <row r="14" spans="1:16" ht="12.75" customHeight="1" thickBot="1" x14ac:dyDescent="0.25">
      <c r="A14" s="4" t="str">
        <f t="shared" si="0"/>
        <v>IBVS 657 </v>
      </c>
      <c r="B14" s="6" t="str">
        <f t="shared" si="1"/>
        <v>I</v>
      </c>
      <c r="C14" s="4">
        <f t="shared" si="2"/>
        <v>40898.8004</v>
      </c>
      <c r="D14" s="5" t="str">
        <f t="shared" si="3"/>
        <v>vis</v>
      </c>
      <c r="E14" s="48">
        <f>VLOOKUP(C14,'Active 1'!C$21:E$973,3,FALSE)</f>
        <v>-9044.0021250884583</v>
      </c>
      <c r="F14" s="6" t="s">
        <v>137</v>
      </c>
      <c r="G14" s="5" t="str">
        <f t="shared" si="4"/>
        <v>40898.8004</v>
      </c>
      <c r="H14" s="4">
        <f t="shared" si="5"/>
        <v>-9044</v>
      </c>
      <c r="I14" s="49" t="s">
        <v>214</v>
      </c>
      <c r="J14" s="50" t="s">
        <v>215</v>
      </c>
      <c r="K14" s="49">
        <v>-9044</v>
      </c>
      <c r="L14" s="49" t="s">
        <v>211</v>
      </c>
      <c r="M14" s="50" t="s">
        <v>200</v>
      </c>
      <c r="N14" s="50" t="s">
        <v>201</v>
      </c>
      <c r="O14" s="51" t="s">
        <v>212</v>
      </c>
      <c r="P14" s="52" t="s">
        <v>213</v>
      </c>
    </row>
    <row r="15" spans="1:16" ht="12.75" customHeight="1" thickBot="1" x14ac:dyDescent="0.25">
      <c r="A15" s="4" t="str">
        <f t="shared" si="0"/>
        <v>IBVS 657 </v>
      </c>
      <c r="B15" s="6" t="str">
        <f t="shared" si="1"/>
        <v>I</v>
      </c>
      <c r="C15" s="4">
        <f t="shared" si="2"/>
        <v>40907.660600000003</v>
      </c>
      <c r="D15" s="5" t="str">
        <f t="shared" si="3"/>
        <v>vis</v>
      </c>
      <c r="E15" s="48">
        <f>VLOOKUP(C15,'Active 1'!C$21:E$973,3,FALSE)</f>
        <v>-9027.0019546492822</v>
      </c>
      <c r="F15" s="6" t="s">
        <v>137</v>
      </c>
      <c r="G15" s="5" t="str">
        <f t="shared" si="4"/>
        <v>40907.6606</v>
      </c>
      <c r="H15" s="4">
        <f t="shared" si="5"/>
        <v>-9027</v>
      </c>
      <c r="I15" s="49" t="s">
        <v>216</v>
      </c>
      <c r="J15" s="50" t="s">
        <v>217</v>
      </c>
      <c r="K15" s="49">
        <v>-9027</v>
      </c>
      <c r="L15" s="49" t="s">
        <v>199</v>
      </c>
      <c r="M15" s="50" t="s">
        <v>200</v>
      </c>
      <c r="N15" s="50" t="s">
        <v>201</v>
      </c>
      <c r="O15" s="51" t="s">
        <v>212</v>
      </c>
      <c r="P15" s="52" t="s">
        <v>213</v>
      </c>
    </row>
    <row r="16" spans="1:16" ht="12.75" customHeight="1" thickBot="1" x14ac:dyDescent="0.25">
      <c r="A16" s="4" t="str">
        <f t="shared" si="0"/>
        <v>IBVS 657 </v>
      </c>
      <c r="B16" s="6" t="str">
        <f t="shared" si="1"/>
        <v>I</v>
      </c>
      <c r="C16" s="4">
        <f t="shared" si="2"/>
        <v>40911.83</v>
      </c>
      <c r="D16" s="5" t="str">
        <f t="shared" si="3"/>
        <v>vis</v>
      </c>
      <c r="E16" s="48">
        <f>VLOOKUP(C16,'Active 1'!C$21:E$973,3,FALSE)</f>
        <v>-9019.0020776003366</v>
      </c>
      <c r="F16" s="6" t="s">
        <v>137</v>
      </c>
      <c r="G16" s="5" t="str">
        <f t="shared" si="4"/>
        <v>40911.8300</v>
      </c>
      <c r="H16" s="4">
        <f t="shared" si="5"/>
        <v>-9019</v>
      </c>
      <c r="I16" s="49" t="s">
        <v>218</v>
      </c>
      <c r="J16" s="50" t="s">
        <v>219</v>
      </c>
      <c r="K16" s="49">
        <v>-9019</v>
      </c>
      <c r="L16" s="49" t="s">
        <v>211</v>
      </c>
      <c r="M16" s="50" t="s">
        <v>200</v>
      </c>
      <c r="N16" s="50" t="s">
        <v>201</v>
      </c>
      <c r="O16" s="51" t="s">
        <v>212</v>
      </c>
      <c r="P16" s="52" t="s">
        <v>213</v>
      </c>
    </row>
    <row r="17" spans="1:16" ht="12.75" customHeight="1" thickBot="1" x14ac:dyDescent="0.25">
      <c r="A17" s="4" t="str">
        <f t="shared" si="0"/>
        <v> MN 154.455 </v>
      </c>
      <c r="B17" s="6" t="str">
        <f t="shared" si="1"/>
        <v>I</v>
      </c>
      <c r="C17" s="4">
        <f t="shared" si="2"/>
        <v>40970.723700000002</v>
      </c>
      <c r="D17" s="5" t="str">
        <f t="shared" si="3"/>
        <v>vis</v>
      </c>
      <c r="E17" s="48">
        <f>VLOOKUP(C17,'Active 1'!C$21:E$973,3,FALSE)</f>
        <v>-8906.002039475532</v>
      </c>
      <c r="F17" s="6" t="s">
        <v>137</v>
      </c>
      <c r="G17" s="5" t="str">
        <f t="shared" si="4"/>
        <v>40970.7237</v>
      </c>
      <c r="H17" s="4">
        <f t="shared" si="5"/>
        <v>-8906</v>
      </c>
      <c r="I17" s="49" t="s">
        <v>220</v>
      </c>
      <c r="J17" s="50" t="s">
        <v>221</v>
      </c>
      <c r="K17" s="49">
        <v>-8906</v>
      </c>
      <c r="L17" s="49" t="s">
        <v>211</v>
      </c>
      <c r="M17" s="50" t="s">
        <v>200</v>
      </c>
      <c r="N17" s="50" t="s">
        <v>201</v>
      </c>
      <c r="O17" s="51" t="s">
        <v>222</v>
      </c>
      <c r="P17" s="51" t="s">
        <v>223</v>
      </c>
    </row>
    <row r="18" spans="1:16" ht="12.75" customHeight="1" thickBot="1" x14ac:dyDescent="0.25">
      <c r="A18" s="4" t="str">
        <f t="shared" si="0"/>
        <v>IBVS 657 </v>
      </c>
      <c r="B18" s="6" t="str">
        <f t="shared" si="1"/>
        <v>I</v>
      </c>
      <c r="C18" s="4">
        <f t="shared" si="2"/>
        <v>41015.5455</v>
      </c>
      <c r="D18" s="5" t="str">
        <f t="shared" si="3"/>
        <v>vis</v>
      </c>
      <c r="E18" s="48">
        <f>VLOOKUP(C18,'Active 1'!C$21:E$973,3,FALSE)</f>
        <v>-8820.0019221654966</v>
      </c>
      <c r="F18" s="6" t="s">
        <v>137</v>
      </c>
      <c r="G18" s="5" t="str">
        <f t="shared" si="4"/>
        <v>41015.5455</v>
      </c>
      <c r="H18" s="4">
        <f t="shared" si="5"/>
        <v>-8820</v>
      </c>
      <c r="I18" s="49" t="s">
        <v>224</v>
      </c>
      <c r="J18" s="50" t="s">
        <v>225</v>
      </c>
      <c r="K18" s="49">
        <v>-8820</v>
      </c>
      <c r="L18" s="49" t="s">
        <v>199</v>
      </c>
      <c r="M18" s="50" t="s">
        <v>200</v>
      </c>
      <c r="N18" s="50" t="s">
        <v>201</v>
      </c>
      <c r="O18" s="51" t="s">
        <v>212</v>
      </c>
      <c r="P18" s="52" t="s">
        <v>213</v>
      </c>
    </row>
    <row r="19" spans="1:16" ht="12.75" customHeight="1" thickBot="1" x14ac:dyDescent="0.25">
      <c r="A19" s="4" t="str">
        <f t="shared" si="0"/>
        <v>IBVS 657 </v>
      </c>
      <c r="B19" s="6" t="str">
        <f t="shared" si="1"/>
        <v>I</v>
      </c>
      <c r="C19" s="4">
        <f t="shared" si="2"/>
        <v>41028.575199999999</v>
      </c>
      <c r="D19" s="5" t="str">
        <f t="shared" si="3"/>
        <v>vis</v>
      </c>
      <c r="E19" s="48">
        <f>VLOOKUP(C19,'Active 1'!C$21:E$973,3,FALSE)</f>
        <v>-8795.001682806198</v>
      </c>
      <c r="F19" s="6" t="s">
        <v>137</v>
      </c>
      <c r="G19" s="5" t="str">
        <f t="shared" si="4"/>
        <v>41028.5752</v>
      </c>
      <c r="H19" s="4">
        <f t="shared" si="5"/>
        <v>-8795</v>
      </c>
      <c r="I19" s="49" t="s">
        <v>226</v>
      </c>
      <c r="J19" s="50" t="s">
        <v>227</v>
      </c>
      <c r="K19" s="49">
        <v>-8795</v>
      </c>
      <c r="L19" s="49" t="s">
        <v>228</v>
      </c>
      <c r="M19" s="50" t="s">
        <v>200</v>
      </c>
      <c r="N19" s="50" t="s">
        <v>201</v>
      </c>
      <c r="O19" s="51" t="s">
        <v>212</v>
      </c>
      <c r="P19" s="52" t="s">
        <v>213</v>
      </c>
    </row>
    <row r="20" spans="1:16" ht="12.75" customHeight="1" thickBot="1" x14ac:dyDescent="0.25">
      <c r="A20" s="4" t="str">
        <f t="shared" si="0"/>
        <v>IBVS 657 </v>
      </c>
      <c r="B20" s="6" t="str">
        <f t="shared" si="1"/>
        <v>I</v>
      </c>
      <c r="C20" s="4">
        <f t="shared" si="2"/>
        <v>41040.562299999998</v>
      </c>
      <c r="D20" s="5" t="str">
        <f t="shared" si="3"/>
        <v>vis</v>
      </c>
      <c r="E20" s="48">
        <f>VLOOKUP(C20,'Active 1'!C$21:E$973,3,FALSE)</f>
        <v>-8772.0018923870939</v>
      </c>
      <c r="F20" s="6" t="s">
        <v>137</v>
      </c>
      <c r="G20" s="5" t="str">
        <f t="shared" si="4"/>
        <v>41040.5623</v>
      </c>
      <c r="H20" s="4">
        <f t="shared" si="5"/>
        <v>-8772</v>
      </c>
      <c r="I20" s="49" t="s">
        <v>229</v>
      </c>
      <c r="J20" s="50" t="s">
        <v>230</v>
      </c>
      <c r="K20" s="49">
        <v>-8772</v>
      </c>
      <c r="L20" s="49" t="s">
        <v>199</v>
      </c>
      <c r="M20" s="50" t="s">
        <v>200</v>
      </c>
      <c r="N20" s="50" t="s">
        <v>201</v>
      </c>
      <c r="O20" s="51" t="s">
        <v>212</v>
      </c>
      <c r="P20" s="52" t="s">
        <v>213</v>
      </c>
    </row>
    <row r="21" spans="1:16" ht="12.75" customHeight="1" thickBot="1" x14ac:dyDescent="0.25">
      <c r="A21" s="4" t="str">
        <f t="shared" si="0"/>
        <v>IBVS 657 </v>
      </c>
      <c r="B21" s="6" t="str">
        <f t="shared" si="1"/>
        <v>I</v>
      </c>
      <c r="C21" s="4">
        <f t="shared" si="2"/>
        <v>41041.604700000004</v>
      </c>
      <c r="D21" s="5" t="str">
        <f t="shared" si="3"/>
        <v>vis</v>
      </c>
      <c r="E21" s="48">
        <f>VLOOKUP(C21,'Active 1'!C$21:E$973,3,FALSE)</f>
        <v>-8770.001827189255</v>
      </c>
      <c r="F21" s="6" t="s">
        <v>137</v>
      </c>
      <c r="G21" s="5" t="str">
        <f t="shared" si="4"/>
        <v>41041.6047</v>
      </c>
      <c r="H21" s="4">
        <f t="shared" si="5"/>
        <v>-8770</v>
      </c>
      <c r="I21" s="49" t="s">
        <v>231</v>
      </c>
      <c r="J21" s="50" t="s">
        <v>232</v>
      </c>
      <c r="K21" s="49">
        <v>-8770</v>
      </c>
      <c r="L21" s="49" t="s">
        <v>199</v>
      </c>
      <c r="M21" s="50" t="s">
        <v>200</v>
      </c>
      <c r="N21" s="50" t="s">
        <v>201</v>
      </c>
      <c r="O21" s="51" t="s">
        <v>212</v>
      </c>
      <c r="P21" s="52" t="s">
        <v>213</v>
      </c>
    </row>
    <row r="22" spans="1:16" ht="12.75" customHeight="1" thickBot="1" x14ac:dyDescent="0.25">
      <c r="A22" s="4" t="str">
        <f t="shared" si="0"/>
        <v>IBVS 657 </v>
      </c>
      <c r="B22" s="6" t="str">
        <f t="shared" si="1"/>
        <v>I</v>
      </c>
      <c r="C22" s="4">
        <f t="shared" si="2"/>
        <v>41208.904799999997</v>
      </c>
      <c r="D22" s="5" t="str">
        <f t="shared" si="3"/>
        <v>vis</v>
      </c>
      <c r="E22" s="48">
        <f>VLOOKUP(C22,'Active 1'!C$21:E$973,3,FALSE)</f>
        <v>-8449.0011483682138</v>
      </c>
      <c r="F22" s="6" t="s">
        <v>137</v>
      </c>
      <c r="G22" s="5" t="str">
        <f t="shared" si="4"/>
        <v>41208.9048</v>
      </c>
      <c r="H22" s="4">
        <f t="shared" si="5"/>
        <v>-8449</v>
      </c>
      <c r="I22" s="49" t="s">
        <v>233</v>
      </c>
      <c r="J22" s="50" t="s">
        <v>234</v>
      </c>
      <c r="K22" s="49">
        <v>-8449</v>
      </c>
      <c r="L22" s="49" t="s">
        <v>235</v>
      </c>
      <c r="M22" s="50" t="s">
        <v>200</v>
      </c>
      <c r="N22" s="50" t="s">
        <v>201</v>
      </c>
      <c r="O22" s="51" t="s">
        <v>212</v>
      </c>
      <c r="P22" s="52" t="s">
        <v>213</v>
      </c>
    </row>
    <row r="23" spans="1:16" ht="12.75" customHeight="1" thickBot="1" x14ac:dyDescent="0.25">
      <c r="A23" s="4" t="str">
        <f t="shared" si="0"/>
        <v>IBVS 657 </v>
      </c>
      <c r="B23" s="6" t="str">
        <f t="shared" si="1"/>
        <v>I</v>
      </c>
      <c r="C23" s="4">
        <f t="shared" si="2"/>
        <v>41216.722600000001</v>
      </c>
      <c r="D23" s="5" t="str">
        <f t="shared" si="3"/>
        <v>vis</v>
      </c>
      <c r="E23" s="48">
        <f>VLOOKUP(C23,'Active 1'!C$21:E$973,3,FALSE)</f>
        <v>-8434.001043126862</v>
      </c>
      <c r="F23" s="6" t="s">
        <v>137</v>
      </c>
      <c r="G23" s="5" t="str">
        <f t="shared" si="4"/>
        <v>41216.7226</v>
      </c>
      <c r="H23" s="4">
        <f t="shared" si="5"/>
        <v>-8434</v>
      </c>
      <c r="I23" s="49" t="s">
        <v>236</v>
      </c>
      <c r="J23" s="50" t="s">
        <v>237</v>
      </c>
      <c r="K23" s="49">
        <v>-8434</v>
      </c>
      <c r="L23" s="49" t="s">
        <v>238</v>
      </c>
      <c r="M23" s="50" t="s">
        <v>200</v>
      </c>
      <c r="N23" s="50" t="s">
        <v>201</v>
      </c>
      <c r="O23" s="51" t="s">
        <v>212</v>
      </c>
      <c r="P23" s="52" t="s">
        <v>213</v>
      </c>
    </row>
    <row r="24" spans="1:16" ht="12.75" customHeight="1" thickBot="1" x14ac:dyDescent="0.25">
      <c r="A24" s="4" t="str">
        <f t="shared" si="0"/>
        <v>IBVS 657 </v>
      </c>
      <c r="B24" s="6" t="str">
        <f t="shared" si="1"/>
        <v>I</v>
      </c>
      <c r="C24" s="4">
        <f t="shared" si="2"/>
        <v>41218.807200000003</v>
      </c>
      <c r="D24" s="5" t="str">
        <f t="shared" si="3"/>
        <v>vis</v>
      </c>
      <c r="E24" s="48">
        <f>VLOOKUP(C24,'Active 1'!C$21:E$973,3,FALSE)</f>
        <v>-8430.001296473567</v>
      </c>
      <c r="F24" s="6" t="s">
        <v>137</v>
      </c>
      <c r="G24" s="5" t="str">
        <f t="shared" si="4"/>
        <v>41218.8072</v>
      </c>
      <c r="H24" s="4">
        <f t="shared" si="5"/>
        <v>-8430</v>
      </c>
      <c r="I24" s="49" t="s">
        <v>239</v>
      </c>
      <c r="J24" s="50" t="s">
        <v>240</v>
      </c>
      <c r="K24" s="49">
        <v>-8430</v>
      </c>
      <c r="L24" s="49" t="s">
        <v>241</v>
      </c>
      <c r="M24" s="50" t="s">
        <v>200</v>
      </c>
      <c r="N24" s="50" t="s">
        <v>201</v>
      </c>
      <c r="O24" s="51" t="s">
        <v>212</v>
      </c>
      <c r="P24" s="52" t="s">
        <v>213</v>
      </c>
    </row>
    <row r="25" spans="1:16" ht="12.75" customHeight="1" thickBot="1" x14ac:dyDescent="0.25">
      <c r="A25" s="4" t="str">
        <f t="shared" si="0"/>
        <v>IBVS 657 </v>
      </c>
      <c r="B25" s="6" t="str">
        <f t="shared" si="1"/>
        <v>I</v>
      </c>
      <c r="C25" s="4">
        <f t="shared" si="2"/>
        <v>41232.879200000003</v>
      </c>
      <c r="D25" s="5" t="str">
        <f t="shared" si="3"/>
        <v>vis</v>
      </c>
      <c r="E25" s="48">
        <f>VLOOKUP(C25,'Active 1'!C$21:E$973,3,FALSE)</f>
        <v>-8403.0011837876227</v>
      </c>
      <c r="F25" s="6" t="s">
        <v>137</v>
      </c>
      <c r="G25" s="5" t="str">
        <f t="shared" si="4"/>
        <v>41232.8792</v>
      </c>
      <c r="H25" s="4">
        <f t="shared" si="5"/>
        <v>-8403</v>
      </c>
      <c r="I25" s="49" t="s">
        <v>242</v>
      </c>
      <c r="J25" s="50" t="s">
        <v>243</v>
      </c>
      <c r="K25" s="49">
        <v>-8403</v>
      </c>
      <c r="L25" s="49" t="s">
        <v>235</v>
      </c>
      <c r="M25" s="50" t="s">
        <v>200</v>
      </c>
      <c r="N25" s="50" t="s">
        <v>201</v>
      </c>
      <c r="O25" s="51" t="s">
        <v>212</v>
      </c>
      <c r="P25" s="52" t="s">
        <v>213</v>
      </c>
    </row>
    <row r="26" spans="1:16" ht="12.75" customHeight="1" thickBot="1" x14ac:dyDescent="0.25">
      <c r="A26" s="4" t="str">
        <f t="shared" si="0"/>
        <v>IBVS 657 </v>
      </c>
      <c r="B26" s="6" t="str">
        <f t="shared" si="1"/>
        <v>I</v>
      </c>
      <c r="C26" s="4">
        <f t="shared" si="2"/>
        <v>41255.811199999996</v>
      </c>
      <c r="D26" s="5" t="str">
        <f t="shared" si="3"/>
        <v>vis</v>
      </c>
      <c r="E26" s="48">
        <f>VLOOKUP(C26,'Active 1'!C$21:E$973,3,FALSE)</f>
        <v>-8359.0012844048815</v>
      </c>
      <c r="F26" s="6" t="s">
        <v>137</v>
      </c>
      <c r="G26" s="5" t="str">
        <f t="shared" si="4"/>
        <v>41255.8112</v>
      </c>
      <c r="H26" s="4">
        <f t="shared" si="5"/>
        <v>-8359</v>
      </c>
      <c r="I26" s="49" t="s">
        <v>244</v>
      </c>
      <c r="J26" s="50" t="s">
        <v>245</v>
      </c>
      <c r="K26" s="49">
        <v>-8359</v>
      </c>
      <c r="L26" s="49" t="s">
        <v>241</v>
      </c>
      <c r="M26" s="50" t="s">
        <v>200</v>
      </c>
      <c r="N26" s="50" t="s">
        <v>201</v>
      </c>
      <c r="O26" s="51" t="s">
        <v>212</v>
      </c>
      <c r="P26" s="52" t="s">
        <v>213</v>
      </c>
    </row>
    <row r="27" spans="1:16" ht="12.75" customHeight="1" thickBot="1" x14ac:dyDescent="0.25">
      <c r="A27" s="4" t="str">
        <f t="shared" si="0"/>
        <v> AAP 36.459 </v>
      </c>
      <c r="B27" s="6" t="str">
        <f t="shared" si="1"/>
        <v>I</v>
      </c>
      <c r="C27" s="4">
        <f t="shared" si="2"/>
        <v>41275.616199999997</v>
      </c>
      <c r="D27" s="5" t="str">
        <f t="shared" si="3"/>
        <v>vis</v>
      </c>
      <c r="E27" s="48">
        <f>VLOOKUP(C27,'Active 1'!C$21:E$973,3,FALSE)</f>
        <v>-8321.0011968732488</v>
      </c>
      <c r="F27" s="6" t="s">
        <v>137</v>
      </c>
      <c r="G27" s="5" t="str">
        <f t="shared" si="4"/>
        <v>41275.6162</v>
      </c>
      <c r="H27" s="4">
        <f t="shared" si="5"/>
        <v>-8321</v>
      </c>
      <c r="I27" s="49" t="s">
        <v>246</v>
      </c>
      <c r="J27" s="50" t="s">
        <v>247</v>
      </c>
      <c r="K27" s="49">
        <v>-8321</v>
      </c>
      <c r="L27" s="49" t="s">
        <v>235</v>
      </c>
      <c r="M27" s="50" t="s">
        <v>200</v>
      </c>
      <c r="N27" s="50" t="s">
        <v>201</v>
      </c>
      <c r="O27" s="51" t="s">
        <v>248</v>
      </c>
      <c r="P27" s="51" t="s">
        <v>249</v>
      </c>
    </row>
    <row r="28" spans="1:16" ht="12.75" customHeight="1" thickBot="1" x14ac:dyDescent="0.25">
      <c r="A28" s="4" t="str">
        <f t="shared" si="0"/>
        <v>IBVS 657 </v>
      </c>
      <c r="B28" s="6" t="str">
        <f t="shared" si="1"/>
        <v>I</v>
      </c>
      <c r="C28" s="4">
        <f t="shared" si="2"/>
        <v>41288.645799999998</v>
      </c>
      <c r="D28" s="5" t="str">
        <f t="shared" si="3"/>
        <v>vis</v>
      </c>
      <c r="E28" s="48">
        <f>VLOOKUP(C28,'Active 1'!C$21:E$973,3,FALSE)</f>
        <v>-8296.0011493851289</v>
      </c>
      <c r="F28" s="6" t="s">
        <v>137</v>
      </c>
      <c r="G28" s="5" t="str">
        <f t="shared" si="4"/>
        <v>41288.6458</v>
      </c>
      <c r="H28" s="4">
        <f t="shared" si="5"/>
        <v>-8296</v>
      </c>
      <c r="I28" s="49" t="s">
        <v>250</v>
      </c>
      <c r="J28" s="50" t="s">
        <v>251</v>
      </c>
      <c r="K28" s="49">
        <v>-8296</v>
      </c>
      <c r="L28" s="49" t="s">
        <v>235</v>
      </c>
      <c r="M28" s="50" t="s">
        <v>200</v>
      </c>
      <c r="N28" s="50" t="s">
        <v>201</v>
      </c>
      <c r="O28" s="51" t="s">
        <v>252</v>
      </c>
      <c r="P28" s="52" t="s">
        <v>213</v>
      </c>
    </row>
    <row r="29" spans="1:16" ht="12.75" customHeight="1" thickBot="1" x14ac:dyDescent="0.25">
      <c r="A29" s="4" t="str">
        <f t="shared" si="0"/>
        <v>IBVS 657 </v>
      </c>
      <c r="B29" s="6" t="str">
        <f t="shared" si="1"/>
        <v>I</v>
      </c>
      <c r="C29" s="4">
        <f t="shared" si="2"/>
        <v>41297.505799999999</v>
      </c>
      <c r="D29" s="5" t="str">
        <f t="shared" si="3"/>
        <v>vis</v>
      </c>
      <c r="E29" s="48">
        <f>VLOOKUP(C29,'Active 1'!C$21:E$973,3,FALSE)</f>
        <v>-8279.0013626883192</v>
      </c>
      <c r="F29" s="6" t="s">
        <v>137</v>
      </c>
      <c r="G29" s="5" t="str">
        <f t="shared" si="4"/>
        <v>41297.5058</v>
      </c>
      <c r="H29" s="4">
        <f t="shared" si="5"/>
        <v>-8279</v>
      </c>
      <c r="I29" s="49" t="s">
        <v>253</v>
      </c>
      <c r="J29" s="50" t="s">
        <v>254</v>
      </c>
      <c r="K29" s="49">
        <v>-8279</v>
      </c>
      <c r="L29" s="49" t="s">
        <v>241</v>
      </c>
      <c r="M29" s="50" t="s">
        <v>200</v>
      </c>
      <c r="N29" s="50" t="s">
        <v>201</v>
      </c>
      <c r="O29" s="51" t="s">
        <v>252</v>
      </c>
      <c r="P29" s="52" t="s">
        <v>213</v>
      </c>
    </row>
    <row r="30" spans="1:16" ht="12.75" customHeight="1" thickBot="1" x14ac:dyDescent="0.25">
      <c r="A30" s="4" t="str">
        <f t="shared" si="0"/>
        <v>IBVS 657 </v>
      </c>
      <c r="B30" s="6" t="str">
        <f t="shared" si="1"/>
        <v>I</v>
      </c>
      <c r="C30" s="4">
        <f t="shared" si="2"/>
        <v>41299.590799999998</v>
      </c>
      <c r="D30" s="5" t="str">
        <f t="shared" si="3"/>
        <v>vis</v>
      </c>
      <c r="E30" s="48">
        <f>VLOOKUP(C30,'Active 1'!C$21:E$973,3,FALSE)</f>
        <v>-8275.0008485503022</v>
      </c>
      <c r="F30" s="6" t="s">
        <v>137</v>
      </c>
      <c r="G30" s="5" t="str">
        <f t="shared" si="4"/>
        <v>41299.5908</v>
      </c>
      <c r="H30" s="4">
        <f t="shared" si="5"/>
        <v>-8275</v>
      </c>
      <c r="I30" s="49" t="s">
        <v>255</v>
      </c>
      <c r="J30" s="50" t="s">
        <v>256</v>
      </c>
      <c r="K30" s="49">
        <v>-8275</v>
      </c>
      <c r="L30" s="49" t="s">
        <v>257</v>
      </c>
      <c r="M30" s="50" t="s">
        <v>200</v>
      </c>
      <c r="N30" s="50" t="s">
        <v>201</v>
      </c>
      <c r="O30" s="51" t="s">
        <v>252</v>
      </c>
      <c r="P30" s="52" t="s">
        <v>213</v>
      </c>
    </row>
    <row r="31" spans="1:16" ht="12.75" customHeight="1" thickBot="1" x14ac:dyDescent="0.25">
      <c r="A31" s="4" t="str">
        <f t="shared" si="0"/>
        <v>IBVS 657 </v>
      </c>
      <c r="B31" s="6" t="str">
        <f t="shared" si="1"/>
        <v>I</v>
      </c>
      <c r="C31" s="4">
        <f t="shared" si="2"/>
        <v>41304.802600000003</v>
      </c>
      <c r="D31" s="5" t="str">
        <f t="shared" si="3"/>
        <v>vis</v>
      </c>
      <c r="E31" s="48">
        <f>VLOOKUP(C31,'Active 1'!C$21:E$973,3,FALSE)</f>
        <v>-8265.0009063035195</v>
      </c>
      <c r="F31" s="6" t="s">
        <v>137</v>
      </c>
      <c r="G31" s="5" t="str">
        <f t="shared" si="4"/>
        <v>41304.8026</v>
      </c>
      <c r="H31" s="4">
        <f t="shared" si="5"/>
        <v>-8265</v>
      </c>
      <c r="I31" s="49" t="s">
        <v>258</v>
      </c>
      <c r="J31" s="50" t="s">
        <v>259</v>
      </c>
      <c r="K31" s="49">
        <v>-8265</v>
      </c>
      <c r="L31" s="49" t="s">
        <v>238</v>
      </c>
      <c r="M31" s="50" t="s">
        <v>200</v>
      </c>
      <c r="N31" s="50" t="s">
        <v>201</v>
      </c>
      <c r="O31" s="51" t="s">
        <v>212</v>
      </c>
      <c r="P31" s="52" t="s">
        <v>213</v>
      </c>
    </row>
    <row r="32" spans="1:16" ht="12.75" customHeight="1" thickBot="1" x14ac:dyDescent="0.25">
      <c r="A32" s="4" t="str">
        <f t="shared" si="0"/>
        <v>IBVS 657 </v>
      </c>
      <c r="B32" s="6" t="str">
        <f t="shared" si="1"/>
        <v>I</v>
      </c>
      <c r="C32" s="4">
        <f t="shared" si="2"/>
        <v>41322.522799999999</v>
      </c>
      <c r="D32" s="5" t="str">
        <f t="shared" si="3"/>
        <v>vis</v>
      </c>
      <c r="E32" s="48">
        <f>VLOOKUP(C32,'Active 1'!C$21:E$973,3,FALSE)</f>
        <v>-8231.0009491675501</v>
      </c>
      <c r="F32" s="6" t="s">
        <v>137</v>
      </c>
      <c r="G32" s="5" t="str">
        <f t="shared" si="4"/>
        <v>41322.5228</v>
      </c>
      <c r="H32" s="4">
        <f t="shared" si="5"/>
        <v>-8231</v>
      </c>
      <c r="I32" s="49" t="s">
        <v>260</v>
      </c>
      <c r="J32" s="50" t="s">
        <v>261</v>
      </c>
      <c r="K32" s="49">
        <v>-8231</v>
      </c>
      <c r="L32" s="49" t="s">
        <v>238</v>
      </c>
      <c r="M32" s="50" t="s">
        <v>200</v>
      </c>
      <c r="N32" s="50" t="s">
        <v>201</v>
      </c>
      <c r="O32" s="51" t="s">
        <v>252</v>
      </c>
      <c r="P32" s="52" t="s">
        <v>213</v>
      </c>
    </row>
    <row r="33" spans="1:16" ht="12.75" customHeight="1" thickBot="1" x14ac:dyDescent="0.25">
      <c r="A33" s="4" t="str">
        <f t="shared" si="0"/>
        <v>IBVS 657 </v>
      </c>
      <c r="B33" s="6" t="str">
        <f t="shared" si="1"/>
        <v>I</v>
      </c>
      <c r="C33" s="4">
        <f t="shared" si="2"/>
        <v>41325.649899999997</v>
      </c>
      <c r="D33" s="5" t="str">
        <f t="shared" si="3"/>
        <v>vis</v>
      </c>
      <c r="E33" s="48">
        <f>VLOOKUP(C33,'Active 1'!C$21:E$973,3,FALSE)</f>
        <v>-8225.000945445252</v>
      </c>
      <c r="F33" s="6" t="s">
        <v>137</v>
      </c>
      <c r="G33" s="5" t="str">
        <f t="shared" si="4"/>
        <v>41325.6499</v>
      </c>
      <c r="H33" s="4">
        <f t="shared" si="5"/>
        <v>-8225</v>
      </c>
      <c r="I33" s="49" t="s">
        <v>262</v>
      </c>
      <c r="J33" s="50" t="s">
        <v>263</v>
      </c>
      <c r="K33" s="49">
        <v>-8225</v>
      </c>
      <c r="L33" s="49" t="s">
        <v>238</v>
      </c>
      <c r="M33" s="50" t="s">
        <v>200</v>
      </c>
      <c r="N33" s="50" t="s">
        <v>201</v>
      </c>
      <c r="O33" s="51" t="s">
        <v>252</v>
      </c>
      <c r="P33" s="52" t="s">
        <v>213</v>
      </c>
    </row>
    <row r="34" spans="1:16" ht="12.75" customHeight="1" thickBot="1" x14ac:dyDescent="0.25">
      <c r="A34" s="4" t="str">
        <f t="shared" si="0"/>
        <v>IBVS 657 </v>
      </c>
      <c r="B34" s="6" t="str">
        <f t="shared" si="1"/>
        <v>I</v>
      </c>
      <c r="C34" s="4">
        <f t="shared" si="2"/>
        <v>41335.552300000003</v>
      </c>
      <c r="D34" s="5" t="str">
        <f t="shared" si="3"/>
        <v>vis</v>
      </c>
      <c r="E34" s="48">
        <f>VLOOKUP(C34,'Active 1'!C$21:E$973,3,FALSE)</f>
        <v>-8206.0010935506052</v>
      </c>
      <c r="F34" s="6" t="s">
        <v>137</v>
      </c>
      <c r="G34" s="5" t="str">
        <f t="shared" si="4"/>
        <v>41335.5523</v>
      </c>
      <c r="H34" s="4">
        <f t="shared" si="5"/>
        <v>-8206</v>
      </c>
      <c r="I34" s="49" t="s">
        <v>264</v>
      </c>
      <c r="J34" s="50" t="s">
        <v>265</v>
      </c>
      <c r="K34" s="49">
        <v>-8206</v>
      </c>
      <c r="L34" s="49" t="s">
        <v>235</v>
      </c>
      <c r="M34" s="50" t="s">
        <v>200</v>
      </c>
      <c r="N34" s="50" t="s">
        <v>201</v>
      </c>
      <c r="O34" s="51" t="s">
        <v>252</v>
      </c>
      <c r="P34" s="52" t="s">
        <v>213</v>
      </c>
    </row>
    <row r="35" spans="1:16" ht="12.75" customHeight="1" thickBot="1" x14ac:dyDescent="0.25">
      <c r="A35" s="4" t="str">
        <f t="shared" si="0"/>
        <v>IBVS 657 </v>
      </c>
      <c r="B35" s="6" t="str">
        <f t="shared" si="1"/>
        <v>I</v>
      </c>
      <c r="C35" s="4">
        <f t="shared" si="2"/>
        <v>41359.526899999997</v>
      </c>
      <c r="D35" s="5" t="str">
        <f t="shared" si="3"/>
        <v>vis</v>
      </c>
      <c r="E35" s="48">
        <f>VLOOKUP(C35,'Active 1'!C$21:E$973,3,FALSE)</f>
        <v>-8160.0007452276732</v>
      </c>
      <c r="F35" s="6" t="s">
        <v>137</v>
      </c>
      <c r="G35" s="5" t="str">
        <f t="shared" si="4"/>
        <v>41359.5269</v>
      </c>
      <c r="H35" s="4">
        <f t="shared" si="5"/>
        <v>-8160</v>
      </c>
      <c r="I35" s="49" t="s">
        <v>266</v>
      </c>
      <c r="J35" s="50" t="s">
        <v>267</v>
      </c>
      <c r="K35" s="49">
        <v>-8160</v>
      </c>
      <c r="L35" s="49" t="s">
        <v>257</v>
      </c>
      <c r="M35" s="50" t="s">
        <v>200</v>
      </c>
      <c r="N35" s="50" t="s">
        <v>201</v>
      </c>
      <c r="O35" s="51" t="s">
        <v>252</v>
      </c>
      <c r="P35" s="52" t="s">
        <v>213</v>
      </c>
    </row>
    <row r="36" spans="1:16" ht="12.75" customHeight="1" thickBot="1" x14ac:dyDescent="0.25">
      <c r="A36" s="4" t="str">
        <f t="shared" si="0"/>
        <v>IBVS 657 </v>
      </c>
      <c r="B36" s="6" t="str">
        <f t="shared" si="1"/>
        <v>I</v>
      </c>
      <c r="C36" s="4">
        <f t="shared" si="2"/>
        <v>41362.653899999998</v>
      </c>
      <c r="D36" s="5" t="str">
        <f t="shared" si="3"/>
        <v>vis</v>
      </c>
      <c r="E36" s="48">
        <f>VLOOKUP(C36,'Active 1'!C$21:E$973,3,FALSE)</f>
        <v>-8154.0009333765538</v>
      </c>
      <c r="F36" s="6" t="s">
        <v>137</v>
      </c>
      <c r="G36" s="5" t="str">
        <f t="shared" si="4"/>
        <v>41362.6539</v>
      </c>
      <c r="H36" s="4">
        <f t="shared" si="5"/>
        <v>-8154</v>
      </c>
      <c r="I36" s="49" t="s">
        <v>268</v>
      </c>
      <c r="J36" s="50" t="s">
        <v>269</v>
      </c>
      <c r="K36" s="49">
        <v>-8154</v>
      </c>
      <c r="L36" s="49" t="s">
        <v>238</v>
      </c>
      <c r="M36" s="50" t="s">
        <v>200</v>
      </c>
      <c r="N36" s="50" t="s">
        <v>201</v>
      </c>
      <c r="O36" s="51" t="s">
        <v>212</v>
      </c>
      <c r="P36" s="52" t="s">
        <v>213</v>
      </c>
    </row>
    <row r="37" spans="1:16" ht="12.75" customHeight="1" thickBot="1" x14ac:dyDescent="0.25">
      <c r="A37" s="4" t="str">
        <f t="shared" si="0"/>
        <v>IBVS 657 </v>
      </c>
      <c r="B37" s="6" t="str">
        <f t="shared" si="1"/>
        <v>I</v>
      </c>
      <c r="C37" s="4">
        <f t="shared" si="2"/>
        <v>41374.641100000001</v>
      </c>
      <c r="D37" s="5" t="str">
        <f t="shared" si="3"/>
        <v>vis</v>
      </c>
      <c r="E37" s="48">
        <f>VLOOKUP(C37,'Active 1'!C$21:E$973,3,FALSE)</f>
        <v>-8131.0009510862574</v>
      </c>
      <c r="F37" s="6" t="s">
        <v>137</v>
      </c>
      <c r="G37" s="5" t="str">
        <f t="shared" si="4"/>
        <v>41374.6411</v>
      </c>
      <c r="H37" s="4">
        <f t="shared" si="5"/>
        <v>-8131</v>
      </c>
      <c r="I37" s="49" t="s">
        <v>270</v>
      </c>
      <c r="J37" s="50" t="s">
        <v>271</v>
      </c>
      <c r="K37" s="49">
        <v>-8131</v>
      </c>
      <c r="L37" s="49" t="s">
        <v>238</v>
      </c>
      <c r="M37" s="50" t="s">
        <v>200</v>
      </c>
      <c r="N37" s="50" t="s">
        <v>201</v>
      </c>
      <c r="O37" s="51" t="s">
        <v>212</v>
      </c>
      <c r="P37" s="52" t="s">
        <v>213</v>
      </c>
    </row>
    <row r="38" spans="1:16" ht="12.75" customHeight="1" thickBot="1" x14ac:dyDescent="0.25">
      <c r="A38" s="4" t="str">
        <f t="shared" si="0"/>
        <v> AAP 46.197 </v>
      </c>
      <c r="B38" s="6" t="str">
        <f t="shared" si="1"/>
        <v>I</v>
      </c>
      <c r="C38" s="4">
        <f t="shared" si="2"/>
        <v>41663.376799999998</v>
      </c>
      <c r="D38" s="5" t="str">
        <f t="shared" si="3"/>
        <v>vis</v>
      </c>
      <c r="E38" s="48">
        <f>VLOOKUP(C38,'Active 1'!C$21:E$973,3,FALSE)</f>
        <v>-7577.0003515655681</v>
      </c>
      <c r="F38" s="6" t="s">
        <v>137</v>
      </c>
      <c r="G38" s="5" t="str">
        <f t="shared" si="4"/>
        <v>41663.3768</v>
      </c>
      <c r="H38" s="4">
        <f t="shared" si="5"/>
        <v>-7577</v>
      </c>
      <c r="I38" s="49" t="s">
        <v>272</v>
      </c>
      <c r="J38" s="50" t="s">
        <v>273</v>
      </c>
      <c r="K38" s="49">
        <v>-7577</v>
      </c>
      <c r="L38" s="49" t="s">
        <v>274</v>
      </c>
      <c r="M38" s="50" t="s">
        <v>200</v>
      </c>
      <c r="N38" s="50" t="s">
        <v>201</v>
      </c>
      <c r="O38" s="51" t="s">
        <v>275</v>
      </c>
      <c r="P38" s="51" t="s">
        <v>276</v>
      </c>
    </row>
    <row r="39" spans="1:16" ht="12.75" customHeight="1" thickBot="1" x14ac:dyDescent="0.25">
      <c r="A39" s="4" t="str">
        <f t="shared" si="0"/>
        <v> AAP 46.197 </v>
      </c>
      <c r="B39" s="6" t="str">
        <f t="shared" si="1"/>
        <v>I</v>
      </c>
      <c r="C39" s="4">
        <f t="shared" si="2"/>
        <v>41665.461499999998</v>
      </c>
      <c r="D39" s="5" t="str">
        <f t="shared" si="3"/>
        <v>vis</v>
      </c>
      <c r="E39" s="48">
        <f>VLOOKUP(C39,'Active 1'!C$21:E$973,3,FALSE)</f>
        <v>-7573.0004130410953</v>
      </c>
      <c r="F39" s="6" t="s">
        <v>137</v>
      </c>
      <c r="G39" s="5" t="str">
        <f t="shared" si="4"/>
        <v>41665.4615</v>
      </c>
      <c r="H39" s="4">
        <f t="shared" si="5"/>
        <v>-7573</v>
      </c>
      <c r="I39" s="49" t="s">
        <v>277</v>
      </c>
      <c r="J39" s="50" t="s">
        <v>278</v>
      </c>
      <c r="K39" s="49">
        <v>-7573</v>
      </c>
      <c r="L39" s="49" t="s">
        <v>274</v>
      </c>
      <c r="M39" s="50" t="s">
        <v>200</v>
      </c>
      <c r="N39" s="50" t="s">
        <v>201</v>
      </c>
      <c r="O39" s="51" t="s">
        <v>275</v>
      </c>
      <c r="P39" s="51" t="s">
        <v>276</v>
      </c>
    </row>
    <row r="40" spans="1:16" ht="12.75" customHeight="1" thickBot="1" x14ac:dyDescent="0.25">
      <c r="A40" s="4" t="str">
        <f t="shared" si="0"/>
        <v> AAP 46.197 </v>
      </c>
      <c r="B40" s="6" t="str">
        <f t="shared" si="1"/>
        <v>I</v>
      </c>
      <c r="C40" s="4">
        <f t="shared" si="2"/>
        <v>41712.368000000002</v>
      </c>
      <c r="D40" s="5" t="str">
        <f t="shared" si="3"/>
        <v>vis</v>
      </c>
      <c r="E40" s="48">
        <f>VLOOKUP(C40,'Active 1'!C$21:E$973,3,FALSE)</f>
        <v>-7483.0003572065734</v>
      </c>
      <c r="F40" s="6" t="s">
        <v>137</v>
      </c>
      <c r="G40" s="5" t="str">
        <f t="shared" si="4"/>
        <v>41712.3680</v>
      </c>
      <c r="H40" s="4">
        <f t="shared" si="5"/>
        <v>-7483</v>
      </c>
      <c r="I40" s="49" t="s">
        <v>279</v>
      </c>
      <c r="J40" s="50" t="s">
        <v>280</v>
      </c>
      <c r="K40" s="49">
        <v>-7483</v>
      </c>
      <c r="L40" s="49" t="s">
        <v>274</v>
      </c>
      <c r="M40" s="50" t="s">
        <v>200</v>
      </c>
      <c r="N40" s="50" t="s">
        <v>201</v>
      </c>
      <c r="O40" s="51" t="s">
        <v>275</v>
      </c>
      <c r="P40" s="51" t="s">
        <v>276</v>
      </c>
    </row>
    <row r="41" spans="1:16" ht="12.75" customHeight="1" thickBot="1" x14ac:dyDescent="0.25">
      <c r="A41" s="4" t="str">
        <f t="shared" si="0"/>
        <v>IBVS 1053 </v>
      </c>
      <c r="B41" s="6" t="str">
        <f t="shared" si="1"/>
        <v>I</v>
      </c>
      <c r="C41" s="4">
        <f t="shared" si="2"/>
        <v>42006.313999999998</v>
      </c>
      <c r="D41" s="5" t="str">
        <f t="shared" si="3"/>
        <v>vis</v>
      </c>
      <c r="E41" s="48">
        <f>VLOOKUP(C41,'Active 1'!C$21:E$973,3,FALSE)</f>
        <v>-6919.0026935068372</v>
      </c>
      <c r="F41" s="6" t="s">
        <v>137</v>
      </c>
      <c r="G41" s="5" t="str">
        <f t="shared" si="4"/>
        <v>42006.3140</v>
      </c>
      <c r="H41" s="4">
        <f t="shared" si="5"/>
        <v>-6919</v>
      </c>
      <c r="I41" s="49" t="s">
        <v>281</v>
      </c>
      <c r="J41" s="50" t="s">
        <v>282</v>
      </c>
      <c r="K41" s="49">
        <v>-6919</v>
      </c>
      <c r="L41" s="49" t="s">
        <v>283</v>
      </c>
      <c r="M41" s="50" t="s">
        <v>200</v>
      </c>
      <c r="N41" s="50" t="s">
        <v>201</v>
      </c>
      <c r="O41" s="51" t="s">
        <v>284</v>
      </c>
      <c r="P41" s="52" t="s">
        <v>285</v>
      </c>
    </row>
    <row r="42" spans="1:16" ht="12.75" customHeight="1" thickBot="1" x14ac:dyDescent="0.25">
      <c r="A42" s="4" t="str">
        <f t="shared" si="0"/>
        <v> AAP 46.197 </v>
      </c>
      <c r="B42" s="6" t="str">
        <f t="shared" si="1"/>
        <v>I</v>
      </c>
      <c r="C42" s="4">
        <f t="shared" si="2"/>
        <v>42007.357799999998</v>
      </c>
      <c r="D42" s="5" t="str">
        <f t="shared" si="3"/>
        <v>vis</v>
      </c>
      <c r="E42" s="48">
        <f>VLOOKUP(C42,'Active 1'!C$21:E$973,3,FALSE)</f>
        <v>-6916.9999421124667</v>
      </c>
      <c r="F42" s="6" t="s">
        <v>137</v>
      </c>
      <c r="G42" s="5" t="str">
        <f t="shared" si="4"/>
        <v>42007.3578</v>
      </c>
      <c r="H42" s="4">
        <f t="shared" si="5"/>
        <v>-6917</v>
      </c>
      <c r="I42" s="49" t="s">
        <v>286</v>
      </c>
      <c r="J42" s="50" t="s">
        <v>287</v>
      </c>
      <c r="K42" s="49">
        <v>-6917</v>
      </c>
      <c r="L42" s="49" t="s">
        <v>288</v>
      </c>
      <c r="M42" s="50" t="s">
        <v>200</v>
      </c>
      <c r="N42" s="50" t="s">
        <v>201</v>
      </c>
      <c r="O42" s="51" t="s">
        <v>275</v>
      </c>
      <c r="P42" s="51" t="s">
        <v>276</v>
      </c>
    </row>
    <row r="43" spans="1:16" ht="12.75" customHeight="1" thickBot="1" x14ac:dyDescent="0.25">
      <c r="A43" s="4" t="str">
        <f t="shared" ref="A43:A74" si="6">P43</f>
        <v> AAP 46.197 </v>
      </c>
      <c r="B43" s="6" t="str">
        <f t="shared" ref="B43:B74" si="7">IF(H43=INT(H43),"I","II")</f>
        <v>I</v>
      </c>
      <c r="C43" s="4">
        <f t="shared" ref="C43:C74" si="8">1*G43</f>
        <v>42008.400199999996</v>
      </c>
      <c r="D43" s="5" t="str">
        <f t="shared" ref="D43:D74" si="9">VLOOKUP(F43,I$1:J$5,2,FALSE)</f>
        <v>vis</v>
      </c>
      <c r="E43" s="48">
        <f>VLOOKUP(C43,'Active 1'!C$21:E$973,3,FALSE)</f>
        <v>-6914.9998769146423</v>
      </c>
      <c r="F43" s="6" t="s">
        <v>137</v>
      </c>
      <c r="G43" s="5" t="str">
        <f t="shared" ref="G43:G74" si="10">MID(I43,3,LEN(I43)-3)</f>
        <v>42008.4002</v>
      </c>
      <c r="H43" s="4">
        <f t="shared" ref="H43:H74" si="11">1*K43</f>
        <v>-6915</v>
      </c>
      <c r="I43" s="49" t="s">
        <v>289</v>
      </c>
      <c r="J43" s="50" t="s">
        <v>290</v>
      </c>
      <c r="K43" s="49">
        <v>-6915</v>
      </c>
      <c r="L43" s="49" t="s">
        <v>291</v>
      </c>
      <c r="M43" s="50" t="s">
        <v>200</v>
      </c>
      <c r="N43" s="50" t="s">
        <v>201</v>
      </c>
      <c r="O43" s="51" t="s">
        <v>275</v>
      </c>
      <c r="P43" s="51" t="s">
        <v>276</v>
      </c>
    </row>
    <row r="44" spans="1:16" ht="12.75" customHeight="1" thickBot="1" x14ac:dyDescent="0.25">
      <c r="A44" s="4" t="str">
        <f t="shared" si="6"/>
        <v> AAP 36.459 </v>
      </c>
      <c r="B44" s="6" t="str">
        <f t="shared" si="7"/>
        <v>I</v>
      </c>
      <c r="C44" s="4">
        <f t="shared" si="8"/>
        <v>42015.6967</v>
      </c>
      <c r="D44" s="5" t="str">
        <f t="shared" si="9"/>
        <v>vis</v>
      </c>
      <c r="E44" s="48">
        <f>VLOOKUP(C44,'Active 1'!C$21:E$973,3,FALSE)</f>
        <v>-6900.9999961433869</v>
      </c>
      <c r="F44" s="6" t="s">
        <v>137</v>
      </c>
      <c r="G44" s="5" t="str">
        <f t="shared" si="10"/>
        <v>42015.6967</v>
      </c>
      <c r="H44" s="4">
        <f t="shared" si="11"/>
        <v>-6901</v>
      </c>
      <c r="I44" s="49" t="s">
        <v>292</v>
      </c>
      <c r="J44" s="50" t="s">
        <v>293</v>
      </c>
      <c r="K44" s="49">
        <v>-6901</v>
      </c>
      <c r="L44" s="49" t="s">
        <v>288</v>
      </c>
      <c r="M44" s="50" t="s">
        <v>200</v>
      </c>
      <c r="N44" s="50" t="s">
        <v>201</v>
      </c>
      <c r="O44" s="51" t="s">
        <v>294</v>
      </c>
      <c r="P44" s="51" t="s">
        <v>249</v>
      </c>
    </row>
    <row r="45" spans="1:16" ht="12.75" customHeight="1" thickBot="1" x14ac:dyDescent="0.25">
      <c r="A45" s="4" t="str">
        <f t="shared" si="6"/>
        <v> AAP 36.459 </v>
      </c>
      <c r="B45" s="6" t="str">
        <f t="shared" si="7"/>
        <v>I</v>
      </c>
      <c r="C45" s="4">
        <f t="shared" si="8"/>
        <v>42017.781499999997</v>
      </c>
      <c r="D45" s="5" t="str">
        <f t="shared" si="9"/>
        <v>vis</v>
      </c>
      <c r="E45" s="48">
        <f>VLOOKUP(C45,'Active 1'!C$21:E$973,3,FALSE)</f>
        <v>-6896.9998657477372</v>
      </c>
      <c r="F45" s="6" t="s">
        <v>137</v>
      </c>
      <c r="G45" s="5" t="str">
        <f t="shared" si="10"/>
        <v>42017.7815</v>
      </c>
      <c r="H45" s="4">
        <f t="shared" si="11"/>
        <v>-6897</v>
      </c>
      <c r="I45" s="49" t="s">
        <v>299</v>
      </c>
      <c r="J45" s="50" t="s">
        <v>300</v>
      </c>
      <c r="K45" s="49">
        <v>-6897</v>
      </c>
      <c r="L45" s="49" t="s">
        <v>291</v>
      </c>
      <c r="M45" s="50" t="s">
        <v>200</v>
      </c>
      <c r="N45" s="50" t="s">
        <v>201</v>
      </c>
      <c r="O45" s="51" t="s">
        <v>294</v>
      </c>
      <c r="P45" s="51" t="s">
        <v>249</v>
      </c>
    </row>
    <row r="46" spans="1:16" ht="12.75" customHeight="1" thickBot="1" x14ac:dyDescent="0.25">
      <c r="A46" s="4" t="str">
        <f t="shared" si="6"/>
        <v> AAP 46.197 </v>
      </c>
      <c r="B46" s="6" t="str">
        <f t="shared" si="7"/>
        <v>I</v>
      </c>
      <c r="C46" s="4">
        <f t="shared" si="8"/>
        <v>42032.374600000003</v>
      </c>
      <c r="D46" s="5" t="str">
        <f t="shared" si="9"/>
        <v>vis</v>
      </c>
      <c r="E46" s="48">
        <f>VLOOKUP(C46,'Active 1'!C$21:E$973,3,FALSE)</f>
        <v>-6868.9999123340504</v>
      </c>
      <c r="F46" s="6" t="s">
        <v>137</v>
      </c>
      <c r="G46" s="5" t="str">
        <f t="shared" si="10"/>
        <v>42032.3746</v>
      </c>
      <c r="H46" s="4">
        <f t="shared" si="11"/>
        <v>-6869</v>
      </c>
      <c r="I46" s="49" t="s">
        <v>301</v>
      </c>
      <c r="J46" s="50" t="s">
        <v>302</v>
      </c>
      <c r="K46" s="49">
        <v>-6869</v>
      </c>
      <c r="L46" s="49" t="s">
        <v>288</v>
      </c>
      <c r="M46" s="50" t="s">
        <v>200</v>
      </c>
      <c r="N46" s="50" t="s">
        <v>201</v>
      </c>
      <c r="O46" s="51" t="s">
        <v>275</v>
      </c>
      <c r="P46" s="51" t="s">
        <v>276</v>
      </c>
    </row>
    <row r="47" spans="1:16" ht="12.75" customHeight="1" thickBot="1" x14ac:dyDescent="0.25">
      <c r="A47" s="4" t="str">
        <f t="shared" si="6"/>
        <v> AAP 46.197 </v>
      </c>
      <c r="B47" s="6" t="str">
        <f t="shared" si="7"/>
        <v>I</v>
      </c>
      <c r="C47" s="4">
        <f t="shared" si="8"/>
        <v>42046.446400000001</v>
      </c>
      <c r="D47" s="5" t="str">
        <f t="shared" si="9"/>
        <v>vis</v>
      </c>
      <c r="E47" s="48">
        <f>VLOOKUP(C47,'Active 1'!C$21:E$973,3,FALSE)</f>
        <v>-6842.0001833904726</v>
      </c>
      <c r="F47" s="6" t="s">
        <v>137</v>
      </c>
      <c r="G47" s="5" t="str">
        <f t="shared" si="10"/>
        <v>42046.4464</v>
      </c>
      <c r="H47" s="4">
        <f t="shared" si="11"/>
        <v>-6842</v>
      </c>
      <c r="I47" s="49" t="s">
        <v>303</v>
      </c>
      <c r="J47" s="50" t="s">
        <v>304</v>
      </c>
      <c r="K47" s="49">
        <v>-6842</v>
      </c>
      <c r="L47" s="49" t="s">
        <v>305</v>
      </c>
      <c r="M47" s="50" t="s">
        <v>200</v>
      </c>
      <c r="N47" s="50" t="s">
        <v>201</v>
      </c>
      <c r="O47" s="51" t="s">
        <v>275</v>
      </c>
      <c r="P47" s="51" t="s">
        <v>276</v>
      </c>
    </row>
    <row r="48" spans="1:16" ht="12.75" customHeight="1" thickBot="1" x14ac:dyDescent="0.25">
      <c r="A48" s="4" t="str">
        <f t="shared" si="6"/>
        <v> AAP 36.459 </v>
      </c>
      <c r="B48" s="6" t="str">
        <f t="shared" si="7"/>
        <v>I</v>
      </c>
      <c r="C48" s="4">
        <f t="shared" si="8"/>
        <v>42062.603199999998</v>
      </c>
      <c r="D48" s="5" t="str">
        <f t="shared" si="9"/>
        <v>vis</v>
      </c>
      <c r="E48" s="48">
        <f>VLOOKUP(C48,'Active 1'!C$21:E$973,3,FALSE)</f>
        <v>-6810.9999403088777</v>
      </c>
      <c r="F48" s="6" t="s">
        <v>137</v>
      </c>
      <c r="G48" s="5" t="str">
        <f t="shared" si="10"/>
        <v>42062.6032</v>
      </c>
      <c r="H48" s="4">
        <f t="shared" si="11"/>
        <v>-6811</v>
      </c>
      <c r="I48" s="49" t="s">
        <v>306</v>
      </c>
      <c r="J48" s="50" t="s">
        <v>307</v>
      </c>
      <c r="K48" s="49">
        <v>-6811</v>
      </c>
      <c r="L48" s="49" t="s">
        <v>288</v>
      </c>
      <c r="M48" s="50" t="s">
        <v>200</v>
      </c>
      <c r="N48" s="50" t="s">
        <v>201</v>
      </c>
      <c r="O48" s="51" t="s">
        <v>294</v>
      </c>
      <c r="P48" s="51" t="s">
        <v>249</v>
      </c>
    </row>
    <row r="49" spans="1:16" ht="12.75" customHeight="1" thickBot="1" x14ac:dyDescent="0.25">
      <c r="A49" s="4" t="str">
        <f t="shared" si="6"/>
        <v> AAP 46.197 </v>
      </c>
      <c r="B49" s="6" t="str">
        <f t="shared" si="7"/>
        <v>I</v>
      </c>
      <c r="C49" s="4">
        <f t="shared" si="8"/>
        <v>42069.378499999999</v>
      </c>
      <c r="D49" s="5" t="str">
        <f t="shared" si="9"/>
        <v>vis</v>
      </c>
      <c r="E49" s="48">
        <f>VLOOKUP(C49,'Active 1'!C$21:E$973,3,FALSE)</f>
        <v>-6798.0000921365418</v>
      </c>
      <c r="F49" s="6" t="s">
        <v>137</v>
      </c>
      <c r="G49" s="5" t="str">
        <f t="shared" si="10"/>
        <v>42069.3785</v>
      </c>
      <c r="H49" s="4">
        <f t="shared" si="11"/>
        <v>-6798</v>
      </c>
      <c r="I49" s="49" t="s">
        <v>308</v>
      </c>
      <c r="J49" s="50" t="s">
        <v>309</v>
      </c>
      <c r="K49" s="49">
        <v>-6798</v>
      </c>
      <c r="L49" s="49" t="s">
        <v>310</v>
      </c>
      <c r="M49" s="50" t="s">
        <v>200</v>
      </c>
      <c r="N49" s="50" t="s">
        <v>201</v>
      </c>
      <c r="O49" s="51" t="s">
        <v>275</v>
      </c>
      <c r="P49" s="51" t="s">
        <v>276</v>
      </c>
    </row>
    <row r="50" spans="1:16" ht="12.75" customHeight="1" thickBot="1" x14ac:dyDescent="0.25">
      <c r="A50" s="4" t="str">
        <f t="shared" si="6"/>
        <v>IBVS 1053 </v>
      </c>
      <c r="B50" s="6" t="str">
        <f t="shared" si="7"/>
        <v>I</v>
      </c>
      <c r="C50" s="4">
        <f t="shared" si="8"/>
        <v>42387.300999999999</v>
      </c>
      <c r="D50" s="5" t="str">
        <f t="shared" si="9"/>
        <v>vis</v>
      </c>
      <c r="E50" s="48">
        <f>VLOOKUP(C50,'Active 1'!C$21:E$973,3,FALSE)</f>
        <v>-6187.9984345614021</v>
      </c>
      <c r="F50" s="6" t="s">
        <v>137</v>
      </c>
      <c r="G50" s="5" t="str">
        <f t="shared" si="10"/>
        <v>42387.301</v>
      </c>
      <c r="H50" s="4">
        <f t="shared" si="11"/>
        <v>-6188</v>
      </c>
      <c r="I50" s="49" t="s">
        <v>315</v>
      </c>
      <c r="J50" s="50" t="s">
        <v>316</v>
      </c>
      <c r="K50" s="49">
        <v>-6188</v>
      </c>
      <c r="L50" s="49" t="s">
        <v>317</v>
      </c>
      <c r="M50" s="50" t="s">
        <v>200</v>
      </c>
      <c r="N50" s="50" t="s">
        <v>201</v>
      </c>
      <c r="O50" s="51" t="s">
        <v>284</v>
      </c>
      <c r="P50" s="52" t="s">
        <v>285</v>
      </c>
    </row>
    <row r="51" spans="1:16" ht="12.75" customHeight="1" thickBot="1" x14ac:dyDescent="0.25">
      <c r="A51" s="4" t="str">
        <f t="shared" si="6"/>
        <v>IBVS 1163 </v>
      </c>
      <c r="B51" s="6" t="str">
        <f t="shared" si="7"/>
        <v>I</v>
      </c>
      <c r="C51" s="4">
        <f t="shared" si="8"/>
        <v>42720.334000000003</v>
      </c>
      <c r="D51" s="5" t="str">
        <f t="shared" si="9"/>
        <v>vis</v>
      </c>
      <c r="E51" s="48">
        <f>VLOOKUP(C51,'Active 1'!C$21:E$973,3,FALSE)</f>
        <v>-5549.0040820785707</v>
      </c>
      <c r="F51" s="6" t="s">
        <v>137</v>
      </c>
      <c r="G51" s="5" t="str">
        <f t="shared" si="10"/>
        <v>42720.334</v>
      </c>
      <c r="H51" s="4">
        <f t="shared" si="11"/>
        <v>-5549</v>
      </c>
      <c r="I51" s="49" t="s">
        <v>318</v>
      </c>
      <c r="J51" s="50" t="s">
        <v>319</v>
      </c>
      <c r="K51" s="49">
        <v>-5549</v>
      </c>
      <c r="L51" s="49" t="s">
        <v>320</v>
      </c>
      <c r="M51" s="50" t="s">
        <v>200</v>
      </c>
      <c r="N51" s="50" t="s">
        <v>201</v>
      </c>
      <c r="O51" s="51" t="s">
        <v>321</v>
      </c>
      <c r="P51" s="52" t="s">
        <v>322</v>
      </c>
    </row>
    <row r="52" spans="1:16" ht="12.75" customHeight="1" thickBot="1" x14ac:dyDescent="0.25">
      <c r="A52" s="4" t="str">
        <f t="shared" si="6"/>
        <v>IBVS 1163 </v>
      </c>
      <c r="B52" s="6" t="str">
        <f t="shared" si="7"/>
        <v>I</v>
      </c>
      <c r="C52" s="4">
        <f t="shared" si="8"/>
        <v>42723.464</v>
      </c>
      <c r="D52" s="5" t="str">
        <f t="shared" si="9"/>
        <v>vis</v>
      </c>
      <c r="E52" s="48">
        <f>VLOOKUP(C52,'Active 1'!C$21:E$973,3,FALSE)</f>
        <v>-5542.9985140920062</v>
      </c>
      <c r="F52" s="6" t="s">
        <v>137</v>
      </c>
      <c r="G52" s="5" t="str">
        <f t="shared" si="10"/>
        <v>42723.464</v>
      </c>
      <c r="H52" s="4">
        <f t="shared" si="11"/>
        <v>-5543</v>
      </c>
      <c r="I52" s="49" t="s">
        <v>323</v>
      </c>
      <c r="J52" s="50" t="s">
        <v>324</v>
      </c>
      <c r="K52" s="49">
        <v>-5543</v>
      </c>
      <c r="L52" s="49" t="s">
        <v>317</v>
      </c>
      <c r="M52" s="50" t="s">
        <v>200</v>
      </c>
      <c r="N52" s="50" t="s">
        <v>201</v>
      </c>
      <c r="O52" s="51" t="s">
        <v>321</v>
      </c>
      <c r="P52" s="52" t="s">
        <v>322</v>
      </c>
    </row>
    <row r="53" spans="1:16" ht="12.75" customHeight="1" thickBot="1" x14ac:dyDescent="0.25">
      <c r="A53" s="4" t="str">
        <f t="shared" si="6"/>
        <v>IBVS 1444 </v>
      </c>
      <c r="B53" s="6" t="str">
        <f t="shared" si="7"/>
        <v>I</v>
      </c>
      <c r="C53" s="4">
        <f t="shared" si="8"/>
        <v>43077.8678</v>
      </c>
      <c r="D53" s="5" t="str">
        <f t="shared" si="9"/>
        <v>vis</v>
      </c>
      <c r="E53" s="48">
        <f>VLOOKUP(C53,'Active 1'!C$21:E$973,3,FALSE)</f>
        <v>-4862.999755114809</v>
      </c>
      <c r="F53" s="6" t="s">
        <v>137</v>
      </c>
      <c r="G53" s="5" t="str">
        <f t="shared" si="10"/>
        <v>43077.8678</v>
      </c>
      <c r="H53" s="4">
        <f t="shared" si="11"/>
        <v>-4863</v>
      </c>
      <c r="I53" s="49" t="s">
        <v>333</v>
      </c>
      <c r="J53" s="50" t="s">
        <v>334</v>
      </c>
      <c r="K53" s="49">
        <v>-4863</v>
      </c>
      <c r="L53" s="49" t="s">
        <v>291</v>
      </c>
      <c r="M53" s="50" t="s">
        <v>200</v>
      </c>
      <c r="N53" s="50" t="s">
        <v>201</v>
      </c>
      <c r="O53" s="51" t="s">
        <v>335</v>
      </c>
      <c r="P53" s="52" t="s">
        <v>298</v>
      </c>
    </row>
    <row r="54" spans="1:16" ht="12.75" customHeight="1" thickBot="1" x14ac:dyDescent="0.25">
      <c r="A54" s="4" t="str">
        <f t="shared" si="6"/>
        <v>IBVS 1444 </v>
      </c>
      <c r="B54" s="6" t="str">
        <f t="shared" si="7"/>
        <v>I</v>
      </c>
      <c r="C54" s="4">
        <f t="shared" si="8"/>
        <v>43078.91</v>
      </c>
      <c r="D54" s="5" t="str">
        <f t="shared" si="9"/>
        <v>vis</v>
      </c>
      <c r="E54" s="48">
        <f>VLOOKUP(C54,'Active 1'!C$21:E$973,3,FALSE)</f>
        <v>-4861.0000736593383</v>
      </c>
      <c r="F54" s="6" t="s">
        <v>137</v>
      </c>
      <c r="G54" s="5" t="str">
        <f t="shared" si="10"/>
        <v>43078.9100</v>
      </c>
      <c r="H54" s="4">
        <f t="shared" si="11"/>
        <v>-4861</v>
      </c>
      <c r="I54" s="49" t="s">
        <v>336</v>
      </c>
      <c r="J54" s="50" t="s">
        <v>337</v>
      </c>
      <c r="K54" s="49">
        <v>-4861</v>
      </c>
      <c r="L54" s="49" t="s">
        <v>310</v>
      </c>
      <c r="M54" s="50" t="s">
        <v>200</v>
      </c>
      <c r="N54" s="50" t="s">
        <v>201</v>
      </c>
      <c r="O54" s="51" t="s">
        <v>335</v>
      </c>
      <c r="P54" s="52" t="s">
        <v>298</v>
      </c>
    </row>
    <row r="55" spans="1:16" ht="12.75" customHeight="1" thickBot="1" x14ac:dyDescent="0.25">
      <c r="A55" s="4" t="str">
        <f t="shared" si="6"/>
        <v>IBVS 1444 </v>
      </c>
      <c r="B55" s="6" t="str">
        <f t="shared" si="7"/>
        <v>I</v>
      </c>
      <c r="C55" s="4">
        <f t="shared" si="8"/>
        <v>43079.952299999997</v>
      </c>
      <c r="D55" s="5" t="str">
        <f t="shared" si="9"/>
        <v>vis</v>
      </c>
      <c r="E55" s="48">
        <f>VLOOKUP(C55,'Active 1'!C$21:E$973,3,FALSE)</f>
        <v>-4859.0002003327045</v>
      </c>
      <c r="F55" s="6" t="s">
        <v>137</v>
      </c>
      <c r="G55" s="5" t="str">
        <f t="shared" si="10"/>
        <v>43079.9523</v>
      </c>
      <c r="H55" s="4">
        <f t="shared" si="11"/>
        <v>-4859</v>
      </c>
      <c r="I55" s="49" t="s">
        <v>338</v>
      </c>
      <c r="J55" s="50" t="s">
        <v>339</v>
      </c>
      <c r="K55" s="49">
        <v>-4859</v>
      </c>
      <c r="L55" s="49" t="s">
        <v>305</v>
      </c>
      <c r="M55" s="50" t="s">
        <v>200</v>
      </c>
      <c r="N55" s="50" t="s">
        <v>201</v>
      </c>
      <c r="O55" s="51" t="s">
        <v>335</v>
      </c>
      <c r="P55" s="52" t="s">
        <v>298</v>
      </c>
    </row>
    <row r="56" spans="1:16" ht="12.75" customHeight="1" thickBot="1" x14ac:dyDescent="0.25">
      <c r="A56" s="4" t="str">
        <f t="shared" si="6"/>
        <v>IBVS 1444 </v>
      </c>
      <c r="B56" s="6" t="str">
        <f t="shared" si="7"/>
        <v>I</v>
      </c>
      <c r="C56" s="4">
        <f t="shared" si="8"/>
        <v>43080.9948</v>
      </c>
      <c r="D56" s="5" t="str">
        <f t="shared" si="9"/>
        <v>vis</v>
      </c>
      <c r="E56" s="48">
        <f>VLOOKUP(C56,'Active 1'!C$21:E$973,3,FALSE)</f>
        <v>-4856.9999432636896</v>
      </c>
      <c r="F56" s="6" t="s">
        <v>137</v>
      </c>
      <c r="G56" s="5" t="str">
        <f t="shared" si="10"/>
        <v>43080.9948</v>
      </c>
      <c r="H56" s="4">
        <f t="shared" si="11"/>
        <v>-4857</v>
      </c>
      <c r="I56" s="49" t="s">
        <v>340</v>
      </c>
      <c r="J56" s="50" t="s">
        <v>341</v>
      </c>
      <c r="K56" s="49">
        <v>-4857</v>
      </c>
      <c r="L56" s="49" t="s">
        <v>288</v>
      </c>
      <c r="M56" s="50" t="s">
        <v>200</v>
      </c>
      <c r="N56" s="50" t="s">
        <v>201</v>
      </c>
      <c r="O56" s="51" t="s">
        <v>335</v>
      </c>
      <c r="P56" s="52" t="s">
        <v>298</v>
      </c>
    </row>
    <row r="57" spans="1:16" ht="12.75" customHeight="1" thickBot="1" x14ac:dyDescent="0.25">
      <c r="A57" s="4" t="str">
        <f t="shared" si="6"/>
        <v>IBVS 1449 </v>
      </c>
      <c r="B57" s="6" t="str">
        <f t="shared" si="7"/>
        <v>I</v>
      </c>
      <c r="C57" s="4">
        <f t="shared" si="8"/>
        <v>43460.415999999997</v>
      </c>
      <c r="D57" s="5" t="str">
        <f t="shared" si="9"/>
        <v>vis</v>
      </c>
      <c r="E57" s="48">
        <f>VLOOKUP(C57,'Active 1'!C$21:E$973,3,FALSE)</f>
        <v>-4129.0000032810003</v>
      </c>
      <c r="F57" s="6" t="s">
        <v>137</v>
      </c>
      <c r="G57" s="5" t="str">
        <f t="shared" si="10"/>
        <v>43460.4160</v>
      </c>
      <c r="H57" s="4">
        <f t="shared" si="11"/>
        <v>-4129</v>
      </c>
      <c r="I57" s="49" t="s">
        <v>342</v>
      </c>
      <c r="J57" s="50" t="s">
        <v>343</v>
      </c>
      <c r="K57" s="49">
        <v>-4129</v>
      </c>
      <c r="L57" s="49" t="s">
        <v>310</v>
      </c>
      <c r="M57" s="50" t="s">
        <v>200</v>
      </c>
      <c r="N57" s="50" t="s">
        <v>201</v>
      </c>
      <c r="O57" s="51" t="s">
        <v>284</v>
      </c>
      <c r="P57" s="52" t="s">
        <v>344</v>
      </c>
    </row>
    <row r="58" spans="1:16" ht="12.75" customHeight="1" thickBot="1" x14ac:dyDescent="0.25">
      <c r="A58" s="4" t="str">
        <f t="shared" si="6"/>
        <v>IBVS 1449 </v>
      </c>
      <c r="B58" s="6" t="str">
        <f t="shared" si="7"/>
        <v>I</v>
      </c>
      <c r="C58" s="4">
        <f t="shared" si="8"/>
        <v>43462.500800000002</v>
      </c>
      <c r="D58" s="5" t="str">
        <f t="shared" si="9"/>
        <v>vis</v>
      </c>
      <c r="E58" s="48">
        <f>VLOOKUP(C58,'Active 1'!C$21:E$973,3,FALSE)</f>
        <v>-4124.999872885337</v>
      </c>
      <c r="F58" s="6" t="s">
        <v>137</v>
      </c>
      <c r="G58" s="5" t="str">
        <f t="shared" si="10"/>
        <v>43462.5008</v>
      </c>
      <c r="H58" s="4">
        <f t="shared" si="11"/>
        <v>-4125</v>
      </c>
      <c r="I58" s="49" t="s">
        <v>345</v>
      </c>
      <c r="J58" s="50" t="s">
        <v>346</v>
      </c>
      <c r="K58" s="49">
        <v>-4125</v>
      </c>
      <c r="L58" s="49" t="s">
        <v>291</v>
      </c>
      <c r="M58" s="50" t="s">
        <v>200</v>
      </c>
      <c r="N58" s="50" t="s">
        <v>201</v>
      </c>
      <c r="O58" s="51" t="s">
        <v>284</v>
      </c>
      <c r="P58" s="52" t="s">
        <v>344</v>
      </c>
    </row>
    <row r="59" spans="1:16" ht="12.75" customHeight="1" thickBot="1" x14ac:dyDescent="0.25">
      <c r="A59" s="4" t="str">
        <f t="shared" si="6"/>
        <v>IBVS 1449 </v>
      </c>
      <c r="B59" s="6" t="str">
        <f t="shared" si="7"/>
        <v>I</v>
      </c>
      <c r="C59" s="4">
        <f t="shared" si="8"/>
        <v>43463.5432</v>
      </c>
      <c r="D59" s="5" t="str">
        <f t="shared" si="9"/>
        <v>vis</v>
      </c>
      <c r="E59" s="48">
        <f>VLOOKUP(C59,'Active 1'!C$21:E$973,3,FALSE)</f>
        <v>-4122.9998076875127</v>
      </c>
      <c r="F59" s="6" t="s">
        <v>137</v>
      </c>
      <c r="G59" s="5" t="str">
        <f t="shared" si="10"/>
        <v>43463.5432</v>
      </c>
      <c r="H59" s="4">
        <f t="shared" si="11"/>
        <v>-4123</v>
      </c>
      <c r="I59" s="49" t="s">
        <v>347</v>
      </c>
      <c r="J59" s="50" t="s">
        <v>348</v>
      </c>
      <c r="K59" s="49">
        <v>-4123</v>
      </c>
      <c r="L59" s="49" t="s">
        <v>291</v>
      </c>
      <c r="M59" s="50" t="s">
        <v>200</v>
      </c>
      <c r="N59" s="50" t="s">
        <v>201</v>
      </c>
      <c r="O59" s="51" t="s">
        <v>284</v>
      </c>
      <c r="P59" s="52" t="s">
        <v>344</v>
      </c>
    </row>
    <row r="60" spans="1:16" ht="12.75" customHeight="1" thickBot="1" x14ac:dyDescent="0.25">
      <c r="A60" s="4" t="str">
        <f t="shared" si="6"/>
        <v> AJ 96.976 </v>
      </c>
      <c r="B60" s="6" t="str">
        <f t="shared" si="7"/>
        <v>I</v>
      </c>
      <c r="C60" s="4">
        <f t="shared" si="8"/>
        <v>43480.741999999998</v>
      </c>
      <c r="D60" s="5" t="str">
        <f t="shared" si="9"/>
        <v>vis</v>
      </c>
      <c r="E60" s="48">
        <f>VLOOKUP(C60,'Active 1'!C$21:E$973,3,FALSE)</f>
        <v>-4090.000266892815</v>
      </c>
      <c r="F60" s="6" t="s">
        <v>137</v>
      </c>
      <c r="G60" s="5" t="str">
        <f t="shared" si="10"/>
        <v>43480.7420</v>
      </c>
      <c r="H60" s="4">
        <f t="shared" si="11"/>
        <v>-4090</v>
      </c>
      <c r="I60" s="49" t="s">
        <v>349</v>
      </c>
      <c r="J60" s="50" t="s">
        <v>350</v>
      </c>
      <c r="K60" s="49">
        <v>-4090</v>
      </c>
      <c r="L60" s="49" t="s">
        <v>305</v>
      </c>
      <c r="M60" s="50" t="s">
        <v>200</v>
      </c>
      <c r="N60" s="50" t="s">
        <v>201</v>
      </c>
      <c r="O60" s="51" t="s">
        <v>351</v>
      </c>
      <c r="P60" s="51" t="s">
        <v>352</v>
      </c>
    </row>
    <row r="61" spans="1:16" ht="12.75" customHeight="1" thickBot="1" x14ac:dyDescent="0.25">
      <c r="A61" s="4" t="str">
        <f t="shared" si="6"/>
        <v> AJ 96.976 </v>
      </c>
      <c r="B61" s="6" t="str">
        <f t="shared" si="7"/>
        <v>I</v>
      </c>
      <c r="C61" s="4">
        <f t="shared" si="8"/>
        <v>43481.784399999997</v>
      </c>
      <c r="D61" s="5" t="str">
        <f t="shared" si="9"/>
        <v>vis</v>
      </c>
      <c r="E61" s="48">
        <f>VLOOKUP(C61,'Active 1'!C$21:E$973,3,FALSE)</f>
        <v>-4088.0002016949907</v>
      </c>
      <c r="F61" s="6" t="s">
        <v>137</v>
      </c>
      <c r="G61" s="5" t="str">
        <f t="shared" si="10"/>
        <v>43481.7844</v>
      </c>
      <c r="H61" s="4">
        <f t="shared" si="11"/>
        <v>-4088</v>
      </c>
      <c r="I61" s="49" t="s">
        <v>353</v>
      </c>
      <c r="J61" s="50" t="s">
        <v>354</v>
      </c>
      <c r="K61" s="49">
        <v>-4088</v>
      </c>
      <c r="L61" s="49" t="s">
        <v>305</v>
      </c>
      <c r="M61" s="50" t="s">
        <v>200</v>
      </c>
      <c r="N61" s="50" t="s">
        <v>201</v>
      </c>
      <c r="O61" s="51" t="s">
        <v>351</v>
      </c>
      <c r="P61" s="51" t="s">
        <v>352</v>
      </c>
    </row>
    <row r="62" spans="1:16" ht="12.75" customHeight="1" thickBot="1" x14ac:dyDescent="0.25">
      <c r="A62" s="4" t="str">
        <f t="shared" si="6"/>
        <v> AJ 96.976 </v>
      </c>
      <c r="B62" s="6" t="str">
        <f t="shared" si="7"/>
        <v>I</v>
      </c>
      <c r="C62" s="4">
        <f t="shared" si="8"/>
        <v>43512.534200000002</v>
      </c>
      <c r="D62" s="5" t="str">
        <f t="shared" si="9"/>
        <v>vis</v>
      </c>
      <c r="E62" s="48">
        <f>VLOOKUP(C62,'Active 1'!C$21:E$973,3,FALSE)</f>
        <v>-4029.0001970708854</v>
      </c>
      <c r="F62" s="6" t="s">
        <v>137</v>
      </c>
      <c r="G62" s="5" t="str">
        <f t="shared" si="10"/>
        <v>43512.5342</v>
      </c>
      <c r="H62" s="4">
        <f t="shared" si="11"/>
        <v>-4029</v>
      </c>
      <c r="I62" s="49" t="s">
        <v>355</v>
      </c>
      <c r="J62" s="50" t="s">
        <v>356</v>
      </c>
      <c r="K62" s="49">
        <v>-4029</v>
      </c>
      <c r="L62" s="49" t="s">
        <v>305</v>
      </c>
      <c r="M62" s="50" t="s">
        <v>200</v>
      </c>
      <c r="N62" s="50" t="s">
        <v>201</v>
      </c>
      <c r="O62" s="51" t="s">
        <v>351</v>
      </c>
      <c r="P62" s="51" t="s">
        <v>352</v>
      </c>
    </row>
    <row r="63" spans="1:16" ht="12.75" customHeight="1" thickBot="1" x14ac:dyDescent="0.25">
      <c r="A63" s="4" t="str">
        <f t="shared" si="6"/>
        <v> AJ 96.976 </v>
      </c>
      <c r="B63" s="6" t="str">
        <f t="shared" si="7"/>
        <v>I</v>
      </c>
      <c r="C63" s="4">
        <f t="shared" si="8"/>
        <v>43514.618999999999</v>
      </c>
      <c r="D63" s="5" t="str">
        <f t="shared" si="9"/>
        <v>vis</v>
      </c>
      <c r="E63" s="48">
        <f>VLOOKUP(C63,'Active 1'!C$21:E$973,3,FALSE)</f>
        <v>-4025.0000666752362</v>
      </c>
      <c r="F63" s="6" t="s">
        <v>137</v>
      </c>
      <c r="G63" s="5" t="str">
        <f t="shared" si="10"/>
        <v>43514.6190</v>
      </c>
      <c r="H63" s="4">
        <f t="shared" si="11"/>
        <v>-4025</v>
      </c>
      <c r="I63" s="49" t="s">
        <v>357</v>
      </c>
      <c r="J63" s="50" t="s">
        <v>358</v>
      </c>
      <c r="K63" s="49">
        <v>-4025</v>
      </c>
      <c r="L63" s="49" t="s">
        <v>310</v>
      </c>
      <c r="M63" s="50" t="s">
        <v>200</v>
      </c>
      <c r="N63" s="50" t="s">
        <v>201</v>
      </c>
      <c r="O63" s="51" t="s">
        <v>351</v>
      </c>
      <c r="P63" s="51" t="s">
        <v>352</v>
      </c>
    </row>
    <row r="64" spans="1:16" ht="12.75" customHeight="1" thickBot="1" x14ac:dyDescent="0.25">
      <c r="A64" s="4" t="str">
        <f t="shared" si="6"/>
        <v> ASS 64.421 </v>
      </c>
      <c r="B64" s="6" t="str">
        <f t="shared" si="7"/>
        <v>I</v>
      </c>
      <c r="C64" s="4">
        <f t="shared" si="8"/>
        <v>43816.383999999998</v>
      </c>
      <c r="D64" s="5" t="str">
        <f t="shared" si="9"/>
        <v>vis</v>
      </c>
      <c r="E64" s="48">
        <f>VLOOKUP(C64,'Active 1'!C$21:E$973,3,FALSE)</f>
        <v>-3445.9999952799708</v>
      </c>
      <c r="F64" s="6" t="s">
        <v>137</v>
      </c>
      <c r="G64" s="5" t="str">
        <f t="shared" si="10"/>
        <v>43816.3840</v>
      </c>
      <c r="H64" s="4">
        <f t="shared" si="11"/>
        <v>-3446</v>
      </c>
      <c r="I64" s="49" t="s">
        <v>359</v>
      </c>
      <c r="J64" s="50" t="s">
        <v>360</v>
      </c>
      <c r="K64" s="49">
        <v>-3446</v>
      </c>
      <c r="L64" s="49" t="s">
        <v>288</v>
      </c>
      <c r="M64" s="50" t="s">
        <v>200</v>
      </c>
      <c r="N64" s="50" t="s">
        <v>201</v>
      </c>
      <c r="O64" s="51" t="s">
        <v>361</v>
      </c>
      <c r="P64" s="51" t="s">
        <v>362</v>
      </c>
    </row>
    <row r="65" spans="1:16" ht="12.75" customHeight="1" thickBot="1" x14ac:dyDescent="0.25">
      <c r="A65" s="4" t="str">
        <f t="shared" si="6"/>
        <v> ASS 64.421 </v>
      </c>
      <c r="B65" s="6" t="str">
        <f t="shared" si="7"/>
        <v>I</v>
      </c>
      <c r="C65" s="4">
        <f t="shared" si="8"/>
        <v>43817.426200000002</v>
      </c>
      <c r="D65" s="5" t="str">
        <f t="shared" si="9"/>
        <v>vis</v>
      </c>
      <c r="E65" s="48">
        <f>VLOOKUP(C65,'Active 1'!C$21:E$973,3,FALSE)</f>
        <v>-3444.0003138244997</v>
      </c>
      <c r="F65" s="6" t="s">
        <v>137</v>
      </c>
      <c r="G65" s="5" t="str">
        <f t="shared" si="10"/>
        <v>43817.4262</v>
      </c>
      <c r="H65" s="4">
        <f t="shared" si="11"/>
        <v>-3444</v>
      </c>
      <c r="I65" s="49" t="s">
        <v>363</v>
      </c>
      <c r="J65" s="50" t="s">
        <v>364</v>
      </c>
      <c r="K65" s="49">
        <v>-3444</v>
      </c>
      <c r="L65" s="49" t="s">
        <v>274</v>
      </c>
      <c r="M65" s="50" t="s">
        <v>200</v>
      </c>
      <c r="N65" s="50" t="s">
        <v>201</v>
      </c>
      <c r="O65" s="51" t="s">
        <v>361</v>
      </c>
      <c r="P65" s="51" t="s">
        <v>362</v>
      </c>
    </row>
    <row r="66" spans="1:16" ht="12.75" customHeight="1" thickBot="1" x14ac:dyDescent="0.25">
      <c r="A66" s="4" t="str">
        <f t="shared" si="6"/>
        <v> ASS 64.421 </v>
      </c>
      <c r="B66" s="6" t="str">
        <f t="shared" si="7"/>
        <v>I</v>
      </c>
      <c r="C66" s="4">
        <f t="shared" si="8"/>
        <v>43832.540500000003</v>
      </c>
      <c r="D66" s="5" t="str">
        <f t="shared" si="9"/>
        <v>vis</v>
      </c>
      <c r="E66" s="48">
        <f>VLOOKUP(C66,'Active 1'!C$21:E$973,3,FALSE)</f>
        <v>-3415.000327811907</v>
      </c>
      <c r="F66" s="6" t="s">
        <v>137</v>
      </c>
      <c r="G66" s="5" t="str">
        <f t="shared" si="10"/>
        <v>43832.5405</v>
      </c>
      <c r="H66" s="4">
        <f t="shared" si="11"/>
        <v>-3415</v>
      </c>
      <c r="I66" s="49" t="s">
        <v>367</v>
      </c>
      <c r="J66" s="50" t="s">
        <v>368</v>
      </c>
      <c r="K66" s="49">
        <v>-3415</v>
      </c>
      <c r="L66" s="49" t="s">
        <v>274</v>
      </c>
      <c r="M66" s="50" t="s">
        <v>200</v>
      </c>
      <c r="N66" s="50" t="s">
        <v>201</v>
      </c>
      <c r="O66" s="51" t="s">
        <v>361</v>
      </c>
      <c r="P66" s="51" t="s">
        <v>362</v>
      </c>
    </row>
    <row r="67" spans="1:16" ht="12.75" customHeight="1" thickBot="1" x14ac:dyDescent="0.25">
      <c r="A67" s="4" t="str">
        <f t="shared" si="6"/>
        <v> ASS 64.421 </v>
      </c>
      <c r="B67" s="6" t="str">
        <f t="shared" si="7"/>
        <v>I</v>
      </c>
      <c r="C67" s="4">
        <f t="shared" si="8"/>
        <v>43861.205800000003</v>
      </c>
      <c r="D67" s="5" t="str">
        <f t="shared" si="9"/>
        <v>vis</v>
      </c>
      <c r="E67" s="48">
        <f>VLOOKUP(C67,'Active 1'!C$21:E$973,3,FALSE)</f>
        <v>-3359.9998779699204</v>
      </c>
      <c r="F67" s="6" t="s">
        <v>137</v>
      </c>
      <c r="G67" s="5" t="str">
        <f t="shared" si="10"/>
        <v>43861.2058</v>
      </c>
      <c r="H67" s="4">
        <f t="shared" si="11"/>
        <v>-3360</v>
      </c>
      <c r="I67" s="49" t="s">
        <v>369</v>
      </c>
      <c r="J67" s="50" t="s">
        <v>370</v>
      </c>
      <c r="K67" s="49">
        <v>-3360</v>
      </c>
      <c r="L67" s="49" t="s">
        <v>291</v>
      </c>
      <c r="M67" s="50" t="s">
        <v>200</v>
      </c>
      <c r="N67" s="50" t="s">
        <v>201</v>
      </c>
      <c r="O67" s="51" t="s">
        <v>361</v>
      </c>
      <c r="P67" s="51" t="s">
        <v>362</v>
      </c>
    </row>
    <row r="68" spans="1:16" ht="12.75" customHeight="1" thickBot="1" x14ac:dyDescent="0.25">
      <c r="A68" s="4" t="str">
        <f t="shared" si="6"/>
        <v> ASS 83.269 </v>
      </c>
      <c r="B68" s="6" t="str">
        <f t="shared" si="7"/>
        <v>I</v>
      </c>
      <c r="C68" s="4">
        <f t="shared" si="8"/>
        <v>44186.423799999997</v>
      </c>
      <c r="D68" s="5" t="str">
        <f t="shared" si="9"/>
        <v>PE</v>
      </c>
      <c r="E68" s="48">
        <f>VLOOKUP(C68,'Active 1'!C$21:E$973,3,FALSE)</f>
        <v>-2736.0002583353635</v>
      </c>
      <c r="F68" s="6" t="str">
        <f>LEFT(M68,1)</f>
        <v>E</v>
      </c>
      <c r="G68" s="5" t="str">
        <f t="shared" si="10"/>
        <v>44186.4238</v>
      </c>
      <c r="H68" s="4">
        <f t="shared" si="11"/>
        <v>-2736</v>
      </c>
      <c r="I68" s="49" t="s">
        <v>373</v>
      </c>
      <c r="J68" s="50" t="s">
        <v>374</v>
      </c>
      <c r="K68" s="49">
        <v>-2736</v>
      </c>
      <c r="L68" s="49" t="s">
        <v>305</v>
      </c>
      <c r="M68" s="50" t="s">
        <v>200</v>
      </c>
      <c r="N68" s="50" t="s">
        <v>201</v>
      </c>
      <c r="O68" s="51" t="s">
        <v>375</v>
      </c>
      <c r="P68" s="51" t="s">
        <v>376</v>
      </c>
    </row>
    <row r="69" spans="1:16" ht="12.75" customHeight="1" thickBot="1" x14ac:dyDescent="0.25">
      <c r="A69" s="4" t="str">
        <f t="shared" si="6"/>
        <v> ASS 83.269 </v>
      </c>
      <c r="B69" s="6" t="str">
        <f t="shared" si="7"/>
        <v>I</v>
      </c>
      <c r="C69" s="4">
        <f t="shared" si="8"/>
        <v>44188.508500000004</v>
      </c>
      <c r="D69" s="5" t="str">
        <f t="shared" si="9"/>
        <v>PE</v>
      </c>
      <c r="E69" s="48">
        <f>VLOOKUP(C69,'Active 1'!C$21:E$973,3,FALSE)</f>
        <v>-2732.000319810877</v>
      </c>
      <c r="F69" s="6" t="str">
        <f>LEFT(M69,1)</f>
        <v>E</v>
      </c>
      <c r="G69" s="5" t="str">
        <f t="shared" si="10"/>
        <v>44188.5085</v>
      </c>
      <c r="H69" s="4">
        <f t="shared" si="11"/>
        <v>-2732</v>
      </c>
      <c r="I69" s="49" t="s">
        <v>377</v>
      </c>
      <c r="J69" s="50" t="s">
        <v>378</v>
      </c>
      <c r="K69" s="49">
        <v>-2732</v>
      </c>
      <c r="L69" s="49" t="s">
        <v>274</v>
      </c>
      <c r="M69" s="50" t="s">
        <v>200</v>
      </c>
      <c r="N69" s="50" t="s">
        <v>201</v>
      </c>
      <c r="O69" s="51" t="s">
        <v>375</v>
      </c>
      <c r="P69" s="51" t="s">
        <v>376</v>
      </c>
    </row>
    <row r="70" spans="1:16" ht="12.75" customHeight="1" thickBot="1" x14ac:dyDescent="0.25">
      <c r="A70" s="4" t="str">
        <f t="shared" si="6"/>
        <v> ASS 83.269 </v>
      </c>
      <c r="B70" s="6" t="str">
        <f t="shared" si="7"/>
        <v>I</v>
      </c>
      <c r="C70" s="4">
        <f t="shared" si="8"/>
        <v>44281.279199999997</v>
      </c>
      <c r="D70" s="5" t="str">
        <f t="shared" si="9"/>
        <v>PE</v>
      </c>
      <c r="E70" s="48">
        <f>VLOOKUP(C70,'Active 1'!C$21:E$973,3,FALSE)</f>
        <v>-2554.0000814685072</v>
      </c>
      <c r="F70" s="6" t="str">
        <f>LEFT(M70,1)</f>
        <v>E</v>
      </c>
      <c r="G70" s="5" t="str">
        <f t="shared" si="10"/>
        <v>44281.2792</v>
      </c>
      <c r="H70" s="4">
        <f t="shared" si="11"/>
        <v>-2554</v>
      </c>
      <c r="I70" s="49" t="s">
        <v>379</v>
      </c>
      <c r="J70" s="50" t="s">
        <v>380</v>
      </c>
      <c r="K70" s="49">
        <v>-2554</v>
      </c>
      <c r="L70" s="49" t="s">
        <v>310</v>
      </c>
      <c r="M70" s="50" t="s">
        <v>200</v>
      </c>
      <c r="N70" s="50" t="s">
        <v>201</v>
      </c>
      <c r="O70" s="51" t="s">
        <v>375</v>
      </c>
      <c r="P70" s="51" t="s">
        <v>376</v>
      </c>
    </row>
    <row r="71" spans="1:16" ht="12.75" customHeight="1" thickBot="1" x14ac:dyDescent="0.25">
      <c r="A71" s="4" t="str">
        <f t="shared" si="6"/>
        <v> ASS 83.269 </v>
      </c>
      <c r="B71" s="6" t="str">
        <f t="shared" si="7"/>
        <v>I</v>
      </c>
      <c r="C71" s="4">
        <f t="shared" si="8"/>
        <v>44518.417399999998</v>
      </c>
      <c r="D71" s="5" t="str">
        <f t="shared" si="9"/>
        <v>PE</v>
      </c>
      <c r="E71" s="48">
        <f>VLOOKUP(C71,'Active 1'!C$21:E$973,3,FALSE)</f>
        <v>-2099.0002149149118</v>
      </c>
      <c r="F71" s="6" t="str">
        <f>LEFT(M71,1)</f>
        <v>E</v>
      </c>
      <c r="G71" s="5" t="str">
        <f t="shared" si="10"/>
        <v>44518.4174</v>
      </c>
      <c r="H71" s="4">
        <f t="shared" si="11"/>
        <v>-2099</v>
      </c>
      <c r="I71" s="49" t="s">
        <v>383</v>
      </c>
      <c r="J71" s="50" t="s">
        <v>384</v>
      </c>
      <c r="K71" s="49">
        <v>-2099</v>
      </c>
      <c r="L71" s="49" t="s">
        <v>305</v>
      </c>
      <c r="M71" s="50" t="s">
        <v>200</v>
      </c>
      <c r="N71" s="50" t="s">
        <v>201</v>
      </c>
      <c r="O71" s="51" t="s">
        <v>375</v>
      </c>
      <c r="P71" s="51" t="s">
        <v>376</v>
      </c>
    </row>
    <row r="72" spans="1:16" ht="12.75" customHeight="1" thickBot="1" x14ac:dyDescent="0.25">
      <c r="A72" s="4" t="str">
        <f t="shared" si="6"/>
        <v> ASS 83.269 </v>
      </c>
      <c r="B72" s="6" t="str">
        <f t="shared" si="7"/>
        <v>I</v>
      </c>
      <c r="C72" s="4">
        <f t="shared" si="8"/>
        <v>44589.298499999997</v>
      </c>
      <c r="D72" s="5" t="str">
        <f t="shared" si="9"/>
        <v>vis</v>
      </c>
      <c r="E72" s="48">
        <f>VLOOKUP(C72,'Active 1'!C$21:E$973,3,FALSE)</f>
        <v>-1962.9998107574575</v>
      </c>
      <c r="F72" s="6" t="s">
        <v>137</v>
      </c>
      <c r="G72" s="5" t="str">
        <f t="shared" si="10"/>
        <v>44589.2985</v>
      </c>
      <c r="H72" s="4">
        <f t="shared" si="11"/>
        <v>-1963</v>
      </c>
      <c r="I72" s="49" t="s">
        <v>385</v>
      </c>
      <c r="J72" s="50" t="s">
        <v>386</v>
      </c>
      <c r="K72" s="49">
        <v>-1963</v>
      </c>
      <c r="L72" s="49" t="s">
        <v>291</v>
      </c>
      <c r="M72" s="50" t="s">
        <v>200</v>
      </c>
      <c r="N72" s="50" t="s">
        <v>201</v>
      </c>
      <c r="O72" s="51" t="s">
        <v>375</v>
      </c>
      <c r="P72" s="51" t="s">
        <v>376</v>
      </c>
    </row>
    <row r="73" spans="1:16" ht="12.75" customHeight="1" thickBot="1" x14ac:dyDescent="0.25">
      <c r="A73" s="4" t="str">
        <f t="shared" si="6"/>
        <v> AVSJ 11.60 </v>
      </c>
      <c r="B73" s="6" t="str">
        <f t="shared" si="7"/>
        <v>I</v>
      </c>
      <c r="C73" s="4">
        <f t="shared" si="8"/>
        <v>44645.5861</v>
      </c>
      <c r="D73" s="5" t="str">
        <f t="shared" si="9"/>
        <v>vis</v>
      </c>
      <c r="E73" s="48">
        <f>VLOOKUP(C73,'Active 1'!C$21:E$973,3,FALSE)</f>
        <v>-1855.0001274983977</v>
      </c>
      <c r="F73" s="6" t="s">
        <v>137</v>
      </c>
      <c r="G73" s="5" t="str">
        <f t="shared" si="10"/>
        <v>44645.5861</v>
      </c>
      <c r="H73" s="4">
        <f t="shared" si="11"/>
        <v>-1855</v>
      </c>
      <c r="I73" s="49" t="s">
        <v>390</v>
      </c>
      <c r="J73" s="50" t="s">
        <v>391</v>
      </c>
      <c r="K73" s="49">
        <v>-1855</v>
      </c>
      <c r="L73" s="49" t="s">
        <v>305</v>
      </c>
      <c r="M73" s="50" t="s">
        <v>200</v>
      </c>
      <c r="N73" s="50" t="s">
        <v>201</v>
      </c>
      <c r="O73" s="51" t="s">
        <v>392</v>
      </c>
      <c r="P73" s="51" t="s">
        <v>393</v>
      </c>
    </row>
    <row r="74" spans="1:16" ht="12.75" customHeight="1" thickBot="1" x14ac:dyDescent="0.25">
      <c r="A74" s="4" t="str">
        <f t="shared" si="6"/>
        <v> AJ 96.976 </v>
      </c>
      <c r="B74" s="6" t="str">
        <f t="shared" si="7"/>
        <v>I</v>
      </c>
      <c r="C74" s="4">
        <f t="shared" si="8"/>
        <v>44876.991399999999</v>
      </c>
      <c r="D74" s="5" t="str">
        <f t="shared" si="9"/>
        <v>vis</v>
      </c>
      <c r="E74" s="48">
        <f>VLOOKUP(C74,'Active 1'!C$21:E$973,3,FALSE)</f>
        <v>-1411.0000439193138</v>
      </c>
      <c r="F74" s="6" t="s">
        <v>137</v>
      </c>
      <c r="G74" s="5" t="str">
        <f t="shared" si="10"/>
        <v>44876.9914</v>
      </c>
      <c r="H74" s="4">
        <f t="shared" si="11"/>
        <v>-1411</v>
      </c>
      <c r="I74" s="49" t="s">
        <v>398</v>
      </c>
      <c r="J74" s="50" t="s">
        <v>399</v>
      </c>
      <c r="K74" s="49">
        <v>-1411</v>
      </c>
      <c r="L74" s="49" t="s">
        <v>310</v>
      </c>
      <c r="M74" s="50" t="s">
        <v>200</v>
      </c>
      <c r="N74" s="50" t="s">
        <v>201</v>
      </c>
      <c r="O74" s="51" t="s">
        <v>351</v>
      </c>
      <c r="P74" s="51" t="s">
        <v>352</v>
      </c>
    </row>
    <row r="75" spans="1:16" ht="12.75" customHeight="1" thickBot="1" x14ac:dyDescent="0.25">
      <c r="A75" s="4" t="str">
        <f t="shared" ref="A75:A106" si="12">P75</f>
        <v> AJ 96.976 </v>
      </c>
      <c r="B75" s="6" t="str">
        <f t="shared" ref="B75:B106" si="13">IF(H75=INT(H75),"I","II")</f>
        <v>I</v>
      </c>
      <c r="C75" s="4">
        <f t="shared" ref="C75:C106" si="14">1*G75</f>
        <v>45293.938000000002</v>
      </c>
      <c r="D75" s="5" t="str">
        <f t="shared" ref="D75:D106" si="15">VLOOKUP(F75,I$1:J$5,2,FALSE)</f>
        <v>vis</v>
      </c>
      <c r="E75" s="48">
        <f>VLOOKUP(C75,'Active 1'!C$21:E$973,3,FALSE)</f>
        <v>-610.99967552663929</v>
      </c>
      <c r="F75" s="6" t="s">
        <v>137</v>
      </c>
      <c r="G75" s="5" t="str">
        <f t="shared" ref="G75:G106" si="16">MID(I75,3,LEN(I75)-3)</f>
        <v>45293.9380</v>
      </c>
      <c r="H75" s="4">
        <f t="shared" ref="H75:H106" si="17">1*K75</f>
        <v>-611</v>
      </c>
      <c r="I75" s="49" t="s">
        <v>404</v>
      </c>
      <c r="J75" s="50" t="s">
        <v>405</v>
      </c>
      <c r="K75" s="49">
        <v>-611</v>
      </c>
      <c r="L75" s="49" t="s">
        <v>406</v>
      </c>
      <c r="M75" s="50" t="s">
        <v>200</v>
      </c>
      <c r="N75" s="50" t="s">
        <v>201</v>
      </c>
      <c r="O75" s="51" t="s">
        <v>351</v>
      </c>
      <c r="P75" s="51" t="s">
        <v>352</v>
      </c>
    </row>
    <row r="76" spans="1:16" ht="12.75" customHeight="1" thickBot="1" x14ac:dyDescent="0.25">
      <c r="A76" s="4" t="str">
        <f t="shared" si="12"/>
        <v> AJ 96.976 </v>
      </c>
      <c r="B76" s="6" t="str">
        <f t="shared" si="13"/>
        <v>I</v>
      </c>
      <c r="C76" s="4">
        <f t="shared" si="14"/>
        <v>45324.687599999997</v>
      </c>
      <c r="D76" s="5" t="str">
        <f t="shared" si="15"/>
        <v>vis</v>
      </c>
      <c r="E76" s="48">
        <f>VLOOKUP(C76,'Active 1'!C$21:E$973,3,FALSE)</f>
        <v>-552.00005464491574</v>
      </c>
      <c r="F76" s="6" t="s">
        <v>137</v>
      </c>
      <c r="G76" s="5" t="str">
        <f t="shared" si="16"/>
        <v>45324.6876</v>
      </c>
      <c r="H76" s="4">
        <f t="shared" si="17"/>
        <v>-552</v>
      </c>
      <c r="I76" s="49" t="s">
        <v>407</v>
      </c>
      <c r="J76" s="50" t="s">
        <v>408</v>
      </c>
      <c r="K76" s="49">
        <v>-552</v>
      </c>
      <c r="L76" s="49" t="s">
        <v>310</v>
      </c>
      <c r="M76" s="50" t="s">
        <v>200</v>
      </c>
      <c r="N76" s="50" t="s">
        <v>201</v>
      </c>
      <c r="O76" s="51" t="s">
        <v>351</v>
      </c>
      <c r="P76" s="51" t="s">
        <v>352</v>
      </c>
    </row>
    <row r="77" spans="1:16" ht="12.75" customHeight="1" thickBot="1" x14ac:dyDescent="0.25">
      <c r="A77" s="4" t="str">
        <f t="shared" si="12"/>
        <v> AJ 96.976 </v>
      </c>
      <c r="B77" s="6" t="str">
        <f t="shared" si="13"/>
        <v>I</v>
      </c>
      <c r="C77" s="4">
        <f t="shared" si="14"/>
        <v>45336.675000000003</v>
      </c>
      <c r="D77" s="5" t="str">
        <f t="shared" si="15"/>
        <v>vis</v>
      </c>
      <c r="E77" s="48">
        <f>VLOOKUP(C77,'Active 1'!C$21:E$973,3,FALSE)</f>
        <v>-528.99968861225204</v>
      </c>
      <c r="F77" s="6" t="s">
        <v>137</v>
      </c>
      <c r="G77" s="5" t="str">
        <f t="shared" si="16"/>
        <v>45336.6750</v>
      </c>
      <c r="H77" s="4">
        <f t="shared" si="17"/>
        <v>-529</v>
      </c>
      <c r="I77" s="49" t="s">
        <v>409</v>
      </c>
      <c r="J77" s="50" t="s">
        <v>410</v>
      </c>
      <c r="K77" s="49">
        <v>-529</v>
      </c>
      <c r="L77" s="49" t="s">
        <v>406</v>
      </c>
      <c r="M77" s="50" t="s">
        <v>200</v>
      </c>
      <c r="N77" s="50" t="s">
        <v>201</v>
      </c>
      <c r="O77" s="51" t="s">
        <v>351</v>
      </c>
      <c r="P77" s="51" t="s">
        <v>352</v>
      </c>
    </row>
    <row r="78" spans="1:16" ht="12.75" customHeight="1" thickBot="1" x14ac:dyDescent="0.25">
      <c r="A78" s="4" t="str">
        <f t="shared" si="12"/>
        <v> AJ 96.976 </v>
      </c>
      <c r="B78" s="6" t="str">
        <f t="shared" si="13"/>
        <v>I</v>
      </c>
      <c r="C78" s="4">
        <f t="shared" si="14"/>
        <v>45408.597999999998</v>
      </c>
      <c r="D78" s="5" t="str">
        <f t="shared" si="15"/>
        <v>vis</v>
      </c>
      <c r="E78" s="48">
        <f>VLOOKUP(C78,'Active 1'!C$21:E$973,3,FALSE)</f>
        <v>-391.00017861288495</v>
      </c>
      <c r="F78" s="6" t="s">
        <v>137</v>
      </c>
      <c r="G78" s="5" t="str">
        <f t="shared" si="16"/>
        <v>45408.5980</v>
      </c>
      <c r="H78" s="4">
        <f t="shared" si="17"/>
        <v>-391</v>
      </c>
      <c r="I78" s="49" t="s">
        <v>411</v>
      </c>
      <c r="J78" s="50" t="s">
        <v>412</v>
      </c>
      <c r="K78" s="49">
        <v>-391</v>
      </c>
      <c r="L78" s="49" t="s">
        <v>305</v>
      </c>
      <c r="M78" s="50" t="s">
        <v>200</v>
      </c>
      <c r="N78" s="50" t="s">
        <v>201</v>
      </c>
      <c r="O78" s="51" t="s">
        <v>351</v>
      </c>
      <c r="P78" s="51" t="s">
        <v>352</v>
      </c>
    </row>
    <row r="79" spans="1:16" ht="12.75" customHeight="1" thickBot="1" x14ac:dyDescent="0.25">
      <c r="A79" s="4" t="str">
        <f t="shared" si="12"/>
        <v> AJ 96.976 </v>
      </c>
      <c r="B79" s="6" t="str">
        <f t="shared" si="13"/>
        <v>I</v>
      </c>
      <c r="C79" s="4">
        <f t="shared" si="14"/>
        <v>45409.640399999997</v>
      </c>
      <c r="D79" s="5" t="str">
        <f t="shared" si="15"/>
        <v>vis</v>
      </c>
      <c r="E79" s="48">
        <f>VLOOKUP(C79,'Active 1'!C$21:E$973,3,FALSE)</f>
        <v>-389.00011341506041</v>
      </c>
      <c r="F79" s="6" t="s">
        <v>137</v>
      </c>
      <c r="G79" s="5" t="str">
        <f t="shared" si="16"/>
        <v>45409.6404</v>
      </c>
      <c r="H79" s="4">
        <f t="shared" si="17"/>
        <v>-389</v>
      </c>
      <c r="I79" s="49" t="s">
        <v>413</v>
      </c>
      <c r="J79" s="50" t="s">
        <v>414</v>
      </c>
      <c r="K79" s="49">
        <v>-389</v>
      </c>
      <c r="L79" s="49" t="s">
        <v>305</v>
      </c>
      <c r="M79" s="50" t="s">
        <v>200</v>
      </c>
      <c r="N79" s="50" t="s">
        <v>201</v>
      </c>
      <c r="O79" s="51" t="s">
        <v>351</v>
      </c>
      <c r="P79" s="51" t="s">
        <v>352</v>
      </c>
    </row>
    <row r="80" spans="1:16" ht="12.75" customHeight="1" thickBot="1" x14ac:dyDescent="0.25">
      <c r="A80" s="4" t="str">
        <f t="shared" si="12"/>
        <v> AJ 96.976 </v>
      </c>
      <c r="B80" s="6" t="str">
        <f t="shared" si="13"/>
        <v>I</v>
      </c>
      <c r="C80" s="4">
        <f t="shared" si="14"/>
        <v>46038.7088</v>
      </c>
      <c r="D80" s="5" t="str">
        <f t="shared" si="15"/>
        <v>vis</v>
      </c>
      <c r="E80" s="48">
        <f>VLOOKUP(C80,'Active 1'!C$21:E$973,3,FALSE)</f>
        <v>818.00085923752806</v>
      </c>
      <c r="F80" s="6" t="s">
        <v>137</v>
      </c>
      <c r="G80" s="5" t="str">
        <f t="shared" si="16"/>
        <v>46038.7088</v>
      </c>
      <c r="H80" s="4">
        <f t="shared" si="17"/>
        <v>818</v>
      </c>
      <c r="I80" s="49" t="s">
        <v>444</v>
      </c>
      <c r="J80" s="50" t="s">
        <v>445</v>
      </c>
      <c r="K80" s="49">
        <v>818</v>
      </c>
      <c r="L80" s="49" t="s">
        <v>440</v>
      </c>
      <c r="M80" s="50" t="s">
        <v>200</v>
      </c>
      <c r="N80" s="50" t="s">
        <v>201</v>
      </c>
      <c r="O80" s="51" t="s">
        <v>351</v>
      </c>
      <c r="P80" s="51" t="s">
        <v>352</v>
      </c>
    </row>
    <row r="81" spans="1:16" ht="12.75" customHeight="1" thickBot="1" x14ac:dyDescent="0.25">
      <c r="A81" s="4" t="str">
        <f t="shared" si="12"/>
        <v> AJ 96.976 </v>
      </c>
      <c r="B81" s="6" t="str">
        <f t="shared" si="13"/>
        <v>I</v>
      </c>
      <c r="C81" s="4">
        <f t="shared" si="14"/>
        <v>46058.513299999999</v>
      </c>
      <c r="D81" s="5" t="str">
        <f t="shared" si="15"/>
        <v>vis</v>
      </c>
      <c r="E81" s="48">
        <f>VLOOKUP(C81,'Active 1'!C$21:E$973,3,FALSE)</f>
        <v>855.99998741324964</v>
      </c>
      <c r="F81" s="6" t="s">
        <v>137</v>
      </c>
      <c r="G81" s="5" t="str">
        <f t="shared" si="16"/>
        <v>46058.5133</v>
      </c>
      <c r="H81" s="4">
        <f t="shared" si="17"/>
        <v>856</v>
      </c>
      <c r="I81" s="49" t="s">
        <v>446</v>
      </c>
      <c r="J81" s="50" t="s">
        <v>447</v>
      </c>
      <c r="K81" s="49">
        <v>856</v>
      </c>
      <c r="L81" s="49" t="s">
        <v>310</v>
      </c>
      <c r="M81" s="50" t="s">
        <v>200</v>
      </c>
      <c r="N81" s="50" t="s">
        <v>201</v>
      </c>
      <c r="O81" s="51" t="s">
        <v>351</v>
      </c>
      <c r="P81" s="51" t="s">
        <v>352</v>
      </c>
    </row>
    <row r="82" spans="1:16" ht="12.75" customHeight="1" thickBot="1" x14ac:dyDescent="0.25">
      <c r="A82" s="4" t="str">
        <f t="shared" si="12"/>
        <v> AJ 96.976 </v>
      </c>
      <c r="B82" s="6" t="str">
        <f t="shared" si="13"/>
        <v>I</v>
      </c>
      <c r="C82" s="4">
        <f t="shared" si="14"/>
        <v>46060.598299999998</v>
      </c>
      <c r="D82" s="5" t="str">
        <f t="shared" si="15"/>
        <v>vis</v>
      </c>
      <c r="E82" s="48">
        <f>VLOOKUP(C82,'Active 1'!C$21:E$973,3,FALSE)</f>
        <v>860.00050155126644</v>
      </c>
      <c r="F82" s="6" t="s">
        <v>137</v>
      </c>
      <c r="G82" s="5" t="str">
        <f t="shared" si="16"/>
        <v>46060.5983</v>
      </c>
      <c r="H82" s="4">
        <f t="shared" si="17"/>
        <v>860</v>
      </c>
      <c r="I82" s="49" t="s">
        <v>448</v>
      </c>
      <c r="J82" s="50" t="s">
        <v>449</v>
      </c>
      <c r="K82" s="49">
        <v>860</v>
      </c>
      <c r="L82" s="49" t="s">
        <v>389</v>
      </c>
      <c r="M82" s="50" t="s">
        <v>200</v>
      </c>
      <c r="N82" s="50" t="s">
        <v>201</v>
      </c>
      <c r="O82" s="51" t="s">
        <v>351</v>
      </c>
      <c r="P82" s="51" t="s">
        <v>352</v>
      </c>
    </row>
    <row r="83" spans="1:16" ht="12.75" customHeight="1" thickBot="1" x14ac:dyDescent="0.25">
      <c r="A83" s="4" t="str">
        <f t="shared" si="12"/>
        <v> AJ 96.976 </v>
      </c>
      <c r="B83" s="6" t="str">
        <f t="shared" si="13"/>
        <v>I</v>
      </c>
      <c r="C83" s="4">
        <f t="shared" si="14"/>
        <v>46064.767599999999</v>
      </c>
      <c r="D83" s="5" t="str">
        <f t="shared" si="15"/>
        <v>vis</v>
      </c>
      <c r="E83" s="48">
        <f>VLOOKUP(C83,'Active 1'!C$21:E$973,3,FALSE)</f>
        <v>868.00018672903411</v>
      </c>
      <c r="F83" s="6" t="s">
        <v>137</v>
      </c>
      <c r="G83" s="5" t="str">
        <f t="shared" si="16"/>
        <v>46064.7676</v>
      </c>
      <c r="H83" s="4">
        <f t="shared" si="17"/>
        <v>868</v>
      </c>
      <c r="I83" s="49" t="s">
        <v>450</v>
      </c>
      <c r="J83" s="50" t="s">
        <v>451</v>
      </c>
      <c r="K83" s="49">
        <v>868</v>
      </c>
      <c r="L83" s="49" t="s">
        <v>291</v>
      </c>
      <c r="M83" s="50" t="s">
        <v>200</v>
      </c>
      <c r="N83" s="50" t="s">
        <v>201</v>
      </c>
      <c r="O83" s="51" t="s">
        <v>351</v>
      </c>
      <c r="P83" s="51" t="s">
        <v>352</v>
      </c>
    </row>
    <row r="84" spans="1:16" ht="12.75" customHeight="1" thickBot="1" x14ac:dyDescent="0.25">
      <c r="A84" s="4" t="str">
        <f t="shared" si="12"/>
        <v> AJ 96.976 </v>
      </c>
      <c r="B84" s="6" t="str">
        <f t="shared" si="13"/>
        <v>I</v>
      </c>
      <c r="C84" s="4">
        <f t="shared" si="14"/>
        <v>46074.6702</v>
      </c>
      <c r="D84" s="5" t="str">
        <f t="shared" si="15"/>
        <v>vis</v>
      </c>
      <c r="E84" s="48">
        <f>VLOOKUP(C84,'Active 1'!C$21:E$973,3,FALSE)</f>
        <v>887.00042236603474</v>
      </c>
      <c r="F84" s="6" t="s">
        <v>137</v>
      </c>
      <c r="G84" s="5" t="str">
        <f t="shared" si="16"/>
        <v>46074.6702</v>
      </c>
      <c r="H84" s="4">
        <f t="shared" si="17"/>
        <v>887</v>
      </c>
      <c r="I84" s="49" t="s">
        <v>452</v>
      </c>
      <c r="J84" s="50" t="s">
        <v>453</v>
      </c>
      <c r="K84" s="49">
        <v>887</v>
      </c>
      <c r="L84" s="49" t="s">
        <v>406</v>
      </c>
      <c r="M84" s="50" t="s">
        <v>200</v>
      </c>
      <c r="N84" s="50" t="s">
        <v>201</v>
      </c>
      <c r="O84" s="51" t="s">
        <v>351</v>
      </c>
      <c r="P84" s="51" t="s">
        <v>352</v>
      </c>
    </row>
    <row r="85" spans="1:16" ht="12.75" customHeight="1" thickBot="1" x14ac:dyDescent="0.25">
      <c r="A85" s="4" t="str">
        <f t="shared" si="12"/>
        <v> AJ 96.976 </v>
      </c>
      <c r="B85" s="6" t="str">
        <f t="shared" si="13"/>
        <v>I</v>
      </c>
      <c r="C85" s="4">
        <f t="shared" si="14"/>
        <v>46389.986100000002</v>
      </c>
      <c r="D85" s="5" t="str">
        <f t="shared" si="15"/>
        <v>vis</v>
      </c>
      <c r="E85" s="48">
        <f>VLOOKUP(C85,'Active 1'!C$21:E$973,3,FALSE)</f>
        <v>1492.0007657195172</v>
      </c>
      <c r="F85" s="6" t="s">
        <v>137</v>
      </c>
      <c r="G85" s="5" t="str">
        <f t="shared" si="16"/>
        <v>46389.9861</v>
      </c>
      <c r="H85" s="4">
        <f t="shared" si="17"/>
        <v>1492</v>
      </c>
      <c r="I85" s="49" t="s">
        <v>458</v>
      </c>
      <c r="J85" s="50" t="s">
        <v>459</v>
      </c>
      <c r="K85" s="49">
        <v>1492</v>
      </c>
      <c r="L85" s="49" t="s">
        <v>440</v>
      </c>
      <c r="M85" s="50" t="s">
        <v>200</v>
      </c>
      <c r="N85" s="50" t="s">
        <v>201</v>
      </c>
      <c r="O85" s="51" t="s">
        <v>351</v>
      </c>
      <c r="P85" s="51" t="s">
        <v>352</v>
      </c>
    </row>
    <row r="86" spans="1:16" ht="12.75" customHeight="1" thickBot="1" x14ac:dyDescent="0.25">
      <c r="A86" s="4" t="str">
        <f t="shared" si="12"/>
        <v> AJ 96.976 </v>
      </c>
      <c r="B86" s="6" t="str">
        <f t="shared" si="13"/>
        <v>I</v>
      </c>
      <c r="C86" s="4">
        <f t="shared" si="14"/>
        <v>46391.0285</v>
      </c>
      <c r="D86" s="5" t="str">
        <f t="shared" si="15"/>
        <v>vis</v>
      </c>
      <c r="E86" s="48">
        <f>VLOOKUP(C86,'Active 1'!C$21:E$973,3,FALSE)</f>
        <v>1494.0008309173418</v>
      </c>
      <c r="F86" s="6" t="s">
        <v>137</v>
      </c>
      <c r="G86" s="5" t="str">
        <f t="shared" si="16"/>
        <v>46391.0285</v>
      </c>
      <c r="H86" s="4">
        <f t="shared" si="17"/>
        <v>1494</v>
      </c>
      <c r="I86" s="49" t="s">
        <v>460</v>
      </c>
      <c r="J86" s="50" t="s">
        <v>461</v>
      </c>
      <c r="K86" s="49">
        <v>1494</v>
      </c>
      <c r="L86" s="49" t="s">
        <v>440</v>
      </c>
      <c r="M86" s="50" t="s">
        <v>200</v>
      </c>
      <c r="N86" s="50" t="s">
        <v>201</v>
      </c>
      <c r="O86" s="51" t="s">
        <v>351</v>
      </c>
      <c r="P86" s="51" t="s">
        <v>352</v>
      </c>
    </row>
    <row r="87" spans="1:16" ht="12.75" customHeight="1" thickBot="1" x14ac:dyDescent="0.25">
      <c r="A87" s="4" t="str">
        <f t="shared" si="12"/>
        <v> AJ 96.976 </v>
      </c>
      <c r="B87" s="6" t="str">
        <f t="shared" si="13"/>
        <v>I</v>
      </c>
      <c r="C87" s="4">
        <f t="shared" si="14"/>
        <v>46694.878299999997</v>
      </c>
      <c r="D87" s="5" t="str">
        <f t="shared" si="15"/>
        <v>vis</v>
      </c>
      <c r="E87" s="48">
        <f>VLOOKUP(C87,'Active 1'!C$21:E$973,3,FALSE)</f>
        <v>2077.0010327082564</v>
      </c>
      <c r="F87" s="6" t="s">
        <v>137</v>
      </c>
      <c r="G87" s="5" t="str">
        <f t="shared" si="16"/>
        <v>46694.8783</v>
      </c>
      <c r="H87" s="4">
        <f t="shared" si="17"/>
        <v>2077</v>
      </c>
      <c r="I87" s="49" t="s">
        <v>462</v>
      </c>
      <c r="J87" s="50" t="s">
        <v>463</v>
      </c>
      <c r="K87" s="49">
        <v>2077</v>
      </c>
      <c r="L87" s="49" t="s">
        <v>464</v>
      </c>
      <c r="M87" s="50" t="s">
        <v>200</v>
      </c>
      <c r="N87" s="50" t="s">
        <v>201</v>
      </c>
      <c r="O87" s="51" t="s">
        <v>351</v>
      </c>
      <c r="P87" s="51" t="s">
        <v>352</v>
      </c>
    </row>
    <row r="88" spans="1:16" ht="12.75" customHeight="1" thickBot="1" x14ac:dyDescent="0.25">
      <c r="A88" s="4" t="str">
        <f t="shared" si="12"/>
        <v>IBVS 3355 </v>
      </c>
      <c r="B88" s="6" t="str">
        <f t="shared" si="13"/>
        <v>I</v>
      </c>
      <c r="C88" s="4">
        <f t="shared" si="14"/>
        <v>47064.397199999999</v>
      </c>
      <c r="D88" s="5" t="str">
        <f t="shared" si="15"/>
        <v>vis</v>
      </c>
      <c r="E88" s="48">
        <f>VLOOKUP(C88,'Active 1'!C$21:E$973,3,FALSE)</f>
        <v>2786.001312667503</v>
      </c>
      <c r="F88" s="6" t="s">
        <v>137</v>
      </c>
      <c r="G88" s="5" t="str">
        <f t="shared" si="16"/>
        <v>47064.3972</v>
      </c>
      <c r="H88" s="4">
        <f t="shared" si="17"/>
        <v>2786</v>
      </c>
      <c r="I88" s="49" t="s">
        <v>474</v>
      </c>
      <c r="J88" s="50" t="s">
        <v>475</v>
      </c>
      <c r="K88" s="49">
        <v>2786</v>
      </c>
      <c r="L88" s="49" t="s">
        <v>476</v>
      </c>
      <c r="M88" s="50" t="s">
        <v>200</v>
      </c>
      <c r="N88" s="50" t="s">
        <v>201</v>
      </c>
      <c r="O88" s="51" t="s">
        <v>477</v>
      </c>
      <c r="P88" s="52" t="s">
        <v>478</v>
      </c>
    </row>
    <row r="89" spans="1:16" ht="12.75" customHeight="1" thickBot="1" x14ac:dyDescent="0.25">
      <c r="A89" s="4" t="str">
        <f t="shared" si="12"/>
        <v>IBVS 3355 </v>
      </c>
      <c r="B89" s="6" t="str">
        <f t="shared" si="13"/>
        <v>I</v>
      </c>
      <c r="C89" s="4">
        <f t="shared" si="14"/>
        <v>47066.481800000001</v>
      </c>
      <c r="D89" s="5" t="str">
        <f t="shared" si="15"/>
        <v>vis</v>
      </c>
      <c r="E89" s="48">
        <f>VLOOKUP(C89,'Active 1'!C$21:E$973,3,FALSE)</f>
        <v>2790.0010593207985</v>
      </c>
      <c r="F89" s="6" t="s">
        <v>137</v>
      </c>
      <c r="G89" s="5" t="str">
        <f t="shared" si="16"/>
        <v>47066.4818</v>
      </c>
      <c r="H89" s="4">
        <f t="shared" si="17"/>
        <v>2790</v>
      </c>
      <c r="I89" s="49" t="s">
        <v>481</v>
      </c>
      <c r="J89" s="50" t="s">
        <v>482</v>
      </c>
      <c r="K89" s="49">
        <v>2790</v>
      </c>
      <c r="L89" s="49" t="s">
        <v>471</v>
      </c>
      <c r="M89" s="50" t="s">
        <v>200</v>
      </c>
      <c r="N89" s="50" t="s">
        <v>201</v>
      </c>
      <c r="O89" s="51" t="s">
        <v>431</v>
      </c>
      <c r="P89" s="52" t="s">
        <v>478</v>
      </c>
    </row>
    <row r="90" spans="1:16" ht="12.75" customHeight="1" thickBot="1" x14ac:dyDescent="0.25">
      <c r="A90" s="4" t="str">
        <f t="shared" si="12"/>
        <v> ASS 161.226 </v>
      </c>
      <c r="B90" s="6" t="str">
        <f t="shared" si="13"/>
        <v>I</v>
      </c>
      <c r="C90" s="4">
        <f t="shared" si="14"/>
        <v>47553.266799999998</v>
      </c>
      <c r="D90" s="5" t="str">
        <f t="shared" si="15"/>
        <v>vis</v>
      </c>
      <c r="E90" s="48">
        <f>VLOOKUP(C90,'Active 1'!C$21:E$973,3,FALSE)</f>
        <v>3724.0011910595445</v>
      </c>
      <c r="F90" s="6" t="s">
        <v>137</v>
      </c>
      <c r="G90" s="5" t="str">
        <f t="shared" si="16"/>
        <v>47553.2668</v>
      </c>
      <c r="H90" s="4">
        <f t="shared" si="17"/>
        <v>3724</v>
      </c>
      <c r="I90" s="49" t="s">
        <v>486</v>
      </c>
      <c r="J90" s="50" t="s">
        <v>487</v>
      </c>
      <c r="K90" s="49">
        <v>3724</v>
      </c>
      <c r="L90" s="49" t="s">
        <v>471</v>
      </c>
      <c r="M90" s="50" t="s">
        <v>200</v>
      </c>
      <c r="N90" s="50" t="s">
        <v>201</v>
      </c>
      <c r="O90" s="51" t="s">
        <v>284</v>
      </c>
      <c r="P90" s="51" t="s">
        <v>488</v>
      </c>
    </row>
    <row r="91" spans="1:16" ht="12.75" customHeight="1" thickBot="1" x14ac:dyDescent="0.25">
      <c r="A91" s="4" t="str">
        <f t="shared" si="12"/>
        <v> ASS 161.226 </v>
      </c>
      <c r="B91" s="6" t="str">
        <f t="shared" si="13"/>
        <v>I</v>
      </c>
      <c r="C91" s="4">
        <f t="shared" si="14"/>
        <v>47554.309200000003</v>
      </c>
      <c r="D91" s="5" t="str">
        <f t="shared" si="15"/>
        <v>vis</v>
      </c>
      <c r="E91" s="48">
        <f>VLOOKUP(C91,'Active 1'!C$21:E$973,3,FALSE)</f>
        <v>3726.0012562573829</v>
      </c>
      <c r="F91" s="6" t="s">
        <v>137</v>
      </c>
      <c r="G91" s="5" t="str">
        <f t="shared" si="16"/>
        <v>47554.3092</v>
      </c>
      <c r="H91" s="4">
        <f t="shared" si="17"/>
        <v>3726</v>
      </c>
      <c r="I91" s="49" t="s">
        <v>489</v>
      </c>
      <c r="J91" s="50" t="s">
        <v>490</v>
      </c>
      <c r="K91" s="49">
        <v>3726</v>
      </c>
      <c r="L91" s="49" t="s">
        <v>476</v>
      </c>
      <c r="M91" s="50" t="s">
        <v>200</v>
      </c>
      <c r="N91" s="50" t="s">
        <v>201</v>
      </c>
      <c r="O91" s="51" t="s">
        <v>284</v>
      </c>
      <c r="P91" s="51" t="s">
        <v>488</v>
      </c>
    </row>
    <row r="92" spans="1:16" ht="12.75" customHeight="1" thickBot="1" x14ac:dyDescent="0.25">
      <c r="A92" s="4" t="str">
        <f t="shared" si="12"/>
        <v> ASS 161.226 </v>
      </c>
      <c r="B92" s="6" t="str">
        <f t="shared" si="13"/>
        <v>I</v>
      </c>
      <c r="C92" s="4">
        <f t="shared" si="14"/>
        <v>47555.351699999999</v>
      </c>
      <c r="D92" s="5" t="str">
        <f t="shared" si="15"/>
        <v>vis</v>
      </c>
      <c r="E92" s="48">
        <f>VLOOKUP(C92,'Active 1'!C$21:E$973,3,FALSE)</f>
        <v>3728.0015133263842</v>
      </c>
      <c r="F92" s="6" t="s">
        <v>137</v>
      </c>
      <c r="G92" s="5" t="str">
        <f t="shared" si="16"/>
        <v>47555.3517</v>
      </c>
      <c r="H92" s="4">
        <f t="shared" si="17"/>
        <v>3728</v>
      </c>
      <c r="I92" s="49" t="s">
        <v>491</v>
      </c>
      <c r="J92" s="50" t="s">
        <v>492</v>
      </c>
      <c r="K92" s="49">
        <v>3728</v>
      </c>
      <c r="L92" s="49" t="s">
        <v>493</v>
      </c>
      <c r="M92" s="50" t="s">
        <v>200</v>
      </c>
      <c r="N92" s="50" t="s">
        <v>201</v>
      </c>
      <c r="O92" s="51" t="s">
        <v>284</v>
      </c>
      <c r="P92" s="51" t="s">
        <v>488</v>
      </c>
    </row>
    <row r="93" spans="1:16" ht="12.75" customHeight="1" thickBot="1" x14ac:dyDescent="0.25">
      <c r="A93" s="4" t="str">
        <f t="shared" si="12"/>
        <v>IBVS 5493 </v>
      </c>
      <c r="B93" s="6" t="str">
        <f t="shared" si="13"/>
        <v>II</v>
      </c>
      <c r="C93" s="4">
        <f t="shared" si="14"/>
        <v>52649.679799999998</v>
      </c>
      <c r="D93" s="5" t="str">
        <f t="shared" si="15"/>
        <v>vis</v>
      </c>
      <c r="E93" s="48">
        <f>VLOOKUP(C93,'Active 1'!C$21:E$973,3,FALSE)</f>
        <v>13502.549037429288</v>
      </c>
      <c r="F93" s="6" t="s">
        <v>137</v>
      </c>
      <c r="G93" s="5" t="str">
        <f t="shared" si="16"/>
        <v>52649.6798</v>
      </c>
      <c r="H93" s="4">
        <f t="shared" si="17"/>
        <v>13502.5</v>
      </c>
      <c r="I93" s="49" t="s">
        <v>513</v>
      </c>
      <c r="J93" s="50" t="s">
        <v>514</v>
      </c>
      <c r="K93" s="49">
        <v>13502.5</v>
      </c>
      <c r="L93" s="49" t="s">
        <v>515</v>
      </c>
      <c r="M93" s="50" t="s">
        <v>516</v>
      </c>
      <c r="N93" s="50" t="s">
        <v>517</v>
      </c>
      <c r="O93" s="51" t="s">
        <v>518</v>
      </c>
      <c r="P93" s="52" t="s">
        <v>519</v>
      </c>
    </row>
    <row r="94" spans="1:16" ht="12.75" customHeight="1" thickBot="1" x14ac:dyDescent="0.25">
      <c r="A94" s="4" t="str">
        <f t="shared" si="12"/>
        <v>IBVS 5493 </v>
      </c>
      <c r="B94" s="6" t="str">
        <f t="shared" si="13"/>
        <v>I</v>
      </c>
      <c r="C94" s="4">
        <f t="shared" si="14"/>
        <v>52975.66</v>
      </c>
      <c r="D94" s="5" t="str">
        <f t="shared" si="15"/>
        <v>vis</v>
      </c>
      <c r="E94" s="48">
        <f>VLOOKUP(C94,'Active 1'!C$21:E$973,3,FALSE)</f>
        <v>14128.011099210629</v>
      </c>
      <c r="F94" s="6" t="s">
        <v>137</v>
      </c>
      <c r="G94" s="5" t="str">
        <f t="shared" si="16"/>
        <v>52975.66</v>
      </c>
      <c r="H94" s="4">
        <f t="shared" si="17"/>
        <v>14128</v>
      </c>
      <c r="I94" s="49" t="s">
        <v>520</v>
      </c>
      <c r="J94" s="50" t="s">
        <v>521</v>
      </c>
      <c r="K94" s="49">
        <v>14128</v>
      </c>
      <c r="L94" s="49" t="s">
        <v>522</v>
      </c>
      <c r="M94" s="50" t="s">
        <v>200</v>
      </c>
      <c r="N94" s="50" t="s">
        <v>201</v>
      </c>
      <c r="O94" s="51" t="s">
        <v>518</v>
      </c>
      <c r="P94" s="52" t="s">
        <v>519</v>
      </c>
    </row>
    <row r="95" spans="1:16" ht="12.75" customHeight="1" thickBot="1" x14ac:dyDescent="0.25">
      <c r="A95" s="4" t="str">
        <f t="shared" si="12"/>
        <v>BAVM 186 </v>
      </c>
      <c r="B95" s="6" t="str">
        <f t="shared" si="13"/>
        <v>I</v>
      </c>
      <c r="C95" s="4">
        <f t="shared" si="14"/>
        <v>54136.340100000001</v>
      </c>
      <c r="D95" s="5" t="str">
        <f t="shared" si="15"/>
        <v>vis</v>
      </c>
      <c r="E95" s="48">
        <f>VLOOKUP(C95,'Active 1'!C$21:E$973,3,FALSE)</f>
        <v>16355.021722599902</v>
      </c>
      <c r="F95" s="6" t="s">
        <v>137</v>
      </c>
      <c r="G95" s="5" t="str">
        <f t="shared" si="16"/>
        <v>54136.3401</v>
      </c>
      <c r="H95" s="4">
        <f t="shared" si="17"/>
        <v>16355</v>
      </c>
      <c r="I95" s="49" t="s">
        <v>523</v>
      </c>
      <c r="J95" s="50" t="s">
        <v>524</v>
      </c>
      <c r="K95" s="49">
        <v>16355</v>
      </c>
      <c r="L95" s="49" t="s">
        <v>525</v>
      </c>
      <c r="M95" s="50" t="s">
        <v>516</v>
      </c>
      <c r="N95" s="50" t="s">
        <v>526</v>
      </c>
      <c r="O95" s="51" t="s">
        <v>527</v>
      </c>
      <c r="P95" s="52" t="s">
        <v>528</v>
      </c>
    </row>
    <row r="96" spans="1:16" ht="12.75" customHeight="1" thickBot="1" x14ac:dyDescent="0.25">
      <c r="A96" s="4" t="str">
        <f t="shared" si="12"/>
        <v>IBVS 5887 </v>
      </c>
      <c r="B96" s="6" t="str">
        <f t="shared" si="13"/>
        <v>I</v>
      </c>
      <c r="C96" s="4">
        <f t="shared" si="14"/>
        <v>54718.488100000002</v>
      </c>
      <c r="D96" s="5" t="str">
        <f t="shared" si="15"/>
        <v>vis</v>
      </c>
      <c r="E96" s="48">
        <f>VLOOKUP(C96,'Active 1'!C$21:E$973,3,FALSE)</f>
        <v>17471.995969323718</v>
      </c>
      <c r="F96" s="6" t="s">
        <v>137</v>
      </c>
      <c r="G96" s="5" t="str">
        <f t="shared" si="16"/>
        <v>54718.4881</v>
      </c>
      <c r="H96" s="4">
        <f t="shared" si="17"/>
        <v>17472</v>
      </c>
      <c r="I96" s="49" t="s">
        <v>529</v>
      </c>
      <c r="J96" s="50" t="s">
        <v>530</v>
      </c>
      <c r="K96" s="49">
        <v>17472</v>
      </c>
      <c r="L96" s="49" t="s">
        <v>531</v>
      </c>
      <c r="M96" s="50" t="s">
        <v>200</v>
      </c>
      <c r="N96" s="50" t="s">
        <v>532</v>
      </c>
      <c r="O96" s="51" t="s">
        <v>533</v>
      </c>
      <c r="P96" s="52" t="s">
        <v>534</v>
      </c>
    </row>
    <row r="97" spans="1:16" ht="12.75" customHeight="1" thickBot="1" x14ac:dyDescent="0.25">
      <c r="A97" s="4" t="str">
        <f t="shared" si="12"/>
        <v>IBVS 5875 </v>
      </c>
      <c r="B97" s="6" t="str">
        <f t="shared" si="13"/>
        <v>I</v>
      </c>
      <c r="C97" s="4">
        <f t="shared" si="14"/>
        <v>54797.720500000003</v>
      </c>
      <c r="D97" s="5" t="str">
        <f t="shared" si="15"/>
        <v>vis</v>
      </c>
      <c r="E97" s="48">
        <f>VLOOKUP(C97,'Active 1'!C$21:E$973,3,FALSE)</f>
        <v>17624.020111476781</v>
      </c>
      <c r="F97" s="6" t="s">
        <v>137</v>
      </c>
      <c r="G97" s="5" t="str">
        <f t="shared" si="16"/>
        <v>54797.7205</v>
      </c>
      <c r="H97" s="4">
        <f t="shared" si="17"/>
        <v>17624</v>
      </c>
      <c r="I97" s="49" t="s">
        <v>535</v>
      </c>
      <c r="J97" s="50" t="s">
        <v>536</v>
      </c>
      <c r="K97" s="49">
        <v>17624</v>
      </c>
      <c r="L97" s="49" t="s">
        <v>537</v>
      </c>
      <c r="M97" s="50" t="s">
        <v>516</v>
      </c>
      <c r="N97" s="50" t="s">
        <v>137</v>
      </c>
      <c r="O97" s="51" t="s">
        <v>518</v>
      </c>
      <c r="P97" s="52" t="s">
        <v>538</v>
      </c>
    </row>
    <row r="98" spans="1:16" ht="12.75" customHeight="1" thickBot="1" x14ac:dyDescent="0.25">
      <c r="A98" s="4" t="str">
        <f t="shared" si="12"/>
        <v> AAP 36.459 </v>
      </c>
      <c r="B98" s="6" t="str">
        <f t="shared" si="13"/>
        <v>I</v>
      </c>
      <c r="C98" s="4">
        <f t="shared" si="14"/>
        <v>42016.739099999999</v>
      </c>
      <c r="D98" s="5" t="str">
        <f t="shared" si="15"/>
        <v>vis</v>
      </c>
      <c r="E98" s="48" t="e">
        <f>VLOOKUP(C98,'Active 1'!C$21:E$973,3,FALSE)</f>
        <v>#N/A</v>
      </c>
      <c r="F98" s="6" t="s">
        <v>137</v>
      </c>
      <c r="G98" s="5" t="str">
        <f t="shared" si="16"/>
        <v>42016.7391</v>
      </c>
      <c r="H98" s="4">
        <f t="shared" si="17"/>
        <v>-6899</v>
      </c>
      <c r="I98" s="49" t="s">
        <v>295</v>
      </c>
      <c r="J98" s="50" t="s">
        <v>296</v>
      </c>
      <c r="K98" s="49">
        <v>-6899</v>
      </c>
      <c r="L98" s="49" t="s">
        <v>288</v>
      </c>
      <c r="M98" s="50" t="s">
        <v>200</v>
      </c>
      <c r="N98" s="50" t="s">
        <v>201</v>
      </c>
      <c r="O98" s="51" t="s">
        <v>294</v>
      </c>
      <c r="P98" s="51" t="s">
        <v>249</v>
      </c>
    </row>
    <row r="99" spans="1:16" ht="12.75" customHeight="1" thickBot="1" x14ac:dyDescent="0.25">
      <c r="A99" s="4" t="str">
        <f t="shared" si="12"/>
        <v>IBVS 1444 </v>
      </c>
      <c r="B99" s="6" t="str">
        <f t="shared" si="13"/>
        <v>I</v>
      </c>
      <c r="C99" s="4">
        <f t="shared" si="14"/>
        <v>42016.739099999999</v>
      </c>
      <c r="D99" s="5" t="str">
        <f t="shared" si="15"/>
        <v>vis</v>
      </c>
      <c r="E99" s="48" t="e">
        <f>VLOOKUP(C99,'Active 1'!C$21:E$973,3,FALSE)</f>
        <v>#N/A</v>
      </c>
      <c r="F99" s="6" t="s">
        <v>137</v>
      </c>
      <c r="G99" s="5" t="str">
        <f t="shared" si="16"/>
        <v>42016.7391</v>
      </c>
      <c r="H99" s="4">
        <f t="shared" si="17"/>
        <v>-6899</v>
      </c>
      <c r="I99" s="49" t="s">
        <v>295</v>
      </c>
      <c r="J99" s="50" t="s">
        <v>296</v>
      </c>
      <c r="K99" s="49">
        <v>-6899</v>
      </c>
      <c r="L99" s="49" t="s">
        <v>288</v>
      </c>
      <c r="M99" s="50" t="s">
        <v>200</v>
      </c>
      <c r="N99" s="50" t="s">
        <v>201</v>
      </c>
      <c r="O99" s="51" t="s">
        <v>297</v>
      </c>
      <c r="P99" s="52" t="s">
        <v>298</v>
      </c>
    </row>
    <row r="100" spans="1:16" ht="12.75" customHeight="1" thickBot="1" x14ac:dyDescent="0.25">
      <c r="A100" s="4" t="str">
        <f t="shared" si="12"/>
        <v>IBVS 1444 </v>
      </c>
      <c r="B100" s="6" t="str">
        <f t="shared" si="13"/>
        <v>I</v>
      </c>
      <c r="C100" s="4">
        <f t="shared" si="14"/>
        <v>42346.647900000004</v>
      </c>
      <c r="D100" s="5" t="str">
        <f t="shared" si="15"/>
        <v>vis</v>
      </c>
      <c r="E100" s="48" t="e">
        <f>VLOOKUP(C100,'Active 1'!C$21:E$973,3,FALSE)</f>
        <v>#N/A</v>
      </c>
      <c r="F100" s="6" t="s">
        <v>137</v>
      </c>
      <c r="G100" s="5" t="str">
        <f t="shared" si="16"/>
        <v>42346.6479</v>
      </c>
      <c r="H100" s="4">
        <f t="shared" si="17"/>
        <v>-6266</v>
      </c>
      <c r="I100" s="49" t="s">
        <v>311</v>
      </c>
      <c r="J100" s="50" t="s">
        <v>312</v>
      </c>
      <c r="K100" s="49">
        <v>-6266</v>
      </c>
      <c r="L100" s="49" t="s">
        <v>310</v>
      </c>
      <c r="M100" s="50" t="s">
        <v>200</v>
      </c>
      <c r="N100" s="50" t="s">
        <v>201</v>
      </c>
      <c r="O100" s="51" t="s">
        <v>297</v>
      </c>
      <c r="P100" s="52" t="s">
        <v>298</v>
      </c>
    </row>
    <row r="101" spans="1:16" ht="12.75" customHeight="1" thickBot="1" x14ac:dyDescent="0.25">
      <c r="A101" s="4" t="str">
        <f t="shared" si="12"/>
        <v>IBVS 1444 </v>
      </c>
      <c r="B101" s="6" t="str">
        <f t="shared" si="13"/>
        <v>I</v>
      </c>
      <c r="C101" s="4">
        <f t="shared" si="14"/>
        <v>42383.652000000002</v>
      </c>
      <c r="D101" s="5" t="str">
        <f t="shared" si="15"/>
        <v>vis</v>
      </c>
      <c r="E101" s="48" t="e">
        <f>VLOOKUP(C101,'Active 1'!C$21:E$973,3,FALSE)</f>
        <v>#N/A</v>
      </c>
      <c r="F101" s="6" t="s">
        <v>137</v>
      </c>
      <c r="G101" s="5" t="str">
        <f t="shared" si="16"/>
        <v>42383.6520</v>
      </c>
      <c r="H101" s="4">
        <f t="shared" si="17"/>
        <v>-6195</v>
      </c>
      <c r="I101" s="49" t="s">
        <v>313</v>
      </c>
      <c r="J101" s="50" t="s">
        <v>314</v>
      </c>
      <c r="K101" s="49">
        <v>-6195</v>
      </c>
      <c r="L101" s="49" t="s">
        <v>291</v>
      </c>
      <c r="M101" s="50" t="s">
        <v>200</v>
      </c>
      <c r="N101" s="50" t="s">
        <v>201</v>
      </c>
      <c r="O101" s="51" t="s">
        <v>297</v>
      </c>
      <c r="P101" s="52" t="s">
        <v>298</v>
      </c>
    </row>
    <row r="102" spans="1:16" ht="12.75" customHeight="1" thickBot="1" x14ac:dyDescent="0.25">
      <c r="A102" s="4" t="str">
        <f t="shared" si="12"/>
        <v>IBVS 1444 </v>
      </c>
      <c r="B102" s="6" t="str">
        <f t="shared" si="13"/>
        <v>I</v>
      </c>
      <c r="C102" s="4">
        <f t="shared" si="14"/>
        <v>42768.806199999999</v>
      </c>
      <c r="D102" s="5" t="str">
        <f t="shared" si="15"/>
        <v>vis</v>
      </c>
      <c r="E102" s="48" t="e">
        <f>VLOOKUP(C102,'Active 1'!C$21:E$973,3,FALSE)</f>
        <v>#N/A</v>
      </c>
      <c r="F102" s="6" t="s">
        <v>137</v>
      </c>
      <c r="G102" s="5" t="str">
        <f t="shared" si="16"/>
        <v>42768.8062</v>
      </c>
      <c r="H102" s="4">
        <f t="shared" si="17"/>
        <v>-5456</v>
      </c>
      <c r="I102" s="49" t="s">
        <v>325</v>
      </c>
      <c r="J102" s="50" t="s">
        <v>326</v>
      </c>
      <c r="K102" s="49">
        <v>-5456</v>
      </c>
      <c r="L102" s="49" t="s">
        <v>291</v>
      </c>
      <c r="M102" s="50" t="s">
        <v>200</v>
      </c>
      <c r="N102" s="50" t="s">
        <v>201</v>
      </c>
      <c r="O102" s="51" t="s">
        <v>297</v>
      </c>
      <c r="P102" s="52" t="s">
        <v>298</v>
      </c>
    </row>
    <row r="103" spans="1:16" ht="12.75" customHeight="1" thickBot="1" x14ac:dyDescent="0.25">
      <c r="A103" s="4" t="str">
        <f t="shared" si="12"/>
        <v>IBVS 1444 </v>
      </c>
      <c r="B103" s="6" t="str">
        <f t="shared" si="13"/>
        <v>I</v>
      </c>
      <c r="C103" s="4">
        <f t="shared" si="14"/>
        <v>42788.611100000002</v>
      </c>
      <c r="D103" s="5" t="str">
        <f t="shared" si="15"/>
        <v>vis</v>
      </c>
      <c r="E103" s="48" t="e">
        <f>VLOOKUP(C103,'Active 1'!C$21:E$973,3,FALSE)</f>
        <v>#N/A</v>
      </c>
      <c r="F103" s="6" t="s">
        <v>137</v>
      </c>
      <c r="G103" s="5" t="str">
        <f t="shared" si="16"/>
        <v>42788.6111</v>
      </c>
      <c r="H103" s="4">
        <f t="shared" si="17"/>
        <v>-5418</v>
      </c>
      <c r="I103" s="49" t="s">
        <v>327</v>
      </c>
      <c r="J103" s="50" t="s">
        <v>328</v>
      </c>
      <c r="K103" s="49">
        <v>-5418</v>
      </c>
      <c r="L103" s="49" t="s">
        <v>310</v>
      </c>
      <c r="M103" s="50" t="s">
        <v>200</v>
      </c>
      <c r="N103" s="50" t="s">
        <v>201</v>
      </c>
      <c r="O103" s="51" t="s">
        <v>297</v>
      </c>
      <c r="P103" s="52" t="s">
        <v>298</v>
      </c>
    </row>
    <row r="104" spans="1:16" ht="12.75" customHeight="1" thickBot="1" x14ac:dyDescent="0.25">
      <c r="A104" s="4" t="str">
        <f t="shared" si="12"/>
        <v>IBVS 1444 </v>
      </c>
      <c r="B104" s="6" t="str">
        <f t="shared" si="13"/>
        <v>I</v>
      </c>
      <c r="C104" s="4">
        <f t="shared" si="14"/>
        <v>42825.615100000003</v>
      </c>
      <c r="D104" s="5" t="str">
        <f t="shared" si="15"/>
        <v>vis</v>
      </c>
      <c r="E104" s="48" t="e">
        <f>VLOOKUP(C104,'Active 1'!C$21:E$973,3,FALSE)</f>
        <v>#N/A</v>
      </c>
      <c r="F104" s="6" t="s">
        <v>137</v>
      </c>
      <c r="G104" s="5" t="str">
        <f t="shared" si="16"/>
        <v>42825.6151</v>
      </c>
      <c r="H104" s="4">
        <f t="shared" si="17"/>
        <v>-5347</v>
      </c>
      <c r="I104" s="49" t="s">
        <v>329</v>
      </c>
      <c r="J104" s="50" t="s">
        <v>330</v>
      </c>
      <c r="K104" s="49">
        <v>-5347</v>
      </c>
      <c r="L104" s="49" t="s">
        <v>288</v>
      </c>
      <c r="M104" s="50" t="s">
        <v>200</v>
      </c>
      <c r="N104" s="50" t="s">
        <v>201</v>
      </c>
      <c r="O104" s="51" t="s">
        <v>297</v>
      </c>
      <c r="P104" s="52" t="s">
        <v>298</v>
      </c>
    </row>
    <row r="105" spans="1:16" ht="12.75" customHeight="1" thickBot="1" x14ac:dyDescent="0.25">
      <c r="A105" s="4" t="str">
        <f t="shared" si="12"/>
        <v>IBVS 1444 </v>
      </c>
      <c r="B105" s="6" t="str">
        <f t="shared" si="13"/>
        <v>I</v>
      </c>
      <c r="C105" s="4">
        <f t="shared" si="14"/>
        <v>42849.589500000002</v>
      </c>
      <c r="D105" s="5" t="str">
        <f t="shared" si="15"/>
        <v>vis</v>
      </c>
      <c r="E105" s="48" t="e">
        <f>VLOOKUP(C105,'Active 1'!C$21:E$973,3,FALSE)</f>
        <v>#N/A</v>
      </c>
      <c r="F105" s="6" t="s">
        <v>137</v>
      </c>
      <c r="G105" s="5" t="str">
        <f t="shared" si="16"/>
        <v>42849.5895</v>
      </c>
      <c r="H105" s="4">
        <f t="shared" si="17"/>
        <v>-5301</v>
      </c>
      <c r="I105" s="49" t="s">
        <v>331</v>
      </c>
      <c r="J105" s="50" t="s">
        <v>332</v>
      </c>
      <c r="K105" s="49">
        <v>-5301</v>
      </c>
      <c r="L105" s="49" t="s">
        <v>310</v>
      </c>
      <c r="M105" s="50" t="s">
        <v>200</v>
      </c>
      <c r="N105" s="50" t="s">
        <v>201</v>
      </c>
      <c r="O105" s="51" t="s">
        <v>297</v>
      </c>
      <c r="P105" s="52" t="s">
        <v>298</v>
      </c>
    </row>
    <row r="106" spans="1:16" ht="12.75" customHeight="1" thickBot="1" x14ac:dyDescent="0.25">
      <c r="A106" s="4" t="str">
        <f t="shared" si="12"/>
        <v> ASS 64.421 </v>
      </c>
      <c r="B106" s="6" t="str">
        <f t="shared" si="13"/>
        <v>I</v>
      </c>
      <c r="C106" s="4">
        <f t="shared" si="14"/>
        <v>43819.511100000003</v>
      </c>
      <c r="D106" s="5" t="str">
        <f t="shared" si="15"/>
        <v>vis</v>
      </c>
      <c r="E106" s="48">
        <f>VLOOKUP(C106,'Active 1'!C$21:E$973,3,FALSE)</f>
        <v>-3439.99999155766</v>
      </c>
      <c r="F106" s="6" t="s">
        <v>137</v>
      </c>
      <c r="G106" s="5" t="str">
        <f t="shared" si="16"/>
        <v>43819.5111</v>
      </c>
      <c r="H106" s="4">
        <f t="shared" si="17"/>
        <v>-3440</v>
      </c>
      <c r="I106" s="49" t="s">
        <v>365</v>
      </c>
      <c r="J106" s="50" t="s">
        <v>366</v>
      </c>
      <c r="K106" s="49">
        <v>-3440</v>
      </c>
      <c r="L106" s="49" t="s">
        <v>288</v>
      </c>
      <c r="M106" s="50" t="s">
        <v>200</v>
      </c>
      <c r="N106" s="50" t="s">
        <v>201</v>
      </c>
      <c r="O106" s="51" t="s">
        <v>361</v>
      </c>
      <c r="P106" s="51" t="s">
        <v>362</v>
      </c>
    </row>
    <row r="107" spans="1:16" ht="12.75" customHeight="1" thickBot="1" x14ac:dyDescent="0.25">
      <c r="A107" s="4" t="str">
        <f t="shared" ref="A107:A136" si="18">P107</f>
        <v> ASS 64.421 </v>
      </c>
      <c r="B107" s="6" t="str">
        <f t="shared" ref="B107:B136" si="19">IF(H107=INT(H107),"I","II")</f>
        <v>I</v>
      </c>
      <c r="C107" s="4">
        <f t="shared" ref="C107:C136" si="20">1*G107</f>
        <v>43864.332799999996</v>
      </c>
      <c r="D107" s="5" t="str">
        <f t="shared" ref="D107:D136" si="21">VLOOKUP(F107,I$1:J$5,2,FALSE)</f>
        <v>vis</v>
      </c>
      <c r="E107" s="48">
        <f>VLOOKUP(C107,'Active 1'!C$21:E$973,3,FALSE)</f>
        <v>-3354.0000661188142</v>
      </c>
      <c r="F107" s="6" t="s">
        <v>137</v>
      </c>
      <c r="G107" s="5" t="str">
        <f t="shared" ref="G107:G136" si="22">MID(I107,3,LEN(I107)-3)</f>
        <v>43864.3328</v>
      </c>
      <c r="H107" s="4">
        <f t="shared" ref="H107:H136" si="23">1*K107</f>
        <v>-3354</v>
      </c>
      <c r="I107" s="49" t="s">
        <v>371</v>
      </c>
      <c r="J107" s="50" t="s">
        <v>372</v>
      </c>
      <c r="K107" s="49">
        <v>-3354</v>
      </c>
      <c r="L107" s="49" t="s">
        <v>310</v>
      </c>
      <c r="M107" s="50" t="s">
        <v>200</v>
      </c>
      <c r="N107" s="50" t="s">
        <v>201</v>
      </c>
      <c r="O107" s="51" t="s">
        <v>361</v>
      </c>
      <c r="P107" s="51" t="s">
        <v>362</v>
      </c>
    </row>
    <row r="108" spans="1:16" ht="12.75" customHeight="1" thickBot="1" x14ac:dyDescent="0.25">
      <c r="A108" s="4" t="str">
        <f t="shared" si="18"/>
        <v> ASS 83.269 </v>
      </c>
      <c r="B108" s="6" t="str">
        <f t="shared" si="19"/>
        <v>I</v>
      </c>
      <c r="C108" s="4">
        <f t="shared" si="20"/>
        <v>44498.612399999998</v>
      </c>
      <c r="D108" s="5" t="str">
        <f t="shared" si="21"/>
        <v>PE</v>
      </c>
      <c r="E108" s="48">
        <f>VLOOKUP(C108,'Active 1'!C$21:E$973,3,FALSE)</f>
        <v>-2137.0003024465454</v>
      </c>
      <c r="F108" s="6" t="str">
        <f>LEFT(M108,1)</f>
        <v>E</v>
      </c>
      <c r="G108" s="5" t="str">
        <f t="shared" si="22"/>
        <v>44498.6124</v>
      </c>
      <c r="H108" s="4">
        <f t="shared" si="23"/>
        <v>-2137</v>
      </c>
      <c r="I108" s="49" t="s">
        <v>381</v>
      </c>
      <c r="J108" s="50" t="s">
        <v>382</v>
      </c>
      <c r="K108" s="49">
        <v>-2137</v>
      </c>
      <c r="L108" s="49" t="s">
        <v>274</v>
      </c>
      <c r="M108" s="50" t="s">
        <v>200</v>
      </c>
      <c r="N108" s="50" t="s">
        <v>201</v>
      </c>
      <c r="O108" s="51" t="s">
        <v>375</v>
      </c>
      <c r="P108" s="51" t="s">
        <v>376</v>
      </c>
    </row>
    <row r="109" spans="1:16" ht="12.75" customHeight="1" thickBot="1" x14ac:dyDescent="0.25">
      <c r="A109" s="4" t="str">
        <f t="shared" si="18"/>
        <v> ASS 83.269 </v>
      </c>
      <c r="B109" s="6" t="str">
        <f t="shared" si="19"/>
        <v>I</v>
      </c>
      <c r="C109" s="4">
        <f t="shared" si="20"/>
        <v>44638.289900000003</v>
      </c>
      <c r="D109" s="5" t="str">
        <f t="shared" si="21"/>
        <v>vis</v>
      </c>
      <c r="E109" s="48">
        <f>VLOOKUP(C109,'Active 1'!C$21:E$973,3,FALSE)</f>
        <v>-1868.9994326560948</v>
      </c>
      <c r="F109" s="6" t="s">
        <v>137</v>
      </c>
      <c r="G109" s="5" t="str">
        <f t="shared" si="22"/>
        <v>44638.2899</v>
      </c>
      <c r="H109" s="4">
        <f t="shared" si="23"/>
        <v>-1869</v>
      </c>
      <c r="I109" s="49" t="s">
        <v>387</v>
      </c>
      <c r="J109" s="50" t="s">
        <v>388</v>
      </c>
      <c r="K109" s="49">
        <v>-1869</v>
      </c>
      <c r="L109" s="49" t="s">
        <v>389</v>
      </c>
      <c r="M109" s="50" t="s">
        <v>200</v>
      </c>
      <c r="N109" s="50" t="s">
        <v>201</v>
      </c>
      <c r="O109" s="51" t="s">
        <v>375</v>
      </c>
      <c r="P109" s="51" t="s">
        <v>376</v>
      </c>
    </row>
    <row r="110" spans="1:16" ht="12.75" customHeight="1" thickBot="1" x14ac:dyDescent="0.25">
      <c r="A110" s="4" t="str">
        <f t="shared" si="18"/>
        <v>IBVS 2573 </v>
      </c>
      <c r="B110" s="6" t="str">
        <f t="shared" si="19"/>
        <v>I</v>
      </c>
      <c r="C110" s="4">
        <f t="shared" si="20"/>
        <v>44876.470200000003</v>
      </c>
      <c r="D110" s="5" t="str">
        <f t="shared" si="21"/>
        <v>vis</v>
      </c>
      <c r="E110" s="48" t="e">
        <f>VLOOKUP(C110,'Active 1'!C$21:E$973,3,FALSE)</f>
        <v>#N/A</v>
      </c>
      <c r="F110" s="6" t="s">
        <v>137</v>
      </c>
      <c r="G110" s="5" t="str">
        <f t="shared" si="22"/>
        <v>44876.4702</v>
      </c>
      <c r="H110" s="4">
        <f t="shared" si="23"/>
        <v>-1412</v>
      </c>
      <c r="I110" s="49" t="s">
        <v>394</v>
      </c>
      <c r="J110" s="50" t="s">
        <v>395</v>
      </c>
      <c r="K110" s="49">
        <v>-1412</v>
      </c>
      <c r="L110" s="49" t="s">
        <v>310</v>
      </c>
      <c r="M110" s="50" t="s">
        <v>200</v>
      </c>
      <c r="N110" s="50" t="s">
        <v>201</v>
      </c>
      <c r="O110" s="51" t="s">
        <v>396</v>
      </c>
      <c r="P110" s="52" t="s">
        <v>397</v>
      </c>
    </row>
    <row r="111" spans="1:16" ht="12.75" customHeight="1" thickBot="1" x14ac:dyDescent="0.25">
      <c r="A111" s="4" t="str">
        <f t="shared" si="18"/>
        <v>IBVS 2573 </v>
      </c>
      <c r="B111" s="6" t="str">
        <f t="shared" si="19"/>
        <v>I</v>
      </c>
      <c r="C111" s="4">
        <f t="shared" si="20"/>
        <v>44911.389499999997</v>
      </c>
      <c r="D111" s="5" t="str">
        <f t="shared" si="21"/>
        <v>vis</v>
      </c>
      <c r="E111" s="48" t="e">
        <f>VLOOKUP(C111,'Active 1'!C$21:E$973,3,FALSE)</f>
        <v>#N/A</v>
      </c>
      <c r="F111" s="6" t="s">
        <v>137</v>
      </c>
      <c r="G111" s="5" t="str">
        <f t="shared" si="22"/>
        <v>44911.3895</v>
      </c>
      <c r="H111" s="4">
        <f t="shared" si="23"/>
        <v>-1345</v>
      </c>
      <c r="I111" s="49" t="s">
        <v>400</v>
      </c>
      <c r="J111" s="50" t="s">
        <v>401</v>
      </c>
      <c r="K111" s="49">
        <v>-1345</v>
      </c>
      <c r="L111" s="49" t="s">
        <v>310</v>
      </c>
      <c r="M111" s="50" t="s">
        <v>200</v>
      </c>
      <c r="N111" s="50" t="s">
        <v>201</v>
      </c>
      <c r="O111" s="51" t="s">
        <v>396</v>
      </c>
      <c r="P111" s="52" t="s">
        <v>397</v>
      </c>
    </row>
    <row r="112" spans="1:16" ht="12.75" customHeight="1" thickBot="1" x14ac:dyDescent="0.25">
      <c r="A112" s="4" t="str">
        <f t="shared" si="18"/>
        <v>IBVS 2573 </v>
      </c>
      <c r="B112" s="6" t="str">
        <f t="shared" si="19"/>
        <v>I</v>
      </c>
      <c r="C112" s="4">
        <f t="shared" si="20"/>
        <v>45284.556600000004</v>
      </c>
      <c r="D112" s="5" t="str">
        <f t="shared" si="21"/>
        <v>vis</v>
      </c>
      <c r="E112" s="48" t="e">
        <f>VLOOKUP(C112,'Active 1'!C$21:E$973,3,FALSE)</f>
        <v>#N/A</v>
      </c>
      <c r="F112" s="6" t="s">
        <v>137</v>
      </c>
      <c r="G112" s="5" t="str">
        <f t="shared" si="22"/>
        <v>45284.5566</v>
      </c>
      <c r="H112" s="4">
        <f t="shared" si="23"/>
        <v>-629</v>
      </c>
      <c r="I112" s="49" t="s">
        <v>402</v>
      </c>
      <c r="J112" s="50" t="s">
        <v>403</v>
      </c>
      <c r="K112" s="49">
        <v>-629</v>
      </c>
      <c r="L112" s="49" t="s">
        <v>291</v>
      </c>
      <c r="M112" s="50" t="s">
        <v>200</v>
      </c>
      <c r="N112" s="50" t="s">
        <v>201</v>
      </c>
      <c r="O112" s="51" t="s">
        <v>396</v>
      </c>
      <c r="P112" s="52" t="s">
        <v>397</v>
      </c>
    </row>
    <row r="113" spans="1:16" ht="12.75" customHeight="1" thickBot="1" x14ac:dyDescent="0.25">
      <c r="A113" s="4" t="str">
        <f t="shared" si="18"/>
        <v>IBVS 2573 </v>
      </c>
      <c r="B113" s="6" t="str">
        <f t="shared" si="19"/>
        <v>I</v>
      </c>
      <c r="C113" s="4">
        <f t="shared" si="20"/>
        <v>45612.380599999997</v>
      </c>
      <c r="D113" s="5" t="str">
        <f t="shared" si="21"/>
        <v>vis</v>
      </c>
      <c r="E113" s="48">
        <f>VLOOKUP(C113,'Active 1'!C$21:E$973,3,FALSE)</f>
        <v>-9.5935595396466527E-5</v>
      </c>
      <c r="F113" s="6" t="s">
        <v>137</v>
      </c>
      <c r="G113" s="5" t="str">
        <f t="shared" si="22"/>
        <v>45612.3806</v>
      </c>
      <c r="H113" s="4">
        <f t="shared" si="23"/>
        <v>0</v>
      </c>
      <c r="I113" s="49" t="s">
        <v>415</v>
      </c>
      <c r="J113" s="50" t="s">
        <v>416</v>
      </c>
      <c r="K113" s="49">
        <v>0</v>
      </c>
      <c r="L113" s="49" t="s">
        <v>305</v>
      </c>
      <c r="M113" s="50" t="s">
        <v>200</v>
      </c>
      <c r="N113" s="50" t="s">
        <v>201</v>
      </c>
      <c r="O113" s="51" t="s">
        <v>396</v>
      </c>
      <c r="P113" s="52" t="s">
        <v>397</v>
      </c>
    </row>
    <row r="114" spans="1:16" ht="12.75" customHeight="1" thickBot="1" x14ac:dyDescent="0.25">
      <c r="A114" s="4" t="str">
        <f t="shared" si="18"/>
        <v>IBVS 2573 </v>
      </c>
      <c r="B114" s="6" t="str">
        <f t="shared" si="19"/>
        <v>I</v>
      </c>
      <c r="C114" s="4">
        <f t="shared" si="20"/>
        <v>45614.465499999998</v>
      </c>
      <c r="D114" s="5" t="str">
        <f t="shared" si="21"/>
        <v>vis</v>
      </c>
      <c r="E114" s="48" t="e">
        <f>VLOOKUP(C114,'Active 1'!C$21:E$973,3,FALSE)</f>
        <v>#N/A</v>
      </c>
      <c r="F114" s="6" t="s">
        <v>137</v>
      </c>
      <c r="G114" s="5" t="str">
        <f t="shared" si="22"/>
        <v>45614.4655</v>
      </c>
      <c r="H114" s="4">
        <f t="shared" si="23"/>
        <v>4</v>
      </c>
      <c r="I114" s="49" t="s">
        <v>417</v>
      </c>
      <c r="J114" s="50" t="s">
        <v>418</v>
      </c>
      <c r="K114" s="49">
        <v>4</v>
      </c>
      <c r="L114" s="49" t="s">
        <v>291</v>
      </c>
      <c r="M114" s="50" t="s">
        <v>200</v>
      </c>
      <c r="N114" s="50" t="s">
        <v>201</v>
      </c>
      <c r="O114" s="51" t="s">
        <v>396</v>
      </c>
      <c r="P114" s="52" t="s">
        <v>397</v>
      </c>
    </row>
    <row r="115" spans="1:16" ht="12.75" customHeight="1" thickBot="1" x14ac:dyDescent="0.25">
      <c r="A115" s="4" t="str">
        <f t="shared" si="18"/>
        <v>IBVS 2670 </v>
      </c>
      <c r="B115" s="6" t="str">
        <f t="shared" si="19"/>
        <v>I</v>
      </c>
      <c r="C115" s="4">
        <f t="shared" si="20"/>
        <v>45671.795599999998</v>
      </c>
      <c r="D115" s="5" t="str">
        <f t="shared" si="21"/>
        <v>vis</v>
      </c>
      <c r="E115" s="48" t="e">
        <f>VLOOKUP(C115,'Active 1'!C$21:E$973,3,FALSE)</f>
        <v>#N/A</v>
      </c>
      <c r="F115" s="6" t="s">
        <v>137</v>
      </c>
      <c r="G115" s="5" t="str">
        <f t="shared" si="22"/>
        <v>45671.7956</v>
      </c>
      <c r="H115" s="4">
        <f t="shared" si="23"/>
        <v>114</v>
      </c>
      <c r="I115" s="49" t="s">
        <v>419</v>
      </c>
      <c r="J115" s="50" t="s">
        <v>420</v>
      </c>
      <c r="K115" s="49">
        <v>114</v>
      </c>
      <c r="L115" s="49" t="s">
        <v>291</v>
      </c>
      <c r="M115" s="50" t="s">
        <v>200</v>
      </c>
      <c r="N115" s="50" t="s">
        <v>201</v>
      </c>
      <c r="O115" s="51" t="s">
        <v>421</v>
      </c>
      <c r="P115" s="52" t="s">
        <v>422</v>
      </c>
    </row>
    <row r="116" spans="1:16" ht="12.75" customHeight="1" thickBot="1" x14ac:dyDescent="0.25">
      <c r="A116" s="4" t="str">
        <f t="shared" si="18"/>
        <v>IBVS 2573 </v>
      </c>
      <c r="B116" s="6" t="str">
        <f t="shared" si="19"/>
        <v>I</v>
      </c>
      <c r="C116" s="4">
        <f t="shared" si="20"/>
        <v>45695.248899999999</v>
      </c>
      <c r="D116" s="5" t="str">
        <f t="shared" si="21"/>
        <v>vis</v>
      </c>
      <c r="E116" s="48" t="e">
        <f>VLOOKUP(C116,'Active 1'!C$21:E$973,3,FALSE)</f>
        <v>#N/A</v>
      </c>
      <c r="F116" s="6" t="s">
        <v>137</v>
      </c>
      <c r="G116" s="5" t="str">
        <f t="shared" si="22"/>
        <v>45695.2489</v>
      </c>
      <c r="H116" s="4">
        <f t="shared" si="23"/>
        <v>159</v>
      </c>
      <c r="I116" s="49" t="s">
        <v>423</v>
      </c>
      <c r="J116" s="50" t="s">
        <v>424</v>
      </c>
      <c r="K116" s="49">
        <v>159</v>
      </c>
      <c r="L116" s="49" t="s">
        <v>406</v>
      </c>
      <c r="M116" s="50" t="s">
        <v>200</v>
      </c>
      <c r="N116" s="50" t="s">
        <v>201</v>
      </c>
      <c r="O116" s="51" t="s">
        <v>396</v>
      </c>
      <c r="P116" s="52" t="s">
        <v>397</v>
      </c>
    </row>
    <row r="117" spans="1:16" ht="12.75" customHeight="1" thickBot="1" x14ac:dyDescent="0.25">
      <c r="A117" s="4" t="str">
        <f t="shared" si="18"/>
        <v>IBVS 3078 </v>
      </c>
      <c r="B117" s="6" t="str">
        <f t="shared" si="19"/>
        <v>I</v>
      </c>
      <c r="C117" s="4">
        <f t="shared" si="20"/>
        <v>45935.514199999998</v>
      </c>
      <c r="D117" s="5" t="str">
        <f t="shared" si="21"/>
        <v>vis</v>
      </c>
      <c r="E117" s="48" t="e">
        <f>VLOOKUP(C117,'Active 1'!C$21:E$973,3,FALSE)</f>
        <v>#N/A</v>
      </c>
      <c r="F117" s="6" t="s">
        <v>137</v>
      </c>
      <c r="G117" s="5" t="str">
        <f t="shared" si="22"/>
        <v>45935.5142</v>
      </c>
      <c r="H117" s="4">
        <f t="shared" si="23"/>
        <v>620</v>
      </c>
      <c r="I117" s="49" t="s">
        <v>425</v>
      </c>
      <c r="J117" s="50" t="s">
        <v>426</v>
      </c>
      <c r="K117" s="49">
        <v>620</v>
      </c>
      <c r="L117" s="49" t="s">
        <v>291</v>
      </c>
      <c r="M117" s="50" t="s">
        <v>200</v>
      </c>
      <c r="N117" s="50" t="s">
        <v>201</v>
      </c>
      <c r="O117" s="51" t="s">
        <v>427</v>
      </c>
      <c r="P117" s="52" t="s">
        <v>428</v>
      </c>
    </row>
    <row r="118" spans="1:16" ht="12.75" customHeight="1" thickBot="1" x14ac:dyDescent="0.25">
      <c r="A118" s="4" t="str">
        <f t="shared" si="18"/>
        <v>IBVS 3078 </v>
      </c>
      <c r="B118" s="6" t="str">
        <f t="shared" si="19"/>
        <v>I</v>
      </c>
      <c r="C118" s="4">
        <f t="shared" si="20"/>
        <v>45936.556799999998</v>
      </c>
      <c r="D118" s="5" t="str">
        <f t="shared" si="21"/>
        <v>vis</v>
      </c>
      <c r="E118" s="48" t="e">
        <f>VLOOKUP(C118,'Active 1'!C$21:E$973,3,FALSE)</f>
        <v>#N/A</v>
      </c>
      <c r="F118" s="6" t="s">
        <v>137</v>
      </c>
      <c r="G118" s="5" t="str">
        <f t="shared" si="22"/>
        <v>45936.5568</v>
      </c>
      <c r="H118" s="4">
        <f t="shared" si="23"/>
        <v>622</v>
      </c>
      <c r="I118" s="49" t="s">
        <v>429</v>
      </c>
      <c r="J118" s="50" t="s">
        <v>430</v>
      </c>
      <c r="K118" s="49">
        <v>622</v>
      </c>
      <c r="L118" s="49" t="s">
        <v>389</v>
      </c>
      <c r="M118" s="50" t="s">
        <v>200</v>
      </c>
      <c r="N118" s="50" t="s">
        <v>201</v>
      </c>
      <c r="O118" s="51" t="s">
        <v>431</v>
      </c>
      <c r="P118" s="52" t="s">
        <v>428</v>
      </c>
    </row>
    <row r="119" spans="1:16" ht="12.75" customHeight="1" thickBot="1" x14ac:dyDescent="0.25">
      <c r="A119" s="4" t="str">
        <f t="shared" si="18"/>
        <v>IBVS 2670 </v>
      </c>
      <c r="B119" s="6" t="str">
        <f t="shared" si="19"/>
        <v>I</v>
      </c>
      <c r="C119" s="4">
        <f t="shared" si="20"/>
        <v>46006.916400000002</v>
      </c>
      <c r="D119" s="5" t="str">
        <f t="shared" si="21"/>
        <v>vis</v>
      </c>
      <c r="E119" s="48" t="e">
        <f>VLOOKUP(C119,'Active 1'!C$21:E$973,3,FALSE)</f>
        <v>#N/A</v>
      </c>
      <c r="F119" s="6" t="s">
        <v>137</v>
      </c>
      <c r="G119" s="5" t="str">
        <f t="shared" si="22"/>
        <v>46006.9164</v>
      </c>
      <c r="H119" s="4">
        <f t="shared" si="23"/>
        <v>757</v>
      </c>
      <c r="I119" s="49" t="s">
        <v>432</v>
      </c>
      <c r="J119" s="50" t="s">
        <v>433</v>
      </c>
      <c r="K119" s="49">
        <v>757</v>
      </c>
      <c r="L119" s="49" t="s">
        <v>406</v>
      </c>
      <c r="M119" s="50" t="s">
        <v>200</v>
      </c>
      <c r="N119" s="50" t="s">
        <v>201</v>
      </c>
      <c r="O119" s="51" t="s">
        <v>421</v>
      </c>
      <c r="P119" s="52" t="s">
        <v>422</v>
      </c>
    </row>
    <row r="120" spans="1:16" ht="12.75" customHeight="1" thickBot="1" x14ac:dyDescent="0.25">
      <c r="A120" s="4" t="str">
        <f t="shared" si="18"/>
        <v>IBVS 3078 </v>
      </c>
      <c r="B120" s="6" t="str">
        <f t="shared" si="19"/>
        <v>I</v>
      </c>
      <c r="C120" s="4">
        <f t="shared" si="20"/>
        <v>46019.424800000001</v>
      </c>
      <c r="D120" s="5" t="str">
        <f t="shared" si="21"/>
        <v>vis</v>
      </c>
      <c r="E120" s="48" t="e">
        <f>VLOOKUP(C120,'Active 1'!C$21:E$973,3,FALSE)</f>
        <v>#N/A</v>
      </c>
      <c r="F120" s="6" t="s">
        <v>137</v>
      </c>
      <c r="G120" s="5" t="str">
        <f t="shared" si="22"/>
        <v>46019.4248</v>
      </c>
      <c r="H120" s="4">
        <f t="shared" si="23"/>
        <v>781</v>
      </c>
      <c r="I120" s="49" t="s">
        <v>434</v>
      </c>
      <c r="J120" s="50" t="s">
        <v>435</v>
      </c>
      <c r="K120" s="49">
        <v>781</v>
      </c>
      <c r="L120" s="49" t="s">
        <v>406</v>
      </c>
      <c r="M120" s="50" t="s">
        <v>200</v>
      </c>
      <c r="N120" s="50" t="s">
        <v>201</v>
      </c>
      <c r="O120" s="51" t="s">
        <v>427</v>
      </c>
      <c r="P120" s="52" t="s">
        <v>428</v>
      </c>
    </row>
    <row r="121" spans="1:16" ht="12.75" customHeight="1" thickBot="1" x14ac:dyDescent="0.25">
      <c r="A121" s="4" t="str">
        <f t="shared" si="18"/>
        <v>IBVS 2670 </v>
      </c>
      <c r="B121" s="6" t="str">
        <f t="shared" si="19"/>
        <v>I</v>
      </c>
      <c r="C121" s="4">
        <f t="shared" si="20"/>
        <v>46025.678899999999</v>
      </c>
      <c r="D121" s="5" t="str">
        <f t="shared" si="21"/>
        <v>vis</v>
      </c>
      <c r="E121" s="48" t="e">
        <f>VLOOKUP(C121,'Active 1'!C$21:E$973,3,FALSE)</f>
        <v>#N/A</v>
      </c>
      <c r="F121" s="6" t="s">
        <v>137</v>
      </c>
      <c r="G121" s="5" t="str">
        <f t="shared" si="22"/>
        <v>46025.6789</v>
      </c>
      <c r="H121" s="4">
        <f t="shared" si="23"/>
        <v>793</v>
      </c>
      <c r="I121" s="49" t="s">
        <v>436</v>
      </c>
      <c r="J121" s="50" t="s">
        <v>437</v>
      </c>
      <c r="K121" s="49">
        <v>793</v>
      </c>
      <c r="L121" s="49" t="s">
        <v>291</v>
      </c>
      <c r="M121" s="50" t="s">
        <v>200</v>
      </c>
      <c r="N121" s="50" t="s">
        <v>201</v>
      </c>
      <c r="O121" s="51" t="s">
        <v>421</v>
      </c>
      <c r="P121" s="52" t="s">
        <v>422</v>
      </c>
    </row>
    <row r="122" spans="1:16" ht="12.75" customHeight="1" thickBot="1" x14ac:dyDescent="0.25">
      <c r="A122" s="4" t="str">
        <f t="shared" si="18"/>
        <v> AJ 96.976 </v>
      </c>
      <c r="B122" s="6" t="str">
        <f t="shared" si="19"/>
        <v>I</v>
      </c>
      <c r="C122" s="4">
        <f t="shared" si="20"/>
        <v>46026.7215</v>
      </c>
      <c r="D122" s="5" t="str">
        <f t="shared" si="21"/>
        <v>vis</v>
      </c>
      <c r="E122" s="48">
        <f>VLOOKUP(C122,'Active 1'!C$21:E$973,3,FALSE)</f>
        <v>795.00068507605511</v>
      </c>
      <c r="F122" s="6" t="s">
        <v>137</v>
      </c>
      <c r="G122" s="5" t="str">
        <f t="shared" si="22"/>
        <v>46026.7215</v>
      </c>
      <c r="H122" s="4">
        <f t="shared" si="23"/>
        <v>795</v>
      </c>
      <c r="I122" s="49" t="s">
        <v>438</v>
      </c>
      <c r="J122" s="50" t="s">
        <v>439</v>
      </c>
      <c r="K122" s="49">
        <v>795</v>
      </c>
      <c r="L122" s="49" t="s">
        <v>440</v>
      </c>
      <c r="M122" s="50" t="s">
        <v>200</v>
      </c>
      <c r="N122" s="50" t="s">
        <v>201</v>
      </c>
      <c r="O122" s="51" t="s">
        <v>351</v>
      </c>
      <c r="P122" s="51" t="s">
        <v>352</v>
      </c>
    </row>
    <row r="123" spans="1:16" ht="12.75" customHeight="1" thickBot="1" x14ac:dyDescent="0.25">
      <c r="A123" s="4" t="str">
        <f t="shared" si="18"/>
        <v>IBVS 3078 </v>
      </c>
      <c r="B123" s="6" t="str">
        <f t="shared" si="19"/>
        <v>I</v>
      </c>
      <c r="C123" s="4">
        <f t="shared" si="20"/>
        <v>46030.369599999998</v>
      </c>
      <c r="D123" s="5" t="str">
        <f t="shared" si="21"/>
        <v>vis</v>
      </c>
      <c r="E123" s="48" t="e">
        <f>VLOOKUP(C123,'Active 1'!C$21:E$973,3,FALSE)</f>
        <v>#N/A</v>
      </c>
      <c r="F123" s="6" t="s">
        <v>137</v>
      </c>
      <c r="G123" s="5" t="str">
        <f t="shared" si="22"/>
        <v>46030.3696</v>
      </c>
      <c r="H123" s="4">
        <f t="shared" si="23"/>
        <v>802</v>
      </c>
      <c r="I123" s="49" t="s">
        <v>441</v>
      </c>
      <c r="J123" s="50" t="s">
        <v>442</v>
      </c>
      <c r="K123" s="49">
        <v>802</v>
      </c>
      <c r="L123" s="49" t="s">
        <v>406</v>
      </c>
      <c r="M123" s="50" t="s">
        <v>200</v>
      </c>
      <c r="N123" s="50" t="s">
        <v>201</v>
      </c>
      <c r="O123" s="51" t="s">
        <v>443</v>
      </c>
      <c r="P123" s="52" t="s">
        <v>428</v>
      </c>
    </row>
    <row r="124" spans="1:16" ht="12.75" customHeight="1" thickBot="1" x14ac:dyDescent="0.25">
      <c r="A124" s="4" t="str">
        <f t="shared" si="18"/>
        <v>IBVS 3078 </v>
      </c>
      <c r="B124" s="6" t="str">
        <f t="shared" si="19"/>
        <v>I</v>
      </c>
      <c r="C124" s="4">
        <f t="shared" si="20"/>
        <v>46351.4185</v>
      </c>
      <c r="D124" s="5" t="str">
        <f t="shared" si="21"/>
        <v>vis</v>
      </c>
      <c r="E124" s="48" t="e">
        <f>VLOOKUP(C124,'Active 1'!C$21:E$973,3,FALSE)</f>
        <v>#N/A</v>
      </c>
      <c r="F124" s="6" t="s">
        <v>137</v>
      </c>
      <c r="G124" s="5" t="str">
        <f t="shared" si="22"/>
        <v>46351.4185</v>
      </c>
      <c r="H124" s="4">
        <f t="shared" si="23"/>
        <v>1418</v>
      </c>
      <c r="I124" s="49" t="s">
        <v>454</v>
      </c>
      <c r="J124" s="50" t="s">
        <v>455</v>
      </c>
      <c r="K124" s="49">
        <v>1418</v>
      </c>
      <c r="L124" s="49" t="s">
        <v>389</v>
      </c>
      <c r="M124" s="50" t="s">
        <v>200</v>
      </c>
      <c r="N124" s="50" t="s">
        <v>201</v>
      </c>
      <c r="O124" s="51" t="s">
        <v>427</v>
      </c>
      <c r="P124" s="52" t="s">
        <v>428</v>
      </c>
    </row>
    <row r="125" spans="1:16" ht="12.75" customHeight="1" thickBot="1" x14ac:dyDescent="0.25">
      <c r="A125" s="4" t="str">
        <f t="shared" si="18"/>
        <v>IBVS 3078 </v>
      </c>
      <c r="B125" s="6" t="str">
        <f t="shared" si="19"/>
        <v>I</v>
      </c>
      <c r="C125" s="4">
        <f t="shared" si="20"/>
        <v>46352.460899999998</v>
      </c>
      <c r="D125" s="5" t="str">
        <f t="shared" si="21"/>
        <v>vis</v>
      </c>
      <c r="E125" s="48" t="e">
        <f>VLOOKUP(C125,'Active 1'!C$21:E$973,3,FALSE)</f>
        <v>#N/A</v>
      </c>
      <c r="F125" s="6" t="s">
        <v>137</v>
      </c>
      <c r="G125" s="5" t="str">
        <f t="shared" si="22"/>
        <v>46352.4609</v>
      </c>
      <c r="H125" s="4">
        <f t="shared" si="23"/>
        <v>1420</v>
      </c>
      <c r="I125" s="49" t="s">
        <v>456</v>
      </c>
      <c r="J125" s="50" t="s">
        <v>457</v>
      </c>
      <c r="K125" s="49">
        <v>1420</v>
      </c>
      <c r="L125" s="49" t="s">
        <v>440</v>
      </c>
      <c r="M125" s="50" t="s">
        <v>200</v>
      </c>
      <c r="N125" s="50" t="s">
        <v>201</v>
      </c>
      <c r="O125" s="51" t="s">
        <v>427</v>
      </c>
      <c r="P125" s="52" t="s">
        <v>428</v>
      </c>
    </row>
    <row r="126" spans="1:16" ht="12.75" customHeight="1" thickBot="1" x14ac:dyDescent="0.25">
      <c r="A126" s="4" t="str">
        <f t="shared" si="18"/>
        <v>IBVS 3095 </v>
      </c>
      <c r="B126" s="6" t="str">
        <f t="shared" si="19"/>
        <v>I</v>
      </c>
      <c r="C126" s="4">
        <f t="shared" si="20"/>
        <v>46798.593699999998</v>
      </c>
      <c r="D126" s="5" t="str">
        <f t="shared" si="21"/>
        <v>vis</v>
      </c>
      <c r="E126" s="48" t="e">
        <f>VLOOKUP(C126,'Active 1'!C$21:E$973,3,FALSE)</f>
        <v>#N/A</v>
      </c>
      <c r="F126" s="6" t="s">
        <v>137</v>
      </c>
      <c r="G126" s="5" t="str">
        <f t="shared" si="22"/>
        <v>46798.5937</v>
      </c>
      <c r="H126" s="4">
        <f t="shared" si="23"/>
        <v>2276</v>
      </c>
      <c r="I126" s="49" t="s">
        <v>465</v>
      </c>
      <c r="J126" s="50" t="s">
        <v>466</v>
      </c>
      <c r="K126" s="49">
        <v>2276</v>
      </c>
      <c r="L126" s="49" t="s">
        <v>464</v>
      </c>
      <c r="M126" s="50" t="s">
        <v>200</v>
      </c>
      <c r="N126" s="50" t="s">
        <v>201</v>
      </c>
      <c r="O126" s="51" t="s">
        <v>467</v>
      </c>
      <c r="P126" s="52" t="s">
        <v>468</v>
      </c>
    </row>
    <row r="127" spans="1:16" ht="12.75" customHeight="1" thickBot="1" x14ac:dyDescent="0.25">
      <c r="A127" s="4" t="str">
        <f t="shared" si="18"/>
        <v>IBVS 3095 </v>
      </c>
      <c r="B127" s="6" t="str">
        <f t="shared" si="19"/>
        <v>I</v>
      </c>
      <c r="C127" s="4">
        <f t="shared" si="20"/>
        <v>46822.568200000002</v>
      </c>
      <c r="D127" s="5" t="str">
        <f t="shared" si="21"/>
        <v>vis</v>
      </c>
      <c r="E127" s="48" t="e">
        <f>VLOOKUP(C127,'Active 1'!C$21:E$973,3,FALSE)</f>
        <v>#N/A</v>
      </c>
      <c r="F127" s="6" t="s">
        <v>137</v>
      </c>
      <c r="G127" s="5" t="str">
        <f t="shared" si="22"/>
        <v>46822.5682</v>
      </c>
      <c r="H127" s="4">
        <f t="shared" si="23"/>
        <v>2322</v>
      </c>
      <c r="I127" s="49" t="s">
        <v>469</v>
      </c>
      <c r="J127" s="50" t="s">
        <v>470</v>
      </c>
      <c r="K127" s="49">
        <v>2322</v>
      </c>
      <c r="L127" s="49" t="s">
        <v>471</v>
      </c>
      <c r="M127" s="50" t="s">
        <v>200</v>
      </c>
      <c r="N127" s="50" t="s">
        <v>201</v>
      </c>
      <c r="O127" s="51" t="s">
        <v>467</v>
      </c>
      <c r="P127" s="52" t="s">
        <v>468</v>
      </c>
    </row>
    <row r="128" spans="1:16" ht="12.75" customHeight="1" thickBot="1" x14ac:dyDescent="0.25">
      <c r="A128" s="4" t="str">
        <f t="shared" si="18"/>
        <v>IBVS 3095 </v>
      </c>
      <c r="B128" s="6" t="str">
        <f t="shared" si="19"/>
        <v>I</v>
      </c>
      <c r="C128" s="4">
        <f t="shared" si="20"/>
        <v>46823.6106</v>
      </c>
      <c r="D128" s="5" t="str">
        <f t="shared" si="21"/>
        <v>vis</v>
      </c>
      <c r="E128" s="48" t="e">
        <f>VLOOKUP(C128,'Active 1'!C$21:E$973,3,FALSE)</f>
        <v>#N/A</v>
      </c>
      <c r="F128" s="6" t="s">
        <v>137</v>
      </c>
      <c r="G128" s="5" t="str">
        <f t="shared" si="22"/>
        <v>46823.6106</v>
      </c>
      <c r="H128" s="4">
        <f t="shared" si="23"/>
        <v>2324</v>
      </c>
      <c r="I128" s="49" t="s">
        <v>472</v>
      </c>
      <c r="J128" s="50" t="s">
        <v>473</v>
      </c>
      <c r="K128" s="49">
        <v>2324</v>
      </c>
      <c r="L128" s="49" t="s">
        <v>471</v>
      </c>
      <c r="M128" s="50" t="s">
        <v>200</v>
      </c>
      <c r="N128" s="50" t="s">
        <v>201</v>
      </c>
      <c r="O128" s="51" t="s">
        <v>467</v>
      </c>
      <c r="P128" s="52" t="s">
        <v>468</v>
      </c>
    </row>
    <row r="129" spans="1:16" ht="12.75" customHeight="1" thickBot="1" x14ac:dyDescent="0.25">
      <c r="A129" s="4" t="str">
        <f t="shared" si="18"/>
        <v>IBVS 3355 </v>
      </c>
      <c r="B129" s="6" t="str">
        <f t="shared" si="19"/>
        <v>I</v>
      </c>
      <c r="C129" s="4">
        <f t="shared" si="20"/>
        <v>47065.439599999998</v>
      </c>
      <c r="D129" s="5" t="str">
        <f t="shared" si="21"/>
        <v>vis</v>
      </c>
      <c r="E129" s="48" t="e">
        <f>VLOOKUP(C129,'Active 1'!C$21:E$973,3,FALSE)</f>
        <v>#N/A</v>
      </c>
      <c r="F129" s="6" t="s">
        <v>137</v>
      </c>
      <c r="G129" s="5" t="str">
        <f t="shared" si="22"/>
        <v>47065.4396</v>
      </c>
      <c r="H129" s="4">
        <f t="shared" si="23"/>
        <v>2788</v>
      </c>
      <c r="I129" s="49" t="s">
        <v>479</v>
      </c>
      <c r="J129" s="50" t="s">
        <v>480</v>
      </c>
      <c r="K129" s="49">
        <v>2788</v>
      </c>
      <c r="L129" s="49" t="s">
        <v>476</v>
      </c>
      <c r="M129" s="50" t="s">
        <v>200</v>
      </c>
      <c r="N129" s="50" t="s">
        <v>201</v>
      </c>
      <c r="O129" s="51" t="s">
        <v>284</v>
      </c>
      <c r="P129" s="52" t="s">
        <v>478</v>
      </c>
    </row>
    <row r="130" spans="1:16" ht="12.75" customHeight="1" thickBot="1" x14ac:dyDescent="0.25">
      <c r="A130" s="4" t="str">
        <f t="shared" si="18"/>
        <v>IBVS 3355 </v>
      </c>
      <c r="B130" s="6" t="str">
        <f t="shared" si="19"/>
        <v>I</v>
      </c>
      <c r="C130" s="4">
        <f t="shared" si="20"/>
        <v>47448.508800000003</v>
      </c>
      <c r="D130" s="5" t="str">
        <f t="shared" si="21"/>
        <v>vis</v>
      </c>
      <c r="E130" s="48" t="e">
        <f>VLOOKUP(C130,'Active 1'!C$21:E$973,3,FALSE)</f>
        <v>#N/A</v>
      </c>
      <c r="F130" s="6" t="s">
        <v>137</v>
      </c>
      <c r="G130" s="5" t="str">
        <f t="shared" si="22"/>
        <v>47448.5088</v>
      </c>
      <c r="H130" s="4">
        <f t="shared" si="23"/>
        <v>3523</v>
      </c>
      <c r="I130" s="49" t="s">
        <v>483</v>
      </c>
      <c r="J130" s="50" t="s">
        <v>484</v>
      </c>
      <c r="K130" s="49">
        <v>3523</v>
      </c>
      <c r="L130" s="49" t="s">
        <v>440</v>
      </c>
      <c r="M130" s="50" t="s">
        <v>200</v>
      </c>
      <c r="N130" s="50" t="s">
        <v>201</v>
      </c>
      <c r="O130" s="51" t="s">
        <v>485</v>
      </c>
      <c r="P130" s="52" t="s">
        <v>478</v>
      </c>
    </row>
    <row r="131" spans="1:16" ht="12.75" customHeight="1" thickBot="1" x14ac:dyDescent="0.25">
      <c r="A131" s="4" t="str">
        <f t="shared" si="18"/>
        <v>IBVS 3760 </v>
      </c>
      <c r="B131" s="6" t="str">
        <f t="shared" si="19"/>
        <v>I</v>
      </c>
      <c r="C131" s="4">
        <f t="shared" si="20"/>
        <v>47837.311699999998</v>
      </c>
      <c r="D131" s="5" t="str">
        <f t="shared" si="21"/>
        <v>vis</v>
      </c>
      <c r="E131" s="48" t="e">
        <f>VLOOKUP(C131,'Active 1'!C$21:E$973,3,FALSE)</f>
        <v>#N/A</v>
      </c>
      <c r="F131" s="6" t="s">
        <v>137</v>
      </c>
      <c r="G131" s="5" t="str">
        <f t="shared" si="22"/>
        <v>47837.3117</v>
      </c>
      <c r="H131" s="4">
        <f t="shared" si="23"/>
        <v>4269</v>
      </c>
      <c r="I131" s="49" t="s">
        <v>494</v>
      </c>
      <c r="J131" s="50" t="s">
        <v>495</v>
      </c>
      <c r="K131" s="49">
        <v>4269</v>
      </c>
      <c r="L131" s="49" t="s">
        <v>493</v>
      </c>
      <c r="M131" s="50" t="s">
        <v>200</v>
      </c>
      <c r="N131" s="50" t="s">
        <v>140</v>
      </c>
      <c r="O131" s="51" t="s">
        <v>496</v>
      </c>
      <c r="P131" s="52" t="s">
        <v>497</v>
      </c>
    </row>
    <row r="132" spans="1:16" ht="12.75" customHeight="1" thickBot="1" x14ac:dyDescent="0.25">
      <c r="A132" s="4" t="str">
        <f t="shared" si="18"/>
        <v>IBVS 3760 </v>
      </c>
      <c r="B132" s="6" t="str">
        <f t="shared" si="19"/>
        <v>I</v>
      </c>
      <c r="C132" s="4">
        <f t="shared" si="20"/>
        <v>47924.349399999999</v>
      </c>
      <c r="D132" s="5" t="str">
        <f t="shared" si="21"/>
        <v>vis</v>
      </c>
      <c r="E132" s="48" t="e">
        <f>VLOOKUP(C132,'Active 1'!C$21:E$973,3,FALSE)</f>
        <v>#N/A</v>
      </c>
      <c r="F132" s="6" t="s">
        <v>137</v>
      </c>
      <c r="G132" s="5" t="str">
        <f t="shared" si="22"/>
        <v>47924.3494</v>
      </c>
      <c r="H132" s="4">
        <f t="shared" si="23"/>
        <v>4436</v>
      </c>
      <c r="I132" s="49" t="s">
        <v>498</v>
      </c>
      <c r="J132" s="50" t="s">
        <v>499</v>
      </c>
      <c r="K132" s="49">
        <v>4436</v>
      </c>
      <c r="L132" s="49" t="s">
        <v>500</v>
      </c>
      <c r="M132" s="50" t="s">
        <v>200</v>
      </c>
      <c r="N132" s="50" t="s">
        <v>140</v>
      </c>
      <c r="O132" s="51" t="s">
        <v>427</v>
      </c>
      <c r="P132" s="52" t="s">
        <v>497</v>
      </c>
    </row>
    <row r="133" spans="1:16" ht="12.75" customHeight="1" thickBot="1" x14ac:dyDescent="0.25">
      <c r="A133" s="4" t="str">
        <f t="shared" si="18"/>
        <v>IBVS 3760 </v>
      </c>
      <c r="B133" s="6" t="str">
        <f t="shared" si="19"/>
        <v>I</v>
      </c>
      <c r="C133" s="4">
        <f t="shared" si="20"/>
        <v>47959.268499999998</v>
      </c>
      <c r="D133" s="5" t="str">
        <f t="shared" si="21"/>
        <v>vis</v>
      </c>
      <c r="E133" s="48" t="e">
        <f>VLOOKUP(C133,'Active 1'!C$21:E$973,3,FALSE)</f>
        <v>#N/A</v>
      </c>
      <c r="F133" s="6" t="s">
        <v>137</v>
      </c>
      <c r="G133" s="5" t="str">
        <f t="shared" si="22"/>
        <v>47959.2685</v>
      </c>
      <c r="H133" s="4">
        <f t="shared" si="23"/>
        <v>4503</v>
      </c>
      <c r="I133" s="49" t="s">
        <v>501</v>
      </c>
      <c r="J133" s="50" t="s">
        <v>502</v>
      </c>
      <c r="K133" s="49">
        <v>4503</v>
      </c>
      <c r="L133" s="49" t="s">
        <v>493</v>
      </c>
      <c r="M133" s="50" t="s">
        <v>200</v>
      </c>
      <c r="N133" s="50" t="s">
        <v>140</v>
      </c>
      <c r="O133" s="51" t="s">
        <v>503</v>
      </c>
      <c r="P133" s="52" t="s">
        <v>497</v>
      </c>
    </row>
    <row r="134" spans="1:16" ht="12.75" customHeight="1" thickBot="1" x14ac:dyDescent="0.25">
      <c r="A134" s="4" t="str">
        <f t="shared" si="18"/>
        <v>IBVS 3760 </v>
      </c>
      <c r="B134" s="6" t="str">
        <f t="shared" si="19"/>
        <v>I</v>
      </c>
      <c r="C134" s="4">
        <f t="shared" si="20"/>
        <v>47971.256000000001</v>
      </c>
      <c r="D134" s="5" t="str">
        <f t="shared" si="21"/>
        <v>vis</v>
      </c>
      <c r="E134" s="48" t="e">
        <f>VLOOKUP(C134,'Active 1'!C$21:E$973,3,FALSE)</f>
        <v>#N/A</v>
      </c>
      <c r="F134" s="6" t="s">
        <v>137</v>
      </c>
      <c r="G134" s="5" t="str">
        <f t="shared" si="22"/>
        <v>47971.2560</v>
      </c>
      <c r="H134" s="4">
        <f t="shared" si="23"/>
        <v>4526</v>
      </c>
      <c r="I134" s="49" t="s">
        <v>504</v>
      </c>
      <c r="J134" s="50" t="s">
        <v>505</v>
      </c>
      <c r="K134" s="49">
        <v>4526</v>
      </c>
      <c r="L134" s="49" t="s">
        <v>506</v>
      </c>
      <c r="M134" s="50" t="s">
        <v>200</v>
      </c>
      <c r="N134" s="50" t="s">
        <v>140</v>
      </c>
      <c r="O134" s="51" t="s">
        <v>503</v>
      </c>
      <c r="P134" s="52" t="s">
        <v>497</v>
      </c>
    </row>
    <row r="135" spans="1:16" ht="12.75" customHeight="1" thickBot="1" x14ac:dyDescent="0.25">
      <c r="A135" s="4" t="str">
        <f t="shared" si="18"/>
        <v>IBVS 3760 </v>
      </c>
      <c r="B135" s="6" t="str">
        <f t="shared" si="19"/>
        <v>I</v>
      </c>
      <c r="C135" s="4">
        <f t="shared" si="20"/>
        <v>48183.377500000002</v>
      </c>
      <c r="D135" s="5" t="str">
        <f t="shared" si="21"/>
        <v>vis</v>
      </c>
      <c r="E135" s="48" t="e">
        <f>VLOOKUP(C135,'Active 1'!C$21:E$973,3,FALSE)</f>
        <v>#N/A</v>
      </c>
      <c r="F135" s="6" t="s">
        <v>137</v>
      </c>
      <c r="G135" s="5" t="str">
        <f t="shared" si="22"/>
        <v>48183.3775</v>
      </c>
      <c r="H135" s="4">
        <f t="shared" si="23"/>
        <v>4933</v>
      </c>
      <c r="I135" s="49" t="s">
        <v>507</v>
      </c>
      <c r="J135" s="50" t="s">
        <v>508</v>
      </c>
      <c r="K135" s="49">
        <v>4933</v>
      </c>
      <c r="L135" s="49" t="s">
        <v>509</v>
      </c>
      <c r="M135" s="50" t="s">
        <v>200</v>
      </c>
      <c r="N135" s="50" t="s">
        <v>140</v>
      </c>
      <c r="O135" s="51" t="s">
        <v>510</v>
      </c>
      <c r="P135" s="52" t="s">
        <v>497</v>
      </c>
    </row>
    <row r="136" spans="1:16" ht="12.75" customHeight="1" thickBot="1" x14ac:dyDescent="0.25">
      <c r="A136" s="4" t="str">
        <f t="shared" si="18"/>
        <v>IBVS 3760 </v>
      </c>
      <c r="B136" s="6" t="str">
        <f t="shared" si="19"/>
        <v>I</v>
      </c>
      <c r="C136" s="4">
        <f t="shared" si="20"/>
        <v>48184.419800000003</v>
      </c>
      <c r="D136" s="5" t="str">
        <f t="shared" si="21"/>
        <v>vis</v>
      </c>
      <c r="E136" s="48" t="e">
        <f>VLOOKUP(C136,'Active 1'!C$21:E$973,3,FALSE)</f>
        <v>#N/A</v>
      </c>
      <c r="F136" s="6" t="s">
        <v>137</v>
      </c>
      <c r="G136" s="5" t="str">
        <f t="shared" si="22"/>
        <v>48184.4198</v>
      </c>
      <c r="H136" s="4">
        <f t="shared" si="23"/>
        <v>4935</v>
      </c>
      <c r="I136" s="49" t="s">
        <v>511</v>
      </c>
      <c r="J136" s="50" t="s">
        <v>512</v>
      </c>
      <c r="K136" s="49">
        <v>4935</v>
      </c>
      <c r="L136" s="49" t="s">
        <v>506</v>
      </c>
      <c r="M136" s="50" t="s">
        <v>200</v>
      </c>
      <c r="N136" s="50" t="s">
        <v>140</v>
      </c>
      <c r="O136" s="51" t="s">
        <v>284</v>
      </c>
      <c r="P136" s="52" t="s">
        <v>497</v>
      </c>
    </row>
    <row r="137" spans="1:16" x14ac:dyDescent="0.2">
      <c r="B137" s="6"/>
      <c r="F137" s="6"/>
    </row>
    <row r="138" spans="1:16" x14ac:dyDescent="0.2">
      <c r="B138" s="6"/>
      <c r="F138" s="6"/>
    </row>
    <row r="139" spans="1:16" x14ac:dyDescent="0.2">
      <c r="B139" s="6"/>
      <c r="F139" s="6"/>
    </row>
    <row r="140" spans="1:16" x14ac:dyDescent="0.2">
      <c r="B140" s="6"/>
      <c r="F140" s="6"/>
    </row>
    <row r="141" spans="1:16" x14ac:dyDescent="0.2">
      <c r="B141" s="6"/>
      <c r="F141" s="6"/>
    </row>
    <row r="142" spans="1:16" x14ac:dyDescent="0.2">
      <c r="B142" s="6"/>
      <c r="F142" s="6"/>
    </row>
    <row r="143" spans="1:16" x14ac:dyDescent="0.2">
      <c r="B143" s="6"/>
      <c r="F143" s="6"/>
    </row>
    <row r="144" spans="1:1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</sheetData>
  <phoneticPr fontId="20" type="noConversion"/>
  <hyperlinks>
    <hyperlink ref="P13" r:id="rId1" display="http://www.konkoly.hu/cgi-bin/IBVS?657"/>
    <hyperlink ref="P14" r:id="rId2" display="http://www.konkoly.hu/cgi-bin/IBVS?657"/>
    <hyperlink ref="P15" r:id="rId3" display="http://www.konkoly.hu/cgi-bin/IBVS?657"/>
    <hyperlink ref="P16" r:id="rId4" display="http://www.konkoly.hu/cgi-bin/IBVS?657"/>
    <hyperlink ref="P18" r:id="rId5" display="http://www.konkoly.hu/cgi-bin/IBVS?657"/>
    <hyperlink ref="P19" r:id="rId6" display="http://www.konkoly.hu/cgi-bin/IBVS?657"/>
    <hyperlink ref="P20" r:id="rId7" display="http://www.konkoly.hu/cgi-bin/IBVS?657"/>
    <hyperlink ref="P21" r:id="rId8" display="http://www.konkoly.hu/cgi-bin/IBVS?657"/>
    <hyperlink ref="P22" r:id="rId9" display="http://www.konkoly.hu/cgi-bin/IBVS?657"/>
    <hyperlink ref="P23" r:id="rId10" display="http://www.konkoly.hu/cgi-bin/IBVS?657"/>
    <hyperlink ref="P24" r:id="rId11" display="http://www.konkoly.hu/cgi-bin/IBVS?657"/>
    <hyperlink ref="P25" r:id="rId12" display="http://www.konkoly.hu/cgi-bin/IBVS?657"/>
    <hyperlink ref="P26" r:id="rId13" display="http://www.konkoly.hu/cgi-bin/IBVS?657"/>
    <hyperlink ref="P28" r:id="rId14" display="http://www.konkoly.hu/cgi-bin/IBVS?657"/>
    <hyperlink ref="P29" r:id="rId15" display="http://www.konkoly.hu/cgi-bin/IBVS?657"/>
    <hyperlink ref="P30" r:id="rId16" display="http://www.konkoly.hu/cgi-bin/IBVS?657"/>
    <hyperlink ref="P31" r:id="rId17" display="http://www.konkoly.hu/cgi-bin/IBVS?657"/>
    <hyperlink ref="P32" r:id="rId18" display="http://www.konkoly.hu/cgi-bin/IBVS?657"/>
    <hyperlink ref="P33" r:id="rId19" display="http://www.konkoly.hu/cgi-bin/IBVS?657"/>
    <hyperlink ref="P34" r:id="rId20" display="http://www.konkoly.hu/cgi-bin/IBVS?657"/>
    <hyperlink ref="P35" r:id="rId21" display="http://www.konkoly.hu/cgi-bin/IBVS?657"/>
    <hyperlink ref="P36" r:id="rId22" display="http://www.konkoly.hu/cgi-bin/IBVS?657"/>
    <hyperlink ref="P37" r:id="rId23" display="http://www.konkoly.hu/cgi-bin/IBVS?657"/>
    <hyperlink ref="P41" r:id="rId24" display="http://www.konkoly.hu/cgi-bin/IBVS?1053"/>
    <hyperlink ref="P99" r:id="rId25" display="http://www.konkoly.hu/cgi-bin/IBVS?1444"/>
    <hyperlink ref="P100" r:id="rId26" display="http://www.konkoly.hu/cgi-bin/IBVS?1444"/>
    <hyperlink ref="P101" r:id="rId27" display="http://www.konkoly.hu/cgi-bin/IBVS?1444"/>
    <hyperlink ref="P50" r:id="rId28" display="http://www.konkoly.hu/cgi-bin/IBVS?1053"/>
    <hyperlink ref="P51" r:id="rId29" display="http://www.konkoly.hu/cgi-bin/IBVS?1163"/>
    <hyperlink ref="P52" r:id="rId30" display="http://www.konkoly.hu/cgi-bin/IBVS?1163"/>
    <hyperlink ref="P102" r:id="rId31" display="http://www.konkoly.hu/cgi-bin/IBVS?1444"/>
    <hyperlink ref="P103" r:id="rId32" display="http://www.konkoly.hu/cgi-bin/IBVS?1444"/>
    <hyperlink ref="P104" r:id="rId33" display="http://www.konkoly.hu/cgi-bin/IBVS?1444"/>
    <hyperlink ref="P105" r:id="rId34" display="http://www.konkoly.hu/cgi-bin/IBVS?1444"/>
    <hyperlink ref="P53" r:id="rId35" display="http://www.konkoly.hu/cgi-bin/IBVS?1444"/>
    <hyperlink ref="P54" r:id="rId36" display="http://www.konkoly.hu/cgi-bin/IBVS?1444"/>
    <hyperlink ref="P55" r:id="rId37" display="http://www.konkoly.hu/cgi-bin/IBVS?1444"/>
    <hyperlink ref="P56" r:id="rId38" display="http://www.konkoly.hu/cgi-bin/IBVS?1444"/>
    <hyperlink ref="P57" r:id="rId39" display="http://www.konkoly.hu/cgi-bin/IBVS?1449"/>
    <hyperlink ref="P58" r:id="rId40" display="http://www.konkoly.hu/cgi-bin/IBVS?1449"/>
    <hyperlink ref="P59" r:id="rId41" display="http://www.konkoly.hu/cgi-bin/IBVS?1449"/>
    <hyperlink ref="P110" r:id="rId42" display="http://www.konkoly.hu/cgi-bin/IBVS?2573"/>
    <hyperlink ref="P111" r:id="rId43" display="http://www.konkoly.hu/cgi-bin/IBVS?2573"/>
    <hyperlink ref="P112" r:id="rId44" display="http://www.konkoly.hu/cgi-bin/IBVS?2573"/>
    <hyperlink ref="P113" r:id="rId45" display="http://www.konkoly.hu/cgi-bin/IBVS?2573"/>
    <hyperlink ref="P114" r:id="rId46" display="http://www.konkoly.hu/cgi-bin/IBVS?2573"/>
    <hyperlink ref="P115" r:id="rId47" display="http://www.konkoly.hu/cgi-bin/IBVS?2670"/>
    <hyperlink ref="P116" r:id="rId48" display="http://www.konkoly.hu/cgi-bin/IBVS?2573"/>
    <hyperlink ref="P117" r:id="rId49" display="http://www.konkoly.hu/cgi-bin/IBVS?3078"/>
    <hyperlink ref="P118" r:id="rId50" display="http://www.konkoly.hu/cgi-bin/IBVS?3078"/>
    <hyperlink ref="P119" r:id="rId51" display="http://www.konkoly.hu/cgi-bin/IBVS?2670"/>
    <hyperlink ref="P120" r:id="rId52" display="http://www.konkoly.hu/cgi-bin/IBVS?3078"/>
    <hyperlink ref="P121" r:id="rId53" display="http://www.konkoly.hu/cgi-bin/IBVS?2670"/>
    <hyperlink ref="P123" r:id="rId54" display="http://www.konkoly.hu/cgi-bin/IBVS?3078"/>
    <hyperlink ref="P124" r:id="rId55" display="http://www.konkoly.hu/cgi-bin/IBVS?3078"/>
    <hyperlink ref="P125" r:id="rId56" display="http://www.konkoly.hu/cgi-bin/IBVS?3078"/>
    <hyperlink ref="P126" r:id="rId57" display="http://www.konkoly.hu/cgi-bin/IBVS?3095"/>
    <hyperlink ref="P127" r:id="rId58" display="http://www.konkoly.hu/cgi-bin/IBVS?3095"/>
    <hyperlink ref="P128" r:id="rId59" display="http://www.konkoly.hu/cgi-bin/IBVS?3095"/>
    <hyperlink ref="P88" r:id="rId60" display="http://www.konkoly.hu/cgi-bin/IBVS?3355"/>
    <hyperlink ref="P129" r:id="rId61" display="http://www.konkoly.hu/cgi-bin/IBVS?3355"/>
    <hyperlink ref="P89" r:id="rId62" display="http://www.konkoly.hu/cgi-bin/IBVS?3355"/>
    <hyperlink ref="P130" r:id="rId63" display="http://www.konkoly.hu/cgi-bin/IBVS?3355"/>
    <hyperlink ref="P131" r:id="rId64" display="http://www.konkoly.hu/cgi-bin/IBVS?3760"/>
    <hyperlink ref="P132" r:id="rId65" display="http://www.konkoly.hu/cgi-bin/IBVS?3760"/>
    <hyperlink ref="P133" r:id="rId66" display="http://www.konkoly.hu/cgi-bin/IBVS?3760"/>
    <hyperlink ref="P134" r:id="rId67" display="http://www.konkoly.hu/cgi-bin/IBVS?3760"/>
    <hyperlink ref="P135" r:id="rId68" display="http://www.konkoly.hu/cgi-bin/IBVS?3760"/>
    <hyperlink ref="P136" r:id="rId69" display="http://www.konkoly.hu/cgi-bin/IBVS?3760"/>
    <hyperlink ref="P93" r:id="rId70" display="http://www.konkoly.hu/cgi-bin/IBVS?5493"/>
    <hyperlink ref="P94" r:id="rId71" display="http://www.konkoly.hu/cgi-bin/IBVS?5493"/>
    <hyperlink ref="P95" r:id="rId72" display="http://www.bav-astro.de/sfs/BAVM_link.php?BAVMnr=186"/>
    <hyperlink ref="P96" r:id="rId73" display="http://www.konkoly.hu/cgi-bin/IBVS?5887"/>
    <hyperlink ref="P97" r:id="rId74" display="http://www.konkoly.hu/cgi-bin/IBVS?5875"/>
  </hyperlinks>
  <pageMargins left="0.75" right="0.75" top="1" bottom="1" header="0.5" footer="0.5"/>
  <pageSetup orientation="portrait" horizontalDpi="300" verticalDpi="300" r:id="rId7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42"/>
  <sheetViews>
    <sheetView topLeftCell="A200" workbookViewId="0">
      <selection activeCell="I242" sqref="I242"/>
    </sheetView>
  </sheetViews>
  <sheetFormatPr defaultRowHeight="12.75" x14ac:dyDescent="0.2"/>
  <cols>
    <col min="1" max="1" width="14.42578125" customWidth="1"/>
    <col min="2" max="2" width="9.140625" style="6"/>
    <col min="7" max="7" width="14.42578125" customWidth="1"/>
    <col min="8" max="8" width="14.85546875" customWidth="1"/>
    <col min="9" max="9" width="29.140625" customWidth="1"/>
  </cols>
  <sheetData>
    <row r="1" spans="1:15" x14ac:dyDescent="0.2">
      <c r="A1" t="s">
        <v>188</v>
      </c>
    </row>
    <row r="10" spans="1:15" x14ac:dyDescent="0.2">
      <c r="N10" t="s">
        <v>187</v>
      </c>
      <c r="O10" t="s">
        <v>67</v>
      </c>
    </row>
    <row r="11" spans="1:15" x14ac:dyDescent="0.2">
      <c r="A11" t="s">
        <v>141</v>
      </c>
      <c r="B11" s="6" t="s">
        <v>112</v>
      </c>
      <c r="C11">
        <v>42006.313999999998</v>
      </c>
      <c r="D11" t="s">
        <v>140</v>
      </c>
      <c r="E11">
        <f>VLOOKUP(C11,'Active 1'!C$21:E$86,3,FALSE)</f>
        <v>-6919.0026935068372</v>
      </c>
      <c r="G11" t="s">
        <v>141</v>
      </c>
      <c r="I11" t="s">
        <v>142</v>
      </c>
      <c r="N11">
        <v>-6919</v>
      </c>
      <c r="O11">
        <v>1.2999999999999999E-3</v>
      </c>
    </row>
    <row r="12" spans="1:15" x14ac:dyDescent="0.2">
      <c r="A12" t="s">
        <v>141</v>
      </c>
      <c r="B12" s="6" t="s">
        <v>112</v>
      </c>
      <c r="C12">
        <v>42387.300999999999</v>
      </c>
      <c r="D12" t="s">
        <v>140</v>
      </c>
      <c r="E12" t="e">
        <f>VLOOKUP(C12,'Active 1'!C$21:E$86,3,FALSE)</f>
        <v>#N/A</v>
      </c>
      <c r="G12" t="s">
        <v>141</v>
      </c>
      <c r="I12" t="s">
        <v>142</v>
      </c>
      <c r="N12">
        <v>-6188</v>
      </c>
      <c r="O12">
        <v>3.3E-3</v>
      </c>
    </row>
    <row r="13" spans="1:15" x14ac:dyDescent="0.2">
      <c r="A13" t="s">
        <v>141</v>
      </c>
      <c r="B13" s="6" t="s">
        <v>112</v>
      </c>
      <c r="C13">
        <v>42720.334000000003</v>
      </c>
      <c r="D13" t="s">
        <v>137</v>
      </c>
      <c r="E13" t="e">
        <f>VLOOKUP(C13,'Active 1'!C$21:E$86,3,FALSE)</f>
        <v>#N/A</v>
      </c>
      <c r="G13" t="s">
        <v>141</v>
      </c>
      <c r="I13" t="s">
        <v>148</v>
      </c>
      <c r="N13">
        <v>-5549</v>
      </c>
      <c r="O13">
        <v>1E-4</v>
      </c>
    </row>
    <row r="14" spans="1:15" x14ac:dyDescent="0.2">
      <c r="A14" t="s">
        <v>141</v>
      </c>
      <c r="B14" s="6" t="s">
        <v>112</v>
      </c>
      <c r="C14">
        <v>42723.464</v>
      </c>
      <c r="D14" t="s">
        <v>137</v>
      </c>
      <c r="E14" t="e">
        <f>VLOOKUP(C14,'Active 1'!C$21:E$86,3,FALSE)</f>
        <v>#N/A</v>
      </c>
      <c r="G14" t="s">
        <v>141</v>
      </c>
      <c r="I14" t="s">
        <v>148</v>
      </c>
      <c r="N14">
        <v>-5543</v>
      </c>
      <c r="O14">
        <v>3.0000000000000001E-3</v>
      </c>
    </row>
    <row r="15" spans="1:15" x14ac:dyDescent="0.2">
      <c r="A15" t="s">
        <v>144</v>
      </c>
      <c r="B15" s="6" t="s">
        <v>112</v>
      </c>
      <c r="C15">
        <v>43077.8678</v>
      </c>
      <c r="D15" t="s">
        <v>140</v>
      </c>
      <c r="E15" t="e">
        <f>VLOOKUP(C15,'Active 1'!C$21:E$86,3,FALSE)</f>
        <v>#N/A</v>
      </c>
      <c r="G15" t="s">
        <v>144</v>
      </c>
      <c r="I15" t="s">
        <v>151</v>
      </c>
      <c r="N15">
        <v>-4863</v>
      </c>
      <c r="O15">
        <v>2.0999999999999999E-3</v>
      </c>
    </row>
    <row r="16" spans="1:15" x14ac:dyDescent="0.2">
      <c r="A16" t="s">
        <v>144</v>
      </c>
      <c r="B16" s="6" t="s">
        <v>112</v>
      </c>
      <c r="C16">
        <v>43078.91</v>
      </c>
      <c r="D16" t="s">
        <v>140</v>
      </c>
      <c r="E16" t="e">
        <f>VLOOKUP(C16,'Active 1'!C$21:E$86,3,FALSE)</f>
        <v>#N/A</v>
      </c>
      <c r="G16" t="s">
        <v>144</v>
      </c>
      <c r="I16" t="s">
        <v>151</v>
      </c>
      <c r="N16">
        <v>-4861</v>
      </c>
      <c r="O16">
        <v>1.9E-3</v>
      </c>
    </row>
    <row r="17" spans="1:15" x14ac:dyDescent="0.2">
      <c r="A17" t="s">
        <v>152</v>
      </c>
      <c r="B17" s="6" t="s">
        <v>112</v>
      </c>
      <c r="C17">
        <v>43079.952299999997</v>
      </c>
      <c r="D17" t="s">
        <v>121</v>
      </c>
      <c r="E17" t="e">
        <f>VLOOKUP(C17,'Active 1'!C$21:E$86,3,FALSE)</f>
        <v>#N/A</v>
      </c>
      <c r="G17" t="s">
        <v>152</v>
      </c>
      <c r="I17" t="s">
        <v>153</v>
      </c>
      <c r="N17">
        <v>-4859</v>
      </c>
      <c r="O17">
        <v>1.8E-3</v>
      </c>
    </row>
    <row r="18" spans="1:15" x14ac:dyDescent="0.2">
      <c r="A18" t="s">
        <v>152</v>
      </c>
      <c r="B18" s="6" t="s">
        <v>112</v>
      </c>
      <c r="C18">
        <v>43080.9948</v>
      </c>
      <c r="D18" t="s">
        <v>121</v>
      </c>
      <c r="E18" t="e">
        <f>VLOOKUP(C18,'Active 1'!C$21:E$86,3,FALSE)</f>
        <v>#N/A</v>
      </c>
      <c r="G18" t="s">
        <v>152</v>
      </c>
      <c r="I18" t="s">
        <v>153</v>
      </c>
      <c r="N18">
        <v>-4857</v>
      </c>
      <c r="O18">
        <v>2E-3</v>
      </c>
    </row>
    <row r="19" spans="1:15" x14ac:dyDescent="0.2">
      <c r="A19" t="s">
        <v>141</v>
      </c>
      <c r="B19" s="6" t="s">
        <v>112</v>
      </c>
      <c r="C19">
        <v>43460.415999999997</v>
      </c>
      <c r="D19" t="s">
        <v>140</v>
      </c>
      <c r="E19" t="e">
        <f>VLOOKUP(C19,'Active 1'!C$21:E$86,3,FALSE)</f>
        <v>#N/A</v>
      </c>
      <c r="G19" t="s">
        <v>141</v>
      </c>
      <c r="I19" t="s">
        <v>154</v>
      </c>
      <c r="N19">
        <v>-4129</v>
      </c>
      <c r="O19">
        <v>1.6999999999999999E-3</v>
      </c>
    </row>
    <row r="20" spans="1:15" x14ac:dyDescent="0.2">
      <c r="A20" t="s">
        <v>155</v>
      </c>
      <c r="B20" s="6" t="s">
        <v>112</v>
      </c>
      <c r="C20">
        <v>43462.500800000002</v>
      </c>
      <c r="D20" t="s">
        <v>140</v>
      </c>
      <c r="E20" t="e">
        <f>VLOOKUP(C20,'Active 1'!C$21:E$86,3,FALSE)</f>
        <v>#N/A</v>
      </c>
      <c r="G20" t="s">
        <v>155</v>
      </c>
      <c r="I20" t="s">
        <v>154</v>
      </c>
      <c r="N20">
        <v>-4125</v>
      </c>
      <c r="O20">
        <v>1.6999999999999999E-3</v>
      </c>
    </row>
    <row r="21" spans="1:15" x14ac:dyDescent="0.2">
      <c r="A21" t="s">
        <v>155</v>
      </c>
      <c r="B21" s="6" t="s">
        <v>112</v>
      </c>
      <c r="C21">
        <v>43463.5432</v>
      </c>
      <c r="D21" t="s">
        <v>140</v>
      </c>
      <c r="E21" t="e">
        <f>VLOOKUP(C21,'Active 1'!C$21:E$86,3,FALSE)</f>
        <v>#N/A</v>
      </c>
      <c r="G21" t="s">
        <v>155</v>
      </c>
      <c r="I21" t="s">
        <v>154</v>
      </c>
      <c r="N21">
        <v>-4123</v>
      </c>
      <c r="O21">
        <v>1.8E-3</v>
      </c>
    </row>
    <row r="22" spans="1:15" x14ac:dyDescent="0.2">
      <c r="A22" t="s">
        <v>141</v>
      </c>
      <c r="B22" s="6" t="s">
        <v>112</v>
      </c>
      <c r="C22">
        <v>43816.383999999998</v>
      </c>
      <c r="D22" t="s">
        <v>140</v>
      </c>
      <c r="E22" t="e">
        <f>VLOOKUP(C22,'Active 1'!C$21:E$86,3,FALSE)</f>
        <v>#N/A</v>
      </c>
      <c r="G22" t="s">
        <v>141</v>
      </c>
      <c r="I22" t="s">
        <v>159</v>
      </c>
      <c r="N22">
        <v>-3446</v>
      </c>
      <c r="O22">
        <v>1.4E-3</v>
      </c>
    </row>
    <row r="23" spans="1:15" x14ac:dyDescent="0.2">
      <c r="A23" t="s">
        <v>141</v>
      </c>
      <c r="B23" s="6" t="s">
        <v>112</v>
      </c>
      <c r="C23">
        <v>43817.426200000002</v>
      </c>
      <c r="D23" t="s">
        <v>140</v>
      </c>
      <c r="E23" t="e">
        <f>VLOOKUP(C23,'Active 1'!C$21:E$86,3,FALSE)</f>
        <v>#N/A</v>
      </c>
      <c r="G23" t="s">
        <v>141</v>
      </c>
      <c r="I23" t="s">
        <v>159</v>
      </c>
      <c r="N23">
        <v>-3444</v>
      </c>
      <c r="O23">
        <v>1.1999999999999999E-3</v>
      </c>
    </row>
    <row r="24" spans="1:15" x14ac:dyDescent="0.2">
      <c r="A24" t="s">
        <v>141</v>
      </c>
      <c r="B24" s="6" t="s">
        <v>112</v>
      </c>
      <c r="C24">
        <v>43832.540500000003</v>
      </c>
      <c r="D24" t="s">
        <v>140</v>
      </c>
      <c r="E24" t="e">
        <f>VLOOKUP(C24,'Active 1'!C$21:E$86,3,FALSE)</f>
        <v>#N/A</v>
      </c>
      <c r="G24" t="s">
        <v>141</v>
      </c>
      <c r="I24" t="s">
        <v>159</v>
      </c>
      <c r="N24">
        <v>-3415</v>
      </c>
      <c r="O24">
        <v>1.1999999999999999E-3</v>
      </c>
    </row>
    <row r="25" spans="1:15" x14ac:dyDescent="0.2">
      <c r="A25" t="s">
        <v>141</v>
      </c>
      <c r="B25" s="6" t="s">
        <v>112</v>
      </c>
      <c r="C25">
        <v>43861.205800000003</v>
      </c>
      <c r="D25" t="s">
        <v>140</v>
      </c>
      <c r="E25" t="e">
        <f>VLOOKUP(C25,'Active 1'!C$21:E$86,3,FALSE)</f>
        <v>#N/A</v>
      </c>
      <c r="G25" t="s">
        <v>141</v>
      </c>
      <c r="I25" t="s">
        <v>159</v>
      </c>
      <c r="N25">
        <v>-3360</v>
      </c>
      <c r="O25">
        <v>1.4E-3</v>
      </c>
    </row>
    <row r="26" spans="1:15" x14ac:dyDescent="0.2">
      <c r="A26" t="s">
        <v>160</v>
      </c>
      <c r="B26" s="6" t="s">
        <v>112</v>
      </c>
      <c r="C26">
        <v>44186.423799999997</v>
      </c>
      <c r="D26" t="s">
        <v>140</v>
      </c>
      <c r="E26" t="e">
        <f>VLOOKUP(C26,'Active 1'!C$21:E$86,3,FALSE)</f>
        <v>#N/A</v>
      </c>
      <c r="G26" t="s">
        <v>160</v>
      </c>
      <c r="J26" t="s">
        <v>161</v>
      </c>
      <c r="N26">
        <v>-2736</v>
      </c>
      <c r="O26">
        <v>1E-3</v>
      </c>
    </row>
    <row r="27" spans="1:15" x14ac:dyDescent="0.2">
      <c r="A27" t="s">
        <v>162</v>
      </c>
      <c r="B27" s="6" t="s">
        <v>112</v>
      </c>
      <c r="C27">
        <v>44188.508500000004</v>
      </c>
      <c r="D27" t="s">
        <v>140</v>
      </c>
      <c r="E27" t="e">
        <f>VLOOKUP(C27,'Active 1'!C$21:E$86,3,FALSE)</f>
        <v>#N/A</v>
      </c>
      <c r="G27" t="s">
        <v>162</v>
      </c>
      <c r="I27" t="s">
        <v>161</v>
      </c>
      <c r="N27">
        <v>-2732</v>
      </c>
      <c r="O27">
        <v>1E-3</v>
      </c>
    </row>
    <row r="28" spans="1:15" x14ac:dyDescent="0.2">
      <c r="A28" t="s">
        <v>160</v>
      </c>
      <c r="B28" s="6" t="s">
        <v>112</v>
      </c>
      <c r="C28">
        <v>44281.279199999997</v>
      </c>
      <c r="D28" t="s">
        <v>140</v>
      </c>
      <c r="E28" t="e">
        <f>VLOOKUP(C28,'Active 1'!C$21:E$86,3,FALSE)</f>
        <v>#N/A</v>
      </c>
      <c r="G28" t="s">
        <v>160</v>
      </c>
      <c r="J28" t="s">
        <v>161</v>
      </c>
      <c r="N28">
        <v>-2554</v>
      </c>
      <c r="O28">
        <v>1E-3</v>
      </c>
    </row>
    <row r="29" spans="1:15" x14ac:dyDescent="0.2">
      <c r="A29" t="s">
        <v>141</v>
      </c>
      <c r="B29" s="6" t="s">
        <v>112</v>
      </c>
      <c r="C29">
        <v>44518.417399999998</v>
      </c>
      <c r="D29" t="s">
        <v>140</v>
      </c>
      <c r="E29" t="e">
        <f>VLOOKUP(C29,'Active 1'!C$21:E$86,3,FALSE)</f>
        <v>#N/A</v>
      </c>
      <c r="G29" t="s">
        <v>141</v>
      </c>
      <c r="I29" t="s">
        <v>161</v>
      </c>
      <c r="N29">
        <v>-2099</v>
      </c>
      <c r="O29">
        <v>8.0000000000000004E-4</v>
      </c>
    </row>
    <row r="30" spans="1:15" x14ac:dyDescent="0.2">
      <c r="A30" t="s">
        <v>160</v>
      </c>
      <c r="B30" s="6" t="s">
        <v>112</v>
      </c>
      <c r="C30">
        <v>44589.298499999997</v>
      </c>
      <c r="D30" t="s">
        <v>140</v>
      </c>
      <c r="E30" t="e">
        <f>VLOOKUP(C30,'Active 1'!C$21:E$86,3,FALSE)</f>
        <v>#N/A</v>
      </c>
      <c r="G30" t="s">
        <v>160</v>
      </c>
      <c r="J30" t="s">
        <v>161</v>
      </c>
      <c r="N30">
        <v>-1963</v>
      </c>
      <c r="O30">
        <v>8.9999999999999998E-4</v>
      </c>
    </row>
    <row r="31" spans="1:15" x14ac:dyDescent="0.2">
      <c r="A31" t="s">
        <v>172</v>
      </c>
      <c r="B31" s="6" t="s">
        <v>112</v>
      </c>
      <c r="C31">
        <v>47064.397199999999</v>
      </c>
      <c r="D31" t="s">
        <v>140</v>
      </c>
      <c r="E31" t="e">
        <f>VLOOKUP(C31,'Active 1'!C$21:E$86,3,FALSE)</f>
        <v>#N/A</v>
      </c>
      <c r="G31" t="s">
        <v>172</v>
      </c>
      <c r="I31" t="s">
        <v>175</v>
      </c>
      <c r="N31">
        <v>2786</v>
      </c>
      <c r="O31">
        <v>-4.0000000000000002E-4</v>
      </c>
    </row>
    <row r="32" spans="1:15" x14ac:dyDescent="0.2">
      <c r="A32" t="s">
        <v>160</v>
      </c>
      <c r="B32" s="6" t="s">
        <v>112</v>
      </c>
      <c r="C32">
        <v>47066.481800000001</v>
      </c>
      <c r="D32" t="s">
        <v>140</v>
      </c>
      <c r="E32" t="e">
        <f>VLOOKUP(C32,'Active 1'!C$21:E$86,3,FALSE)</f>
        <v>#N/A</v>
      </c>
      <c r="G32" t="s">
        <v>160</v>
      </c>
      <c r="J32" t="s">
        <v>175</v>
      </c>
      <c r="N32">
        <v>2790</v>
      </c>
      <c r="O32">
        <v>-5.0000000000000001E-4</v>
      </c>
    </row>
    <row r="33" spans="1:15" x14ac:dyDescent="0.2">
      <c r="A33" t="s">
        <v>172</v>
      </c>
      <c r="B33" s="6" t="s">
        <v>112</v>
      </c>
      <c r="C33">
        <v>47448.508699999998</v>
      </c>
      <c r="D33" t="s">
        <v>140</v>
      </c>
      <c r="E33" t="e">
        <f>VLOOKUP(C33,'Active 1'!C$21:E$86,3,FALSE)</f>
        <v>#N/A</v>
      </c>
      <c r="G33" t="s">
        <v>172</v>
      </c>
      <c r="I33" t="s">
        <v>175</v>
      </c>
      <c r="N33">
        <v>3523</v>
      </c>
      <c r="O33">
        <v>-1E-3</v>
      </c>
    </row>
    <row r="34" spans="1:15" x14ac:dyDescent="0.2">
      <c r="A34" t="s">
        <v>184</v>
      </c>
      <c r="B34" s="6" t="s">
        <v>112</v>
      </c>
      <c r="C34">
        <v>54797.720500000003</v>
      </c>
      <c r="D34" t="s">
        <v>137</v>
      </c>
      <c r="E34" t="e">
        <f>VLOOKUP(C34,'Active 1'!C$21:E$86,3,FALSE)</f>
        <v>#N/A</v>
      </c>
      <c r="G34" t="s">
        <v>184</v>
      </c>
      <c r="I34" t="s">
        <v>185</v>
      </c>
      <c r="N34">
        <v>17624</v>
      </c>
      <c r="O34">
        <v>3.7000000000000002E-3</v>
      </c>
    </row>
    <row r="35" spans="1:15" x14ac:dyDescent="0.2">
      <c r="A35" t="s">
        <v>98</v>
      </c>
      <c r="B35" s="6" t="s">
        <v>112</v>
      </c>
      <c r="C35">
        <v>40574.6247</v>
      </c>
      <c r="D35" t="s">
        <v>121</v>
      </c>
      <c r="E35">
        <f>VLOOKUP(C35,'Active 1'!C$21:E$86,3,FALSE)</f>
        <v>-9666.0018713963818</v>
      </c>
      <c r="G35" t="s">
        <v>98</v>
      </c>
      <c r="J35" t="s">
        <v>122</v>
      </c>
      <c r="N35">
        <v>-9666</v>
      </c>
      <c r="O35">
        <v>2.8E-3</v>
      </c>
    </row>
    <row r="36" spans="1:15" x14ac:dyDescent="0.2">
      <c r="A36" t="s">
        <v>123</v>
      </c>
      <c r="B36" s="6" t="s">
        <v>112</v>
      </c>
      <c r="C36">
        <v>40612.6708</v>
      </c>
      <c r="D36" t="s">
        <v>121</v>
      </c>
      <c r="E36">
        <f>VLOOKUP(C36,'Active 1'!C$21:E$86,3,FALSE)</f>
        <v>-9593.0023697434026</v>
      </c>
      <c r="G36" t="s">
        <v>123</v>
      </c>
      <c r="J36" t="s">
        <v>124</v>
      </c>
      <c r="N36">
        <v>-9593</v>
      </c>
      <c r="O36">
        <v>2.5999999999999999E-3</v>
      </c>
    </row>
    <row r="37" spans="1:15" x14ac:dyDescent="0.2">
      <c r="A37" t="s">
        <v>123</v>
      </c>
      <c r="B37" s="6" t="s">
        <v>112</v>
      </c>
      <c r="C37">
        <v>40612.671199999997</v>
      </c>
      <c r="D37" t="s">
        <v>121</v>
      </c>
      <c r="E37">
        <f>VLOOKUP(C37,'Active 1'!C$21:E$86,3,FALSE)</f>
        <v>-9593.0016022586806</v>
      </c>
      <c r="G37" t="s">
        <v>123</v>
      </c>
      <c r="J37" t="s">
        <v>125</v>
      </c>
      <c r="N37">
        <v>-9593</v>
      </c>
      <c r="O37">
        <v>3.0000000000000001E-3</v>
      </c>
    </row>
    <row r="38" spans="1:15" x14ac:dyDescent="0.2">
      <c r="A38" t="s">
        <v>123</v>
      </c>
      <c r="B38" s="6" t="s">
        <v>112</v>
      </c>
      <c r="C38">
        <v>40613.713600000003</v>
      </c>
      <c r="D38" t="s">
        <v>121</v>
      </c>
      <c r="E38">
        <f>VLOOKUP(C38,'Active 1'!C$21:E$86,3,FALSE)</f>
        <v>-9591.0015370608417</v>
      </c>
      <c r="G38" t="s">
        <v>123</v>
      </c>
      <c r="J38" t="s">
        <v>125</v>
      </c>
      <c r="N38">
        <v>-9591</v>
      </c>
      <c r="O38">
        <v>3.0000000000000001E-3</v>
      </c>
    </row>
    <row r="39" spans="1:15" x14ac:dyDescent="0.2">
      <c r="A39" t="s">
        <v>123</v>
      </c>
      <c r="B39" s="6" t="s">
        <v>112</v>
      </c>
      <c r="C39">
        <v>40625.700799999999</v>
      </c>
      <c r="D39" t="s">
        <v>121</v>
      </c>
      <c r="E39">
        <f>VLOOKUP(C39,'Active 1'!C$21:E$86,3,FALSE)</f>
        <v>-9568.0015547705607</v>
      </c>
      <c r="G39" t="s">
        <v>123</v>
      </c>
      <c r="J39" t="s">
        <v>125</v>
      </c>
      <c r="N39">
        <v>-9568</v>
      </c>
      <c r="O39">
        <v>3.0000000000000001E-3</v>
      </c>
    </row>
    <row r="40" spans="1:15" x14ac:dyDescent="0.2">
      <c r="A40" t="s">
        <v>123</v>
      </c>
      <c r="B40" s="6" t="s">
        <v>112</v>
      </c>
      <c r="C40">
        <v>40636.645799999998</v>
      </c>
      <c r="D40" t="s">
        <v>121</v>
      </c>
      <c r="E40">
        <f>VLOOKUP(C40,'Active 1'!C$21:E$86,3,FALSE)</f>
        <v>-9547.0012539357358</v>
      </c>
      <c r="G40" t="s">
        <v>123</v>
      </c>
      <c r="J40" t="s">
        <v>125</v>
      </c>
      <c r="N40">
        <v>-9547</v>
      </c>
      <c r="O40">
        <v>3.0999999999999999E-3</v>
      </c>
    </row>
    <row r="41" spans="1:15" x14ac:dyDescent="0.2">
      <c r="A41" t="s">
        <v>126</v>
      </c>
      <c r="B41" s="6" t="s">
        <v>112</v>
      </c>
      <c r="C41">
        <v>40887.856099999997</v>
      </c>
      <c r="D41" t="s">
        <v>121</v>
      </c>
      <c r="E41">
        <f>VLOOKUP(C41,'Active 1'!C$21:E$86,3,FALSE)</f>
        <v>-9065.0010828250179</v>
      </c>
      <c r="G41" t="s">
        <v>126</v>
      </c>
      <c r="I41" t="s">
        <v>125</v>
      </c>
      <c r="N41">
        <v>-9065</v>
      </c>
      <c r="O41">
        <v>3.0000000000000001E-3</v>
      </c>
    </row>
    <row r="42" spans="1:15" x14ac:dyDescent="0.2">
      <c r="A42" t="s">
        <v>128</v>
      </c>
      <c r="B42" s="6" t="s">
        <v>112</v>
      </c>
      <c r="C42">
        <v>40896.715700000001</v>
      </c>
      <c r="D42" t="s">
        <v>127</v>
      </c>
      <c r="E42">
        <f>VLOOKUP(C42,'Active 1'!C$21:E$86,3,FALSE)</f>
        <v>-9048.0020636129302</v>
      </c>
      <c r="G42" t="s">
        <v>128</v>
      </c>
      <c r="I42" t="s">
        <v>129</v>
      </c>
      <c r="N42">
        <v>-9048</v>
      </c>
      <c r="O42">
        <v>2.5000000000000001E-3</v>
      </c>
    </row>
    <row r="43" spans="1:15" x14ac:dyDescent="0.2">
      <c r="A43" t="s">
        <v>128</v>
      </c>
      <c r="B43" s="6" t="s">
        <v>112</v>
      </c>
      <c r="C43">
        <v>40898.8004</v>
      </c>
      <c r="D43" t="s">
        <v>127</v>
      </c>
      <c r="E43">
        <f>VLOOKUP(C43,'Active 1'!C$21:E$86,3,FALSE)</f>
        <v>-9044.0021250884583</v>
      </c>
      <c r="G43" t="s">
        <v>128</v>
      </c>
      <c r="I43" t="s">
        <v>129</v>
      </c>
      <c r="N43">
        <v>-9044</v>
      </c>
      <c r="O43">
        <v>2.5000000000000001E-3</v>
      </c>
    </row>
    <row r="44" spans="1:15" x14ac:dyDescent="0.2">
      <c r="A44" t="s">
        <v>130</v>
      </c>
      <c r="B44" s="6" t="s">
        <v>112</v>
      </c>
      <c r="C44">
        <v>40898.800900000002</v>
      </c>
      <c r="D44" t="s">
        <v>121</v>
      </c>
      <c r="E44">
        <f>VLOOKUP(C44,'Active 1'!C$21:E$86,3,FALSE)</f>
        <v>-9044.0011657325467</v>
      </c>
      <c r="G44" t="s">
        <v>130</v>
      </c>
      <c r="J44" t="s">
        <v>125</v>
      </c>
      <c r="N44">
        <v>-9044</v>
      </c>
      <c r="O44">
        <v>2.8999999999999998E-3</v>
      </c>
    </row>
    <row r="45" spans="1:15" x14ac:dyDescent="0.2">
      <c r="A45" t="s">
        <v>123</v>
      </c>
      <c r="B45" s="6" t="s">
        <v>112</v>
      </c>
      <c r="C45">
        <v>40898.800900000002</v>
      </c>
      <c r="D45" t="s">
        <v>121</v>
      </c>
      <c r="E45">
        <f>VLOOKUP(C45,'Active 1'!C$21:E$86,3,FALSE)</f>
        <v>-9044.0011657325467</v>
      </c>
      <c r="G45" t="s">
        <v>123</v>
      </c>
      <c r="J45" t="s">
        <v>125</v>
      </c>
      <c r="N45">
        <v>-9044</v>
      </c>
      <c r="O45">
        <v>3.0000000000000001E-3</v>
      </c>
    </row>
    <row r="46" spans="1:15" x14ac:dyDescent="0.2">
      <c r="A46" t="s">
        <v>123</v>
      </c>
      <c r="B46" s="6" t="s">
        <v>112</v>
      </c>
      <c r="C46">
        <v>40899.843200000003</v>
      </c>
      <c r="D46" t="s">
        <v>121</v>
      </c>
      <c r="E46">
        <f>VLOOKUP(C46,'Active 1'!C$21:E$86,3,FALSE)</f>
        <v>-9042.0012924058974</v>
      </c>
      <c r="G46" t="s">
        <v>123</v>
      </c>
      <c r="J46" t="s">
        <v>125</v>
      </c>
      <c r="N46">
        <v>-9042</v>
      </c>
      <c r="O46">
        <v>3.0000000000000001E-3</v>
      </c>
    </row>
    <row r="47" spans="1:15" x14ac:dyDescent="0.2">
      <c r="A47" t="s">
        <v>123</v>
      </c>
      <c r="B47" s="6" t="s">
        <v>112</v>
      </c>
      <c r="C47">
        <v>40899.8433</v>
      </c>
      <c r="D47" t="s">
        <v>121</v>
      </c>
      <c r="E47">
        <f>VLOOKUP(C47,'Active 1'!C$21:E$86,3,FALSE)</f>
        <v>-9042.0011005347205</v>
      </c>
      <c r="G47" t="s">
        <v>123</v>
      </c>
      <c r="J47" t="s">
        <v>125</v>
      </c>
      <c r="N47">
        <v>-9042</v>
      </c>
      <c r="O47">
        <v>3.0000000000000001E-3</v>
      </c>
    </row>
    <row r="48" spans="1:15" x14ac:dyDescent="0.2">
      <c r="A48" t="s">
        <v>128</v>
      </c>
      <c r="B48" s="6" t="s">
        <v>112</v>
      </c>
      <c r="C48">
        <v>40907.660600000003</v>
      </c>
      <c r="D48" t="s">
        <v>127</v>
      </c>
      <c r="E48">
        <f>VLOOKUP(C48,'Active 1'!C$21:E$86,3,FALSE)</f>
        <v>-9027.0019546492822</v>
      </c>
      <c r="G48" t="s">
        <v>128</v>
      </c>
      <c r="I48" t="s">
        <v>129</v>
      </c>
      <c r="N48">
        <v>-9027</v>
      </c>
      <c r="O48">
        <v>2.5000000000000001E-3</v>
      </c>
    </row>
    <row r="49" spans="1:15" x14ac:dyDescent="0.2">
      <c r="A49" t="s">
        <v>128</v>
      </c>
      <c r="B49" s="6" t="s">
        <v>112</v>
      </c>
      <c r="C49">
        <v>40911.83</v>
      </c>
      <c r="D49" t="s">
        <v>127</v>
      </c>
      <c r="E49">
        <f>VLOOKUP(C49,'Active 1'!C$21:E$86,3,FALSE)</f>
        <v>-9019.0020776003366</v>
      </c>
      <c r="G49" t="s">
        <v>128</v>
      </c>
      <c r="I49" t="s">
        <v>129</v>
      </c>
      <c r="N49">
        <v>-9019</v>
      </c>
      <c r="O49">
        <v>2.3999999999999998E-3</v>
      </c>
    </row>
    <row r="50" spans="1:15" x14ac:dyDescent="0.2">
      <c r="A50" t="s">
        <v>131</v>
      </c>
      <c r="B50" s="6" t="s">
        <v>112</v>
      </c>
      <c r="C50">
        <v>40970.723700000002</v>
      </c>
      <c r="D50" t="s">
        <v>121</v>
      </c>
      <c r="E50">
        <f>VLOOKUP(C50,'Active 1'!C$21:E$86,3,FALSE)</f>
        <v>-8906.002039475532</v>
      </c>
      <c r="G50" t="s">
        <v>131</v>
      </c>
      <c r="I50" t="s">
        <v>132</v>
      </c>
      <c r="N50">
        <v>-8906</v>
      </c>
      <c r="O50">
        <v>2.5000000000000001E-3</v>
      </c>
    </row>
    <row r="51" spans="1:15" x14ac:dyDescent="0.2">
      <c r="A51" t="s">
        <v>123</v>
      </c>
      <c r="B51" s="6" t="s">
        <v>112</v>
      </c>
      <c r="C51">
        <v>40971.7667</v>
      </c>
      <c r="D51" t="s">
        <v>121</v>
      </c>
      <c r="E51">
        <f>VLOOKUP(C51,'Active 1'!C$21:E$86,3,FALSE)</f>
        <v>-8904.0008230506191</v>
      </c>
      <c r="G51" t="s">
        <v>123</v>
      </c>
      <c r="J51" t="s">
        <v>125</v>
      </c>
      <c r="N51">
        <v>-8904</v>
      </c>
      <c r="O51">
        <v>3.0999999999999999E-3</v>
      </c>
    </row>
    <row r="52" spans="1:15" x14ac:dyDescent="0.2">
      <c r="A52" t="s">
        <v>128</v>
      </c>
      <c r="B52" s="6" t="s">
        <v>112</v>
      </c>
      <c r="C52">
        <v>41015.5455</v>
      </c>
      <c r="D52" t="s">
        <v>127</v>
      </c>
      <c r="E52">
        <f>VLOOKUP(C52,'Active 1'!C$21:E$86,3,FALSE)</f>
        <v>-8820.0019221654966</v>
      </c>
      <c r="G52" t="s">
        <v>128</v>
      </c>
      <c r="I52" t="s">
        <v>129</v>
      </c>
      <c r="N52">
        <v>-8820</v>
      </c>
      <c r="O52">
        <v>2.5000000000000001E-3</v>
      </c>
    </row>
    <row r="53" spans="1:15" x14ac:dyDescent="0.2">
      <c r="A53" t="s">
        <v>128</v>
      </c>
      <c r="B53" s="6" t="s">
        <v>112</v>
      </c>
      <c r="C53">
        <v>41028.575199999999</v>
      </c>
      <c r="D53" t="s">
        <v>127</v>
      </c>
      <c r="E53">
        <f>VLOOKUP(C53,'Active 1'!C$21:E$86,3,FALSE)</f>
        <v>-8795.001682806198</v>
      </c>
      <c r="G53" t="s">
        <v>128</v>
      </c>
      <c r="I53" t="s">
        <v>129</v>
      </c>
      <c r="N53">
        <v>-8795</v>
      </c>
      <c r="O53">
        <v>2.5999999999999999E-3</v>
      </c>
    </row>
    <row r="54" spans="1:15" x14ac:dyDescent="0.2">
      <c r="A54" t="s">
        <v>128</v>
      </c>
      <c r="B54" s="6" t="s">
        <v>112</v>
      </c>
      <c r="C54">
        <v>41040.562299999998</v>
      </c>
      <c r="D54" t="s">
        <v>127</v>
      </c>
      <c r="E54">
        <f>VLOOKUP(C54,'Active 1'!C$21:E$86,3,FALSE)</f>
        <v>-8772.0018923870939</v>
      </c>
      <c r="G54" t="s">
        <v>128</v>
      </c>
      <c r="I54" t="s">
        <v>129</v>
      </c>
      <c r="N54">
        <v>-8772</v>
      </c>
      <c r="O54">
        <v>2.5000000000000001E-3</v>
      </c>
    </row>
    <row r="55" spans="1:15" x14ac:dyDescent="0.2">
      <c r="A55" t="s">
        <v>128</v>
      </c>
      <c r="B55" s="6" t="s">
        <v>112</v>
      </c>
      <c r="C55">
        <v>41041.604700000004</v>
      </c>
      <c r="D55" t="s">
        <v>127</v>
      </c>
      <c r="E55">
        <f>VLOOKUP(C55,'Active 1'!C$21:E$86,3,FALSE)</f>
        <v>-8770.001827189255</v>
      </c>
      <c r="G55" t="s">
        <v>128</v>
      </c>
      <c r="I55" t="s">
        <v>129</v>
      </c>
      <c r="N55">
        <v>-8770</v>
      </c>
      <c r="O55">
        <v>2.5999999999999999E-3</v>
      </c>
    </row>
    <row r="56" spans="1:15" x14ac:dyDescent="0.2">
      <c r="A56" t="s">
        <v>128</v>
      </c>
      <c r="B56" s="6" t="s">
        <v>112</v>
      </c>
      <c r="C56">
        <v>41208.904799999997</v>
      </c>
      <c r="D56" t="s">
        <v>127</v>
      </c>
      <c r="E56">
        <f>VLOOKUP(C56,'Active 1'!C$21:E$86,3,FALSE)</f>
        <v>-8449.0011483682138</v>
      </c>
      <c r="G56" t="s">
        <v>128</v>
      </c>
      <c r="I56" t="s">
        <v>129</v>
      </c>
      <c r="N56">
        <v>-8449</v>
      </c>
      <c r="O56">
        <v>2.8E-3</v>
      </c>
    </row>
    <row r="57" spans="1:15" x14ac:dyDescent="0.2">
      <c r="A57" t="s">
        <v>128</v>
      </c>
      <c r="B57" s="6" t="s">
        <v>112</v>
      </c>
      <c r="C57">
        <v>41216.722600000001</v>
      </c>
      <c r="D57" t="s">
        <v>127</v>
      </c>
      <c r="E57">
        <f>VLOOKUP(C57,'Active 1'!C$21:E$86,3,FALSE)</f>
        <v>-8434.001043126862</v>
      </c>
      <c r="G57" t="s">
        <v>128</v>
      </c>
      <c r="I57" t="s">
        <v>129</v>
      </c>
      <c r="N57">
        <v>-8434</v>
      </c>
      <c r="O57">
        <v>2.8E-3</v>
      </c>
    </row>
    <row r="58" spans="1:15" x14ac:dyDescent="0.2">
      <c r="A58" t="s">
        <v>128</v>
      </c>
      <c r="B58" s="6" t="s">
        <v>112</v>
      </c>
      <c r="C58">
        <v>41218.807200000003</v>
      </c>
      <c r="D58" t="s">
        <v>127</v>
      </c>
      <c r="E58">
        <f>VLOOKUP(C58,'Active 1'!C$21:E$86,3,FALSE)</f>
        <v>-8430.001296473567</v>
      </c>
      <c r="G58" t="s">
        <v>128</v>
      </c>
      <c r="I58" t="s">
        <v>129</v>
      </c>
      <c r="N58">
        <v>-8430</v>
      </c>
      <c r="O58">
        <v>2.7000000000000001E-3</v>
      </c>
    </row>
    <row r="59" spans="1:15" x14ac:dyDescent="0.2">
      <c r="A59" t="s">
        <v>128</v>
      </c>
      <c r="B59" s="6" t="s">
        <v>112</v>
      </c>
      <c r="C59">
        <v>41232.879200000003</v>
      </c>
      <c r="D59" t="s">
        <v>127</v>
      </c>
      <c r="E59">
        <f>VLOOKUP(C59,'Active 1'!C$21:E$86,3,FALSE)</f>
        <v>-8403.0011837876227</v>
      </c>
      <c r="G59" t="s">
        <v>128</v>
      </c>
      <c r="I59" t="s">
        <v>129</v>
      </c>
      <c r="N59">
        <v>-8403</v>
      </c>
      <c r="O59">
        <v>2.7000000000000001E-3</v>
      </c>
    </row>
    <row r="60" spans="1:15" x14ac:dyDescent="0.2">
      <c r="A60" t="s">
        <v>128</v>
      </c>
      <c r="B60" s="6" t="s">
        <v>112</v>
      </c>
      <c r="C60">
        <v>41255.811199999996</v>
      </c>
      <c r="D60" t="s">
        <v>127</v>
      </c>
      <c r="E60">
        <f>VLOOKUP(C60,'Active 1'!C$21:E$86,3,FALSE)</f>
        <v>-8359.0012844048815</v>
      </c>
      <c r="G60" t="s">
        <v>128</v>
      </c>
      <c r="I60" t="s">
        <v>129</v>
      </c>
      <c r="N60">
        <v>-8359</v>
      </c>
      <c r="O60">
        <v>2.7000000000000001E-3</v>
      </c>
    </row>
    <row r="61" spans="1:15" x14ac:dyDescent="0.2">
      <c r="A61" t="s">
        <v>123</v>
      </c>
      <c r="B61" s="6" t="s">
        <v>112</v>
      </c>
      <c r="C61">
        <v>41266.756699999998</v>
      </c>
      <c r="D61" t="s">
        <v>121</v>
      </c>
      <c r="E61">
        <f>VLOOKUP(C61,'Active 1'!C$21:E$86,3,FALSE)</f>
        <v>-8338.000024214145</v>
      </c>
      <c r="G61" t="s">
        <v>123</v>
      </c>
      <c r="J61" t="s">
        <v>125</v>
      </c>
      <c r="N61">
        <v>-8338</v>
      </c>
      <c r="O61">
        <v>3.2000000000000002E-3</v>
      </c>
    </row>
    <row r="62" spans="1:15" x14ac:dyDescent="0.2">
      <c r="A62" t="s">
        <v>133</v>
      </c>
      <c r="B62" s="6" t="s">
        <v>112</v>
      </c>
      <c r="C62">
        <v>41275.616199999997</v>
      </c>
      <c r="D62" t="s">
        <v>121</v>
      </c>
      <c r="E62">
        <f>VLOOKUP(C62,'Active 1'!C$21:E$86,3,FALSE)</f>
        <v>-8321.0011968732488</v>
      </c>
      <c r="G62" t="s">
        <v>133</v>
      </c>
      <c r="I62" t="s">
        <v>134</v>
      </c>
      <c r="N62">
        <v>-8321</v>
      </c>
      <c r="O62">
        <v>2.7000000000000001E-3</v>
      </c>
    </row>
    <row r="63" spans="1:15" x14ac:dyDescent="0.2">
      <c r="A63" t="s">
        <v>123</v>
      </c>
      <c r="B63" s="6" t="s">
        <v>112</v>
      </c>
      <c r="C63">
        <v>41281.870999999999</v>
      </c>
      <c r="D63" t="s">
        <v>121</v>
      </c>
      <c r="E63">
        <f>VLOOKUP(C63,'Active 1'!C$21:E$86,3,FALSE)</f>
        <v>-8309.0000382015514</v>
      </c>
      <c r="G63" t="s">
        <v>123</v>
      </c>
      <c r="J63" t="s">
        <v>125</v>
      </c>
      <c r="N63">
        <v>-8309</v>
      </c>
      <c r="O63">
        <v>3.3E-3</v>
      </c>
    </row>
    <row r="64" spans="1:15" x14ac:dyDescent="0.2">
      <c r="A64" t="s">
        <v>123</v>
      </c>
      <c r="B64" s="6" t="s">
        <v>112</v>
      </c>
      <c r="C64">
        <v>41282.9133</v>
      </c>
      <c r="D64" t="s">
        <v>121</v>
      </c>
      <c r="E64">
        <f>VLOOKUP(C64,'Active 1'!C$21:E$86,3,FALSE)</f>
        <v>-8307.0001648749039</v>
      </c>
      <c r="G64" t="s">
        <v>123</v>
      </c>
      <c r="J64" t="s">
        <v>125</v>
      </c>
      <c r="N64">
        <v>-8307</v>
      </c>
      <c r="O64">
        <v>3.2000000000000002E-3</v>
      </c>
    </row>
    <row r="65" spans="1:15" x14ac:dyDescent="0.2">
      <c r="A65" t="s">
        <v>135</v>
      </c>
      <c r="B65" s="6" t="s">
        <v>112</v>
      </c>
      <c r="C65">
        <v>41288.645799999998</v>
      </c>
      <c r="D65" t="s">
        <v>127</v>
      </c>
      <c r="E65">
        <f>VLOOKUP(C65,'Active 1'!C$21:E$86,3,FALSE)</f>
        <v>-8296.0011493851289</v>
      </c>
      <c r="G65" t="s">
        <v>135</v>
      </c>
      <c r="I65" t="s">
        <v>129</v>
      </c>
      <c r="N65">
        <v>-8296</v>
      </c>
      <c r="O65">
        <v>2.7000000000000001E-3</v>
      </c>
    </row>
    <row r="66" spans="1:15" x14ac:dyDescent="0.2">
      <c r="A66" t="s">
        <v>135</v>
      </c>
      <c r="B66" s="6" t="s">
        <v>112</v>
      </c>
      <c r="C66">
        <v>41297.505799999999</v>
      </c>
      <c r="D66" t="s">
        <v>127</v>
      </c>
      <c r="E66">
        <f>VLOOKUP(C66,'Active 1'!C$21:E$86,3,FALSE)</f>
        <v>-8279.0013626883192</v>
      </c>
      <c r="G66" t="s">
        <v>135</v>
      </c>
      <c r="I66" t="s">
        <v>129</v>
      </c>
      <c r="N66">
        <v>-8279</v>
      </c>
      <c r="O66">
        <v>2.5999999999999999E-3</v>
      </c>
    </row>
    <row r="67" spans="1:15" x14ac:dyDescent="0.2">
      <c r="A67" t="s">
        <v>135</v>
      </c>
      <c r="B67" s="6" t="s">
        <v>112</v>
      </c>
      <c r="C67">
        <v>41299.590799999998</v>
      </c>
      <c r="D67" t="s">
        <v>127</v>
      </c>
      <c r="E67">
        <f>VLOOKUP(C67,'Active 1'!C$21:E$86,3,FALSE)</f>
        <v>-8275.0008485503022</v>
      </c>
      <c r="G67" t="s">
        <v>135</v>
      </c>
      <c r="I67" t="s">
        <v>129</v>
      </c>
      <c r="N67">
        <v>-8275</v>
      </c>
      <c r="O67">
        <v>2.8E-3</v>
      </c>
    </row>
    <row r="68" spans="1:15" x14ac:dyDescent="0.2">
      <c r="A68" t="s">
        <v>128</v>
      </c>
      <c r="B68" s="6" t="s">
        <v>112</v>
      </c>
      <c r="C68">
        <v>41304.802600000003</v>
      </c>
      <c r="D68" t="s">
        <v>127</v>
      </c>
      <c r="E68">
        <f>VLOOKUP(C68,'Active 1'!C$21:E$86,3,FALSE)</f>
        <v>-8265.0009063035195</v>
      </c>
      <c r="G68" t="s">
        <v>128</v>
      </c>
      <c r="I68" t="s">
        <v>129</v>
      </c>
      <c r="N68">
        <v>-8265</v>
      </c>
      <c r="O68">
        <v>2.8E-3</v>
      </c>
    </row>
    <row r="69" spans="1:15" x14ac:dyDescent="0.2">
      <c r="A69" t="s">
        <v>135</v>
      </c>
      <c r="B69" s="6" t="s">
        <v>112</v>
      </c>
      <c r="C69">
        <v>41322.522799999999</v>
      </c>
      <c r="D69" t="s">
        <v>127</v>
      </c>
      <c r="E69">
        <f>VLOOKUP(C69,'Active 1'!C$21:E$86,3,FALSE)</f>
        <v>-8231.0009491675501</v>
      </c>
      <c r="G69" t="s">
        <v>135</v>
      </c>
      <c r="I69" t="s">
        <v>129</v>
      </c>
      <c r="N69">
        <v>-8231</v>
      </c>
      <c r="O69">
        <v>2.8E-3</v>
      </c>
    </row>
    <row r="70" spans="1:15" x14ac:dyDescent="0.2">
      <c r="A70" t="s">
        <v>135</v>
      </c>
      <c r="B70" s="6" t="s">
        <v>112</v>
      </c>
      <c r="C70">
        <v>41325.649899999997</v>
      </c>
      <c r="D70" t="s">
        <v>127</v>
      </c>
      <c r="E70">
        <f>VLOOKUP(C70,'Active 1'!C$21:E$86,3,FALSE)</f>
        <v>-8225.000945445252</v>
      </c>
      <c r="G70" t="s">
        <v>135</v>
      </c>
      <c r="I70" t="s">
        <v>129</v>
      </c>
      <c r="N70">
        <v>-8225</v>
      </c>
      <c r="O70">
        <v>2.8E-3</v>
      </c>
    </row>
    <row r="71" spans="1:15" x14ac:dyDescent="0.2">
      <c r="A71" t="s">
        <v>123</v>
      </c>
      <c r="B71" s="6" t="s">
        <v>112</v>
      </c>
      <c r="C71">
        <v>41326.692799999997</v>
      </c>
      <c r="D71" t="s">
        <v>121</v>
      </c>
      <c r="E71">
        <f>VLOOKUP(C71,'Active 1'!C$21:E$86,3,FALSE)</f>
        <v>-8222.999920891516</v>
      </c>
      <c r="G71" t="s">
        <v>123</v>
      </c>
      <c r="J71" t="s">
        <v>125</v>
      </c>
      <c r="N71">
        <v>-8223</v>
      </c>
      <c r="O71">
        <v>3.3E-3</v>
      </c>
    </row>
    <row r="72" spans="1:15" x14ac:dyDescent="0.2">
      <c r="A72" t="s">
        <v>135</v>
      </c>
      <c r="B72" s="6" t="s">
        <v>112</v>
      </c>
      <c r="C72">
        <v>41335.552300000003</v>
      </c>
      <c r="D72" t="s">
        <v>127</v>
      </c>
      <c r="E72">
        <f>VLOOKUP(C72,'Active 1'!C$21:E$86,3,FALSE)</f>
        <v>-8206.0010935506052</v>
      </c>
      <c r="G72" t="s">
        <v>135</v>
      </c>
      <c r="I72" t="s">
        <v>129</v>
      </c>
      <c r="N72">
        <v>-8206</v>
      </c>
      <c r="O72">
        <v>2.5999999999999999E-3</v>
      </c>
    </row>
    <row r="73" spans="1:15" x14ac:dyDescent="0.2">
      <c r="A73" t="s">
        <v>135</v>
      </c>
      <c r="B73" s="6" t="s">
        <v>112</v>
      </c>
      <c r="C73">
        <v>41359.526899999997</v>
      </c>
      <c r="D73" t="s">
        <v>127</v>
      </c>
      <c r="E73">
        <f>VLOOKUP(C73,'Active 1'!C$21:E$86,3,FALSE)</f>
        <v>-8160.0007452276732</v>
      </c>
      <c r="G73" t="s">
        <v>135</v>
      </c>
      <c r="I73" t="s">
        <v>129</v>
      </c>
      <c r="N73">
        <v>-8160</v>
      </c>
      <c r="O73">
        <v>2.8E-3</v>
      </c>
    </row>
    <row r="74" spans="1:15" x14ac:dyDescent="0.2">
      <c r="A74" t="s">
        <v>128</v>
      </c>
      <c r="B74" s="6" t="s">
        <v>112</v>
      </c>
      <c r="C74">
        <v>41362.653899999998</v>
      </c>
      <c r="D74" t="s">
        <v>127</v>
      </c>
      <c r="E74">
        <f>VLOOKUP(C74,'Active 1'!C$21:E$86,3,FALSE)</f>
        <v>-8154.0009333765538</v>
      </c>
      <c r="G74" t="s">
        <v>128</v>
      </c>
      <c r="I74" t="s">
        <v>129</v>
      </c>
      <c r="N74">
        <v>-8154</v>
      </c>
      <c r="O74">
        <v>2.8E-3</v>
      </c>
    </row>
    <row r="75" spans="1:15" x14ac:dyDescent="0.2">
      <c r="A75" t="s">
        <v>128</v>
      </c>
      <c r="B75" s="6" t="s">
        <v>112</v>
      </c>
      <c r="C75">
        <v>41374.641100000001</v>
      </c>
      <c r="D75" t="s">
        <v>127</v>
      </c>
      <c r="E75">
        <f>VLOOKUP(C75,'Active 1'!C$21:E$86,3,FALSE)</f>
        <v>-8131.0009510862574</v>
      </c>
      <c r="G75" t="s">
        <v>128</v>
      </c>
      <c r="I75" t="s">
        <v>129</v>
      </c>
      <c r="N75">
        <v>-8131</v>
      </c>
      <c r="O75">
        <v>2.7000000000000001E-3</v>
      </c>
    </row>
    <row r="76" spans="1:15" x14ac:dyDescent="0.2">
      <c r="A76" t="s">
        <v>130</v>
      </c>
      <c r="B76" s="6" t="s">
        <v>112</v>
      </c>
      <c r="C76">
        <v>41663.376799999998</v>
      </c>
      <c r="D76" t="s">
        <v>121</v>
      </c>
      <c r="E76">
        <f>VLOOKUP(C76,'Active 1'!C$21:E$86,3,FALSE)</f>
        <v>-7577.0003515655681</v>
      </c>
      <c r="G76" t="s">
        <v>130</v>
      </c>
      <c r="J76" t="s">
        <v>136</v>
      </c>
      <c r="N76">
        <v>-7577</v>
      </c>
      <c r="O76">
        <v>2.8E-3</v>
      </c>
    </row>
    <row r="77" spans="1:15" x14ac:dyDescent="0.2">
      <c r="A77" t="s">
        <v>130</v>
      </c>
      <c r="B77" s="6" t="s">
        <v>112</v>
      </c>
      <c r="C77">
        <v>41665.461499999998</v>
      </c>
      <c r="D77" t="s">
        <v>121</v>
      </c>
      <c r="E77">
        <f>VLOOKUP(C77,'Active 1'!C$21:E$86,3,FALSE)</f>
        <v>-7573.0004130410953</v>
      </c>
      <c r="G77" t="s">
        <v>130</v>
      </c>
      <c r="J77" t="s">
        <v>136</v>
      </c>
      <c r="N77">
        <v>-7573</v>
      </c>
      <c r="O77">
        <v>2.8E-3</v>
      </c>
    </row>
    <row r="78" spans="1:15" x14ac:dyDescent="0.2">
      <c r="A78" t="s">
        <v>123</v>
      </c>
      <c r="B78" s="6" t="s">
        <v>112</v>
      </c>
      <c r="C78">
        <v>41709.762600000002</v>
      </c>
      <c r="D78" t="s">
        <v>121</v>
      </c>
      <c r="E78">
        <f>VLOOKUP(C78,'Active 1'!C$21:E$86,3,FALSE)</f>
        <v>-7487.9993689740522</v>
      </c>
      <c r="G78" t="s">
        <v>123</v>
      </c>
      <c r="J78" t="s">
        <v>125</v>
      </c>
      <c r="N78">
        <v>-7488</v>
      </c>
      <c r="O78">
        <v>3.3E-3</v>
      </c>
    </row>
    <row r="79" spans="1:15" x14ac:dyDescent="0.2">
      <c r="A79" t="s">
        <v>130</v>
      </c>
      <c r="B79" s="6" t="s">
        <v>112</v>
      </c>
      <c r="C79">
        <v>41712.368000000002</v>
      </c>
      <c r="D79" t="s">
        <v>121</v>
      </c>
      <c r="E79">
        <f>VLOOKUP(C79,'Active 1'!C$21:E$86,3,FALSE)</f>
        <v>-7483.0003572065734</v>
      </c>
      <c r="G79" t="s">
        <v>130</v>
      </c>
      <c r="J79" t="s">
        <v>136</v>
      </c>
      <c r="N79">
        <v>-7483</v>
      </c>
      <c r="O79">
        <v>2.8E-3</v>
      </c>
    </row>
    <row r="80" spans="1:15" x14ac:dyDescent="0.2">
      <c r="A80" t="s">
        <v>138</v>
      </c>
      <c r="B80" s="6" t="s">
        <v>112</v>
      </c>
      <c r="C80">
        <v>41913.023699999998</v>
      </c>
      <c r="D80" t="s">
        <v>137</v>
      </c>
      <c r="E80">
        <f>VLOOKUP(C80,'Active 1'!C$21:E$86,3,FALSE)</f>
        <v>-7097.9998945092266</v>
      </c>
      <c r="G80" t="s">
        <v>138</v>
      </c>
      <c r="I80" t="s">
        <v>139</v>
      </c>
      <c r="N80">
        <v>-7098</v>
      </c>
      <c r="O80">
        <v>2.8999999999999998E-3</v>
      </c>
    </row>
    <row r="81" spans="1:15" x14ac:dyDescent="0.2">
      <c r="A81" t="s">
        <v>123</v>
      </c>
      <c r="B81" s="6" t="s">
        <v>112</v>
      </c>
      <c r="C81">
        <v>41981.820200000002</v>
      </c>
      <c r="D81" t="s">
        <v>121</v>
      </c>
      <c r="E81">
        <f>VLOOKUP(C81,'Active 1'!C$21:E$86,3,FALSE)</f>
        <v>-6965.9992370050531</v>
      </c>
      <c r="G81" t="s">
        <v>123</v>
      </c>
      <c r="J81" t="s">
        <v>125</v>
      </c>
      <c r="N81">
        <v>-6966</v>
      </c>
      <c r="O81">
        <v>3.2000000000000002E-3</v>
      </c>
    </row>
    <row r="82" spans="1:15" x14ac:dyDescent="0.2">
      <c r="A82" t="s">
        <v>123</v>
      </c>
      <c r="B82" s="6" t="s">
        <v>112</v>
      </c>
      <c r="C82">
        <v>41982.862699999998</v>
      </c>
      <c r="D82" t="s">
        <v>121</v>
      </c>
      <c r="E82">
        <f>VLOOKUP(C82,'Active 1'!C$21:E$86,3,FALSE)</f>
        <v>-6963.9989799360519</v>
      </c>
      <c r="G82" t="s">
        <v>123</v>
      </c>
      <c r="J82" t="s">
        <v>125</v>
      </c>
      <c r="N82">
        <v>-6964</v>
      </c>
      <c r="O82">
        <v>3.3E-3</v>
      </c>
    </row>
    <row r="83" spans="1:15" x14ac:dyDescent="0.2">
      <c r="A83" t="s">
        <v>123</v>
      </c>
      <c r="B83" s="6" t="s">
        <v>112</v>
      </c>
      <c r="C83">
        <v>41984.947399999997</v>
      </c>
      <c r="D83" t="s">
        <v>121</v>
      </c>
      <c r="E83">
        <f>VLOOKUP(C83,'Active 1'!C$21:E$86,3,FALSE)</f>
        <v>-6959.99904141158</v>
      </c>
      <c r="G83" t="s">
        <v>123</v>
      </c>
      <c r="J83" t="s">
        <v>125</v>
      </c>
      <c r="N83">
        <v>-6960</v>
      </c>
      <c r="O83">
        <v>3.3E-3</v>
      </c>
    </row>
    <row r="84" spans="1:15" x14ac:dyDescent="0.2">
      <c r="A84" t="s">
        <v>123</v>
      </c>
      <c r="B84" s="6" t="s">
        <v>112</v>
      </c>
      <c r="C84">
        <v>41985.989800000003</v>
      </c>
      <c r="D84" t="s">
        <v>121</v>
      </c>
      <c r="E84">
        <f>VLOOKUP(C84,'Active 1'!C$21:E$86,3,FALSE)</f>
        <v>-6957.9989762137411</v>
      </c>
      <c r="G84" t="s">
        <v>123</v>
      </c>
      <c r="J84" t="s">
        <v>125</v>
      </c>
      <c r="N84">
        <v>-6958</v>
      </c>
      <c r="O84">
        <v>3.3E-3</v>
      </c>
    </row>
    <row r="85" spans="1:15" x14ac:dyDescent="0.2">
      <c r="A85" t="s">
        <v>130</v>
      </c>
      <c r="B85" s="6" t="s">
        <v>112</v>
      </c>
      <c r="C85">
        <v>42007.357799999998</v>
      </c>
      <c r="D85" t="s">
        <v>121</v>
      </c>
      <c r="E85">
        <f>VLOOKUP(C85,'Active 1'!C$21:E$86,3,FALSE)</f>
        <v>-6916.9999421124667</v>
      </c>
      <c r="G85" t="s">
        <v>130</v>
      </c>
      <c r="J85" t="s">
        <v>136</v>
      </c>
      <c r="N85">
        <v>-6917</v>
      </c>
      <c r="O85">
        <v>2.8E-3</v>
      </c>
    </row>
    <row r="86" spans="1:15" x14ac:dyDescent="0.2">
      <c r="A86" t="s">
        <v>130</v>
      </c>
      <c r="B86" s="6" t="s">
        <v>112</v>
      </c>
      <c r="C86">
        <v>42008.400199999996</v>
      </c>
      <c r="D86" t="s">
        <v>121</v>
      </c>
      <c r="E86">
        <f>VLOOKUP(C86,'Active 1'!C$21:E$86,3,FALSE)</f>
        <v>-6914.9998769146423</v>
      </c>
      <c r="G86" t="s">
        <v>130</v>
      </c>
      <c r="J86" t="s">
        <v>136</v>
      </c>
      <c r="N86">
        <v>-6915</v>
      </c>
      <c r="O86">
        <v>2.8E-3</v>
      </c>
    </row>
    <row r="87" spans="1:15" x14ac:dyDescent="0.2">
      <c r="A87" t="s">
        <v>143</v>
      </c>
      <c r="B87" s="6" t="s">
        <v>112</v>
      </c>
      <c r="C87">
        <v>42015.6967</v>
      </c>
      <c r="D87" t="s">
        <v>121</v>
      </c>
      <c r="E87">
        <f>VLOOKUP(C87,'Active 1'!C$21:E$86,3,FALSE)</f>
        <v>-6900.9999961433869</v>
      </c>
      <c r="G87" t="s">
        <v>143</v>
      </c>
      <c r="I87" t="s">
        <v>134</v>
      </c>
      <c r="N87">
        <v>-6901</v>
      </c>
      <c r="O87">
        <v>2.7000000000000001E-3</v>
      </c>
    </row>
    <row r="88" spans="1:15" x14ac:dyDescent="0.2">
      <c r="A88" t="s">
        <v>144</v>
      </c>
      <c r="B88" s="6" t="s">
        <v>112</v>
      </c>
      <c r="C88">
        <v>42016.739099999999</v>
      </c>
      <c r="D88" t="s">
        <v>140</v>
      </c>
      <c r="E88" t="e">
        <f>VLOOKUP(C88,'Active 1'!C$21:E$86,3,FALSE)</f>
        <v>#N/A</v>
      </c>
      <c r="G88" t="s">
        <v>144</v>
      </c>
      <c r="I88" t="s">
        <v>145</v>
      </c>
      <c r="N88">
        <v>-6899</v>
      </c>
      <c r="O88">
        <v>2.8E-3</v>
      </c>
    </row>
    <row r="89" spans="1:15" x14ac:dyDescent="0.2">
      <c r="A89" t="s">
        <v>143</v>
      </c>
      <c r="B89" s="6" t="s">
        <v>112</v>
      </c>
      <c r="C89">
        <v>42016.739099999999</v>
      </c>
      <c r="D89" t="s">
        <v>121</v>
      </c>
      <c r="E89" t="e">
        <f>VLOOKUP(C89,'Active 1'!C$21:E$86,3,FALSE)</f>
        <v>#N/A</v>
      </c>
      <c r="G89" t="s">
        <v>143</v>
      </c>
      <c r="I89" t="s">
        <v>134</v>
      </c>
      <c r="N89">
        <v>-6899</v>
      </c>
      <c r="O89">
        <v>2.8E-3</v>
      </c>
    </row>
    <row r="90" spans="1:15" x14ac:dyDescent="0.2">
      <c r="A90" t="s">
        <v>143</v>
      </c>
      <c r="B90" s="6" t="s">
        <v>112</v>
      </c>
      <c r="C90">
        <v>42017.781499999997</v>
      </c>
      <c r="D90" t="s">
        <v>121</v>
      </c>
      <c r="E90">
        <f>VLOOKUP(C90,'Active 1'!C$21:E$86,3,FALSE)</f>
        <v>-6896.9998657477372</v>
      </c>
      <c r="G90" t="s">
        <v>143</v>
      </c>
      <c r="I90" t="s">
        <v>134</v>
      </c>
      <c r="N90">
        <v>-6897</v>
      </c>
      <c r="O90">
        <v>2.8E-3</v>
      </c>
    </row>
    <row r="91" spans="1:15" x14ac:dyDescent="0.2">
      <c r="A91" t="s">
        <v>146</v>
      </c>
      <c r="B91" s="6" t="s">
        <v>112</v>
      </c>
      <c r="C91">
        <v>42025.599699999999</v>
      </c>
      <c r="D91" t="s">
        <v>121</v>
      </c>
      <c r="E91">
        <f>VLOOKUP(C91,'Active 1'!C$21:E$86,3,FALSE)</f>
        <v>-6881.9989930216652</v>
      </c>
      <c r="G91" t="s">
        <v>146</v>
      </c>
      <c r="J91" t="s">
        <v>125</v>
      </c>
      <c r="N91">
        <v>-6882</v>
      </c>
      <c r="O91">
        <v>3.3E-3</v>
      </c>
    </row>
    <row r="92" spans="1:15" x14ac:dyDescent="0.2">
      <c r="A92" t="s">
        <v>130</v>
      </c>
      <c r="B92" s="6" t="s">
        <v>112</v>
      </c>
      <c r="C92">
        <v>42032.374600000003</v>
      </c>
      <c r="D92" t="s">
        <v>121</v>
      </c>
      <c r="E92">
        <f>VLOOKUP(C92,'Active 1'!C$21:E$86,3,FALSE)</f>
        <v>-6868.9999123340504</v>
      </c>
      <c r="G92" t="s">
        <v>130</v>
      </c>
      <c r="J92" t="s">
        <v>136</v>
      </c>
      <c r="N92">
        <v>-6869</v>
      </c>
      <c r="O92">
        <v>2.8E-3</v>
      </c>
    </row>
    <row r="93" spans="1:15" x14ac:dyDescent="0.2">
      <c r="A93" t="s">
        <v>130</v>
      </c>
      <c r="B93" s="6" t="s">
        <v>112</v>
      </c>
      <c r="C93">
        <v>42046.446400000001</v>
      </c>
      <c r="D93" t="s">
        <v>121</v>
      </c>
      <c r="E93">
        <f>VLOOKUP(C93,'Active 1'!C$21:E$86,3,FALSE)</f>
        <v>-6842.0001833904726</v>
      </c>
      <c r="G93" t="s">
        <v>130</v>
      </c>
      <c r="J93" t="s">
        <v>136</v>
      </c>
      <c r="N93">
        <v>-6842</v>
      </c>
      <c r="O93">
        <v>2.5999999999999999E-3</v>
      </c>
    </row>
    <row r="94" spans="1:15" x14ac:dyDescent="0.2">
      <c r="A94" t="s">
        <v>143</v>
      </c>
      <c r="B94" s="6" t="s">
        <v>112</v>
      </c>
      <c r="C94">
        <v>42062.603199999998</v>
      </c>
      <c r="D94" t="s">
        <v>121</v>
      </c>
      <c r="E94">
        <f>VLOOKUP(C94,'Active 1'!C$21:E$86,3,FALSE)</f>
        <v>-6810.9999403088777</v>
      </c>
      <c r="G94" t="s">
        <v>143</v>
      </c>
      <c r="I94" t="s">
        <v>134</v>
      </c>
      <c r="N94">
        <v>-6811</v>
      </c>
      <c r="O94">
        <v>2.7000000000000001E-3</v>
      </c>
    </row>
    <row r="95" spans="1:15" x14ac:dyDescent="0.2">
      <c r="A95" t="s">
        <v>130</v>
      </c>
      <c r="B95" s="6" t="s">
        <v>112</v>
      </c>
      <c r="C95">
        <v>42069.378499999999</v>
      </c>
      <c r="D95" t="s">
        <v>121</v>
      </c>
      <c r="E95">
        <f>VLOOKUP(C95,'Active 1'!C$21:E$86,3,FALSE)</f>
        <v>-6798.0000921365418</v>
      </c>
      <c r="G95" t="s">
        <v>130</v>
      </c>
      <c r="J95" t="s">
        <v>136</v>
      </c>
      <c r="N95">
        <v>-6798</v>
      </c>
      <c r="O95">
        <v>2.7000000000000001E-3</v>
      </c>
    </row>
    <row r="96" spans="1:15" x14ac:dyDescent="0.2">
      <c r="A96" t="s">
        <v>147</v>
      </c>
      <c r="B96" s="6" t="s">
        <v>112</v>
      </c>
      <c r="C96">
        <v>42091.268900000003</v>
      </c>
      <c r="D96" t="s">
        <v>121</v>
      </c>
      <c r="E96">
        <f>VLOOKUP(C96,'Active 1'!C$21:E$86,3,FALSE)</f>
        <v>-6755.9987229821563</v>
      </c>
      <c r="G96" t="s">
        <v>147</v>
      </c>
      <c r="I96" t="s">
        <v>125</v>
      </c>
      <c r="N96">
        <v>-6756</v>
      </c>
      <c r="O96">
        <v>3.3E-3</v>
      </c>
    </row>
    <row r="97" spans="1:15" x14ac:dyDescent="0.2">
      <c r="A97" t="s">
        <v>123</v>
      </c>
      <c r="B97" s="6" t="s">
        <v>112</v>
      </c>
      <c r="C97">
        <v>42341.957900000001</v>
      </c>
      <c r="D97" t="s">
        <v>121</v>
      </c>
      <c r="E97">
        <f>VLOOKUP(C97,'Active 1'!C$21:E$86,3,FALSE)</f>
        <v>-6274.9987763415347</v>
      </c>
      <c r="G97" t="s">
        <v>123</v>
      </c>
      <c r="J97" t="s">
        <v>125</v>
      </c>
      <c r="N97">
        <v>-6275</v>
      </c>
      <c r="O97">
        <v>3.0999999999999999E-3</v>
      </c>
    </row>
    <row r="98" spans="1:15" x14ac:dyDescent="0.2">
      <c r="A98" t="s">
        <v>123</v>
      </c>
      <c r="B98" s="6" t="s">
        <v>112</v>
      </c>
      <c r="C98">
        <v>42343.0003</v>
      </c>
      <c r="D98" t="s">
        <v>121</v>
      </c>
      <c r="E98">
        <f>VLOOKUP(C98,'Active 1'!C$21:E$86,3,FALSE)</f>
        <v>-6272.9987111437104</v>
      </c>
      <c r="G98" t="s">
        <v>123</v>
      </c>
      <c r="J98" t="s">
        <v>125</v>
      </c>
      <c r="N98">
        <v>-6273</v>
      </c>
      <c r="O98">
        <v>3.2000000000000002E-3</v>
      </c>
    </row>
    <row r="99" spans="1:15" x14ac:dyDescent="0.2">
      <c r="A99" t="s">
        <v>144</v>
      </c>
      <c r="B99" s="6" t="s">
        <v>112</v>
      </c>
      <c r="C99">
        <v>42346.647900000004</v>
      </c>
      <c r="D99" t="s">
        <v>140</v>
      </c>
      <c r="E99" t="e">
        <f>VLOOKUP(C99,'Active 1'!C$21:E$86,3,FALSE)</f>
        <v>#N/A</v>
      </c>
      <c r="G99" t="s">
        <v>144</v>
      </c>
      <c r="I99" t="s">
        <v>145</v>
      </c>
      <c r="N99">
        <v>-6266</v>
      </c>
      <c r="O99">
        <v>2.5000000000000001E-3</v>
      </c>
    </row>
    <row r="100" spans="1:15" x14ac:dyDescent="0.2">
      <c r="A100" t="s">
        <v>123</v>
      </c>
      <c r="B100" s="6" t="s">
        <v>112</v>
      </c>
      <c r="C100">
        <v>42361.762799999997</v>
      </c>
      <c r="D100" t="s">
        <v>121</v>
      </c>
      <c r="E100">
        <f>VLOOKUP(C100,'Active 1'!C$21:E$86,3,FALSE)</f>
        <v>-6236.9988806810916</v>
      </c>
      <c r="G100" t="s">
        <v>123</v>
      </c>
      <c r="J100" t="s">
        <v>125</v>
      </c>
      <c r="N100">
        <v>-6237</v>
      </c>
      <c r="O100">
        <v>3.0999999999999999E-3</v>
      </c>
    </row>
    <row r="101" spans="1:15" x14ac:dyDescent="0.2">
      <c r="A101" t="s">
        <v>123</v>
      </c>
      <c r="B101" s="6" t="s">
        <v>112</v>
      </c>
      <c r="C101">
        <v>42362.805200000003</v>
      </c>
      <c r="D101" t="s">
        <v>121</v>
      </c>
      <c r="E101" t="e">
        <f>VLOOKUP(C101,'Active 1'!C$21:E$86,3,FALSE)</f>
        <v>#N/A</v>
      </c>
      <c r="G101" t="s">
        <v>123</v>
      </c>
      <c r="J101" t="s">
        <v>125</v>
      </c>
      <c r="N101">
        <v>-6235</v>
      </c>
      <c r="O101">
        <v>3.0999999999999999E-3</v>
      </c>
    </row>
    <row r="102" spans="1:15" x14ac:dyDescent="0.2">
      <c r="A102" t="s">
        <v>144</v>
      </c>
      <c r="B102" s="6" t="s">
        <v>112</v>
      </c>
      <c r="C102">
        <v>42383.652000000002</v>
      </c>
      <c r="D102" t="s">
        <v>140</v>
      </c>
      <c r="E102" t="e">
        <f>VLOOKUP(C102,'Active 1'!C$21:E$86,3,FALSE)</f>
        <v>#N/A</v>
      </c>
      <c r="G102" t="s">
        <v>144</v>
      </c>
      <c r="I102" t="s">
        <v>145</v>
      </c>
      <c r="N102">
        <v>-6195</v>
      </c>
      <c r="O102">
        <v>2.5000000000000001E-3</v>
      </c>
    </row>
    <row r="103" spans="1:15" x14ac:dyDescent="0.2">
      <c r="A103" t="s">
        <v>144</v>
      </c>
      <c r="B103" s="6" t="s">
        <v>112</v>
      </c>
      <c r="C103">
        <v>42768.806199999999</v>
      </c>
      <c r="D103" t="s">
        <v>140</v>
      </c>
      <c r="E103" t="e">
        <f>VLOOKUP(C103,'Active 1'!C$21:E$86,3,FALSE)</f>
        <v>#N/A</v>
      </c>
      <c r="G103" t="s">
        <v>144</v>
      </c>
      <c r="I103" t="s">
        <v>145</v>
      </c>
      <c r="N103">
        <v>-5456</v>
      </c>
      <c r="O103">
        <v>2.2000000000000001E-3</v>
      </c>
    </row>
    <row r="104" spans="1:15" x14ac:dyDescent="0.2">
      <c r="A104" t="s">
        <v>144</v>
      </c>
      <c r="B104" s="6" t="s">
        <v>112</v>
      </c>
      <c r="C104">
        <v>42788.611100000002</v>
      </c>
      <c r="D104" t="s">
        <v>140</v>
      </c>
      <c r="E104" t="e">
        <f>VLOOKUP(C104,'Active 1'!C$21:E$86,3,FALSE)</f>
        <v>#N/A</v>
      </c>
      <c r="G104" t="s">
        <v>144</v>
      </c>
      <c r="I104" t="s">
        <v>145</v>
      </c>
      <c r="N104">
        <v>-5418</v>
      </c>
      <c r="O104">
        <v>2.2000000000000001E-3</v>
      </c>
    </row>
    <row r="105" spans="1:15" x14ac:dyDescent="0.2">
      <c r="A105" t="s">
        <v>144</v>
      </c>
      <c r="B105" s="6" t="s">
        <v>112</v>
      </c>
      <c r="C105">
        <v>42825.615100000003</v>
      </c>
      <c r="D105" t="s">
        <v>140</v>
      </c>
      <c r="E105" t="e">
        <f>VLOOKUP(C105,'Active 1'!C$21:E$86,3,FALSE)</f>
        <v>#N/A</v>
      </c>
      <c r="G105" t="s">
        <v>144</v>
      </c>
      <c r="I105" t="s">
        <v>145</v>
      </c>
      <c r="N105">
        <v>-5347</v>
      </c>
      <c r="O105">
        <v>2.0999999999999999E-3</v>
      </c>
    </row>
    <row r="106" spans="1:15" x14ac:dyDescent="0.2">
      <c r="A106" t="s">
        <v>144</v>
      </c>
      <c r="B106" s="6" t="s">
        <v>112</v>
      </c>
      <c r="C106">
        <v>42849.589500000002</v>
      </c>
      <c r="D106" t="s">
        <v>140</v>
      </c>
      <c r="E106" t="e">
        <f>VLOOKUP(C106,'Active 1'!C$21:E$86,3,FALSE)</f>
        <v>#N/A</v>
      </c>
      <c r="G106" t="s">
        <v>144</v>
      </c>
      <c r="I106" t="s">
        <v>145</v>
      </c>
      <c r="N106">
        <v>-5301</v>
      </c>
      <c r="O106">
        <v>2.0999999999999999E-3</v>
      </c>
    </row>
    <row r="107" spans="1:15" x14ac:dyDescent="0.2">
      <c r="A107" t="s">
        <v>149</v>
      </c>
      <c r="B107" s="6" t="s">
        <v>112</v>
      </c>
      <c r="C107">
        <v>43053.892899999999</v>
      </c>
      <c r="D107" t="s">
        <v>121</v>
      </c>
      <c r="E107" t="e">
        <f>VLOOKUP(C107,'Active 1'!C$21:E$86,3,FALSE)</f>
        <v>#N/A</v>
      </c>
      <c r="G107" t="s">
        <v>149</v>
      </c>
      <c r="I107" t="s">
        <v>150</v>
      </c>
      <c r="N107">
        <v>-4909</v>
      </c>
      <c r="O107">
        <v>1.6000000000000001E-3</v>
      </c>
    </row>
    <row r="108" spans="1:15" x14ac:dyDescent="0.2">
      <c r="A108" t="s">
        <v>149</v>
      </c>
      <c r="B108" s="6" t="s">
        <v>112</v>
      </c>
      <c r="C108">
        <v>43113.829400000002</v>
      </c>
      <c r="D108" t="s">
        <v>121</v>
      </c>
      <c r="E108" t="e">
        <f>VLOOKUP(C108,'Active 1'!C$21:E$86,3,FALSE)</f>
        <v>#N/A</v>
      </c>
      <c r="G108" t="s">
        <v>149</v>
      </c>
      <c r="I108" t="s">
        <v>150</v>
      </c>
      <c r="N108">
        <v>-4794</v>
      </c>
      <c r="O108">
        <v>2E-3</v>
      </c>
    </row>
    <row r="109" spans="1:15" x14ac:dyDescent="0.2">
      <c r="A109" t="s">
        <v>156</v>
      </c>
      <c r="B109" s="6" t="s">
        <v>112</v>
      </c>
      <c r="C109">
        <v>43480.741999999998</v>
      </c>
      <c r="D109" t="s">
        <v>121</v>
      </c>
      <c r="E109" t="e">
        <f>VLOOKUP(C109,'Active 1'!C$21:E$86,3,FALSE)</f>
        <v>#N/A</v>
      </c>
      <c r="G109" t="s">
        <v>156</v>
      </c>
      <c r="I109" t="s">
        <v>157</v>
      </c>
      <c r="N109">
        <v>-4090</v>
      </c>
      <c r="O109">
        <v>1.5E-3</v>
      </c>
    </row>
    <row r="110" spans="1:15" x14ac:dyDescent="0.2">
      <c r="A110" t="s">
        <v>156</v>
      </c>
      <c r="B110" s="6" t="s">
        <v>112</v>
      </c>
      <c r="C110">
        <v>43481.784399999997</v>
      </c>
      <c r="D110" t="s">
        <v>121</v>
      </c>
      <c r="E110" t="e">
        <f>VLOOKUP(C110,'Active 1'!C$21:E$86,3,FALSE)</f>
        <v>#N/A</v>
      </c>
      <c r="G110" t="s">
        <v>156</v>
      </c>
      <c r="I110" t="s">
        <v>157</v>
      </c>
      <c r="N110">
        <v>-4088</v>
      </c>
      <c r="O110">
        <v>1.5E-3</v>
      </c>
    </row>
    <row r="111" spans="1:15" x14ac:dyDescent="0.2">
      <c r="A111" t="s">
        <v>149</v>
      </c>
      <c r="B111" s="6" t="s">
        <v>112</v>
      </c>
      <c r="C111">
        <v>43485.954599999997</v>
      </c>
      <c r="D111" t="s">
        <v>121</v>
      </c>
      <c r="E111" t="e">
        <f>VLOOKUP(C111,'Active 1'!C$21:E$86,3,FALSE)</f>
        <v>#N/A</v>
      </c>
      <c r="G111" t="s">
        <v>149</v>
      </c>
      <c r="I111" t="s">
        <v>150</v>
      </c>
      <c r="N111">
        <v>-4080</v>
      </c>
      <c r="O111">
        <v>2.3E-3</v>
      </c>
    </row>
    <row r="112" spans="1:15" x14ac:dyDescent="0.2">
      <c r="A112" t="s">
        <v>156</v>
      </c>
      <c r="B112" s="6" t="s">
        <v>112</v>
      </c>
      <c r="C112">
        <v>43512.534200000002</v>
      </c>
      <c r="D112" t="s">
        <v>121</v>
      </c>
      <c r="E112" t="e">
        <f>VLOOKUP(C112,'Active 1'!C$21:E$86,3,FALSE)</f>
        <v>#N/A</v>
      </c>
      <c r="G112" t="s">
        <v>156</v>
      </c>
      <c r="I112" t="s">
        <v>157</v>
      </c>
      <c r="N112">
        <v>-4029</v>
      </c>
      <c r="O112">
        <v>1.5E-3</v>
      </c>
    </row>
    <row r="113" spans="1:15" x14ac:dyDescent="0.2">
      <c r="A113" t="s">
        <v>156</v>
      </c>
      <c r="B113" s="6" t="s">
        <v>112</v>
      </c>
      <c r="C113">
        <v>43514.618999999999</v>
      </c>
      <c r="D113" t="s">
        <v>121</v>
      </c>
      <c r="E113" t="e">
        <f>VLOOKUP(C113,'Active 1'!C$21:E$86,3,FALSE)</f>
        <v>#N/A</v>
      </c>
      <c r="G113" t="s">
        <v>156</v>
      </c>
      <c r="I113" t="s">
        <v>157</v>
      </c>
      <c r="N113">
        <v>-4025</v>
      </c>
      <c r="O113">
        <v>1.6000000000000001E-3</v>
      </c>
    </row>
    <row r="114" spans="1:15" x14ac:dyDescent="0.2">
      <c r="A114" t="s">
        <v>147</v>
      </c>
      <c r="B114" s="6" t="s">
        <v>112</v>
      </c>
      <c r="C114">
        <v>43519.310299999997</v>
      </c>
      <c r="D114" t="s">
        <v>121</v>
      </c>
      <c r="E114" t="e">
        <f>VLOOKUP(C114,'Active 1'!C$21:E$86,3,FALSE)</f>
        <v>#N/A</v>
      </c>
      <c r="G114" t="s">
        <v>147</v>
      </c>
      <c r="I114" t="s">
        <v>125</v>
      </c>
      <c r="N114">
        <v>-4016</v>
      </c>
      <c r="O114">
        <v>2.2000000000000001E-3</v>
      </c>
    </row>
    <row r="115" spans="1:15" x14ac:dyDescent="0.2">
      <c r="A115" t="s">
        <v>158</v>
      </c>
      <c r="B115" s="6" t="s">
        <v>112</v>
      </c>
      <c r="C115">
        <v>43789.804199999999</v>
      </c>
      <c r="D115" t="s">
        <v>121</v>
      </c>
      <c r="E115" t="e">
        <f>VLOOKUP(C115,'Active 1'!C$21:E$86,3,FALSE)</f>
        <v>#N/A</v>
      </c>
      <c r="G115" t="s">
        <v>158</v>
      </c>
      <c r="J115" t="s">
        <v>125</v>
      </c>
      <c r="N115">
        <v>-3497</v>
      </c>
      <c r="O115">
        <v>1.9E-3</v>
      </c>
    </row>
    <row r="116" spans="1:15" x14ac:dyDescent="0.2">
      <c r="A116" t="s">
        <v>158</v>
      </c>
      <c r="B116" s="6" t="s">
        <v>112</v>
      </c>
      <c r="C116">
        <v>43790.8465</v>
      </c>
      <c r="D116" t="s">
        <v>121</v>
      </c>
      <c r="E116" t="e">
        <f>VLOOKUP(C116,'Active 1'!C$21:E$86,3,FALSE)</f>
        <v>#N/A</v>
      </c>
      <c r="G116" t="s">
        <v>158</v>
      </c>
      <c r="J116" t="s">
        <v>125</v>
      </c>
      <c r="N116">
        <v>-3495</v>
      </c>
      <c r="O116">
        <v>1.8E-3</v>
      </c>
    </row>
    <row r="117" spans="1:15" x14ac:dyDescent="0.2">
      <c r="A117" t="s">
        <v>158</v>
      </c>
      <c r="B117" s="6" t="s">
        <v>112</v>
      </c>
      <c r="C117">
        <v>43811.693800000001</v>
      </c>
      <c r="D117" t="s">
        <v>121</v>
      </c>
      <c r="E117" t="e">
        <f>VLOOKUP(C117,'Active 1'!C$21:E$86,3,FALSE)</f>
        <v>#N/A</v>
      </c>
      <c r="G117" t="s">
        <v>158</v>
      </c>
      <c r="J117" t="s">
        <v>125</v>
      </c>
      <c r="N117">
        <v>-3455</v>
      </c>
      <c r="O117">
        <v>1.9E-3</v>
      </c>
    </row>
    <row r="118" spans="1:15" x14ac:dyDescent="0.2">
      <c r="A118" t="s">
        <v>158</v>
      </c>
      <c r="B118" s="6" t="s">
        <v>112</v>
      </c>
      <c r="C118">
        <v>43813.7785</v>
      </c>
      <c r="D118" t="s">
        <v>121</v>
      </c>
      <c r="E118" t="e">
        <f>VLOOKUP(C118,'Active 1'!C$21:E$86,3,FALSE)</f>
        <v>#N/A</v>
      </c>
      <c r="G118" t="s">
        <v>158</v>
      </c>
      <c r="J118" t="s">
        <v>125</v>
      </c>
      <c r="N118">
        <v>-3451</v>
      </c>
      <c r="O118">
        <v>1.9E-3</v>
      </c>
    </row>
    <row r="119" spans="1:15" x14ac:dyDescent="0.2">
      <c r="A119" t="s">
        <v>141</v>
      </c>
      <c r="B119" s="6" t="s">
        <v>112</v>
      </c>
      <c r="C119">
        <v>43819.511100000003</v>
      </c>
      <c r="D119" t="s">
        <v>140</v>
      </c>
      <c r="E119" t="e">
        <f>VLOOKUP(C119,'Active 1'!C$21:E$86,3,FALSE)</f>
        <v>#N/A</v>
      </c>
      <c r="G119" t="s">
        <v>141</v>
      </c>
      <c r="I119" t="s">
        <v>159</v>
      </c>
      <c r="N119">
        <v>-3440</v>
      </c>
      <c r="O119">
        <v>1.4E-3</v>
      </c>
    </row>
    <row r="120" spans="1:15" x14ac:dyDescent="0.2">
      <c r="A120" t="s">
        <v>141</v>
      </c>
      <c r="B120" s="6" t="s">
        <v>112</v>
      </c>
      <c r="C120">
        <v>43864.332799999996</v>
      </c>
      <c r="D120" t="s">
        <v>140</v>
      </c>
      <c r="E120" t="e">
        <f>VLOOKUP(C120,'Active 1'!C$21:E$86,3,FALSE)</f>
        <v>#N/A</v>
      </c>
      <c r="G120" t="s">
        <v>141</v>
      </c>
      <c r="I120" t="s">
        <v>159</v>
      </c>
      <c r="N120">
        <v>-3354</v>
      </c>
      <c r="O120">
        <v>1.4E-3</v>
      </c>
    </row>
    <row r="121" spans="1:15" x14ac:dyDescent="0.2">
      <c r="A121" t="s">
        <v>149</v>
      </c>
      <c r="B121" s="6" t="s">
        <v>112</v>
      </c>
      <c r="C121">
        <v>44195.805399999997</v>
      </c>
      <c r="D121" t="s">
        <v>121</v>
      </c>
      <c r="E121" t="e">
        <f>VLOOKUP(C121,'Active 1'!C$21:E$86,3,FALSE)</f>
        <v>#N/A</v>
      </c>
      <c r="G121" t="s">
        <v>149</v>
      </c>
      <c r="I121" t="s">
        <v>150</v>
      </c>
      <c r="N121">
        <v>-2718</v>
      </c>
      <c r="O121">
        <v>1.2999999999999999E-3</v>
      </c>
    </row>
    <row r="122" spans="1:15" x14ac:dyDescent="0.2">
      <c r="A122" t="s">
        <v>123</v>
      </c>
      <c r="B122" s="6" t="s">
        <v>112</v>
      </c>
      <c r="C122">
        <v>44217.695399999997</v>
      </c>
      <c r="D122" t="s">
        <v>121</v>
      </c>
      <c r="E122" t="e">
        <f>VLOOKUP(C122,'Active 1'!C$21:E$86,3,FALSE)</f>
        <v>#N/A</v>
      </c>
      <c r="G122" t="s">
        <v>123</v>
      </c>
      <c r="J122" t="s">
        <v>125</v>
      </c>
      <c r="N122">
        <v>-2676</v>
      </c>
      <c r="O122">
        <v>1.6000000000000001E-3</v>
      </c>
    </row>
    <row r="123" spans="1:15" x14ac:dyDescent="0.2">
      <c r="A123" t="s">
        <v>149</v>
      </c>
      <c r="B123" s="6" t="s">
        <v>112</v>
      </c>
      <c r="C123">
        <v>44226.554700000001</v>
      </c>
      <c r="D123" t="s">
        <v>121</v>
      </c>
      <c r="E123" t="e">
        <f>VLOOKUP(C123,'Active 1'!C$21:E$86,3,FALSE)</f>
        <v>#N/A</v>
      </c>
      <c r="G123" t="s">
        <v>149</v>
      </c>
      <c r="I123" t="s">
        <v>150</v>
      </c>
      <c r="N123">
        <v>-2659</v>
      </c>
      <c r="O123">
        <v>8.0000000000000004E-4</v>
      </c>
    </row>
    <row r="124" spans="1:15" x14ac:dyDescent="0.2">
      <c r="A124" t="s">
        <v>123</v>
      </c>
      <c r="B124" s="6" t="s">
        <v>112</v>
      </c>
      <c r="C124">
        <v>44277.631500000003</v>
      </c>
      <c r="D124" t="s">
        <v>121</v>
      </c>
      <c r="E124" t="e">
        <f>VLOOKUP(C124,'Active 1'!C$21:E$86,3,FALSE)</f>
        <v>#N/A</v>
      </c>
      <c r="G124" t="s">
        <v>123</v>
      </c>
      <c r="J124" t="s">
        <v>125</v>
      </c>
      <c r="N124">
        <v>-2561</v>
      </c>
      <c r="O124">
        <v>1.5E-3</v>
      </c>
    </row>
    <row r="125" spans="1:15" x14ac:dyDescent="0.2">
      <c r="A125" t="s">
        <v>162</v>
      </c>
      <c r="B125" s="6" t="s">
        <v>112</v>
      </c>
      <c r="C125">
        <v>44498.612399999998</v>
      </c>
      <c r="D125" t="s">
        <v>140</v>
      </c>
      <c r="E125" t="e">
        <f>VLOOKUP(C125,'Active 1'!C$21:E$86,3,FALSE)</f>
        <v>#N/A</v>
      </c>
      <c r="G125" t="s">
        <v>162</v>
      </c>
      <c r="I125" t="s">
        <v>161</v>
      </c>
      <c r="N125">
        <v>-2137</v>
      </c>
      <c r="O125">
        <v>6.9999999999999999E-4</v>
      </c>
    </row>
    <row r="126" spans="1:15" x14ac:dyDescent="0.2">
      <c r="A126" t="s">
        <v>123</v>
      </c>
      <c r="B126" s="6" t="s">
        <v>112</v>
      </c>
      <c r="C126">
        <v>44516.854500000001</v>
      </c>
      <c r="D126" t="s">
        <v>121</v>
      </c>
      <c r="E126" t="e">
        <f>VLOOKUP(C126,'Active 1'!C$21:E$86,3,FALSE)</f>
        <v>#N/A</v>
      </c>
      <c r="G126" t="s">
        <v>123</v>
      </c>
      <c r="J126" t="s">
        <v>125</v>
      </c>
      <c r="N126">
        <v>-2102</v>
      </c>
      <c r="O126">
        <v>1.4E-3</v>
      </c>
    </row>
    <row r="127" spans="1:15" x14ac:dyDescent="0.2">
      <c r="A127" t="s">
        <v>123</v>
      </c>
      <c r="B127" s="6" t="s">
        <v>112</v>
      </c>
      <c r="C127">
        <v>44517.897100000002</v>
      </c>
      <c r="D127" t="s">
        <v>121</v>
      </c>
      <c r="E127" t="e">
        <f>VLOOKUP(C127,'Active 1'!C$21:E$86,3,FALSE)</f>
        <v>#N/A</v>
      </c>
      <c r="G127" t="s">
        <v>123</v>
      </c>
      <c r="J127" t="s">
        <v>125</v>
      </c>
      <c r="N127">
        <v>-2100</v>
      </c>
      <c r="O127">
        <v>1.6000000000000001E-3</v>
      </c>
    </row>
    <row r="128" spans="1:15" x14ac:dyDescent="0.2">
      <c r="A128" t="s">
        <v>123</v>
      </c>
      <c r="B128" s="6" t="s">
        <v>112</v>
      </c>
      <c r="C128">
        <v>44528.841699999997</v>
      </c>
      <c r="D128" t="s">
        <v>121</v>
      </c>
      <c r="E128" t="e">
        <f>VLOOKUP(C128,'Active 1'!C$21:E$86,3,FALSE)</f>
        <v>#N/A</v>
      </c>
      <c r="G128" t="s">
        <v>123</v>
      </c>
      <c r="J128" t="s">
        <v>125</v>
      </c>
      <c r="N128">
        <v>-2079</v>
      </c>
      <c r="O128">
        <v>1.4E-3</v>
      </c>
    </row>
    <row r="129" spans="1:15" x14ac:dyDescent="0.2">
      <c r="A129" t="s">
        <v>123</v>
      </c>
      <c r="B129" s="6" t="s">
        <v>112</v>
      </c>
      <c r="C129">
        <v>44531.968699999998</v>
      </c>
      <c r="D129" t="s">
        <v>121</v>
      </c>
      <c r="E129" t="e">
        <f>VLOOKUP(C129,'Active 1'!C$21:E$86,3,FALSE)</f>
        <v>#N/A</v>
      </c>
      <c r="G129" t="s">
        <v>123</v>
      </c>
      <c r="J129" t="s">
        <v>125</v>
      </c>
      <c r="N129">
        <v>-2073</v>
      </c>
      <c r="O129">
        <v>1.2999999999999999E-3</v>
      </c>
    </row>
    <row r="130" spans="1:15" x14ac:dyDescent="0.2">
      <c r="A130" t="s">
        <v>123</v>
      </c>
      <c r="B130" s="6" t="s">
        <v>112</v>
      </c>
      <c r="C130">
        <v>44543.955999999998</v>
      </c>
      <c r="D130" t="s">
        <v>121</v>
      </c>
      <c r="E130" t="e">
        <f>VLOOKUP(C130,'Active 1'!C$21:E$86,3,FALSE)</f>
        <v>#N/A</v>
      </c>
      <c r="G130" t="s">
        <v>123</v>
      </c>
      <c r="J130" t="s">
        <v>125</v>
      </c>
      <c r="N130">
        <v>-2050</v>
      </c>
      <c r="O130">
        <v>1.4E-3</v>
      </c>
    </row>
    <row r="131" spans="1:15" x14ac:dyDescent="0.2">
      <c r="A131" t="s">
        <v>123</v>
      </c>
      <c r="B131" s="6" t="s">
        <v>112</v>
      </c>
      <c r="C131">
        <v>44549.689100000003</v>
      </c>
      <c r="D131" t="s">
        <v>121</v>
      </c>
      <c r="E131" t="e">
        <f>VLOOKUP(C131,'Active 1'!C$21:E$86,3,FALSE)</f>
        <v>#N/A</v>
      </c>
      <c r="G131" t="s">
        <v>123</v>
      </c>
      <c r="J131" t="s">
        <v>125</v>
      </c>
      <c r="N131">
        <v>-2039</v>
      </c>
      <c r="O131">
        <v>1.4E-3</v>
      </c>
    </row>
    <row r="132" spans="1:15" x14ac:dyDescent="0.2">
      <c r="A132" t="s">
        <v>123</v>
      </c>
      <c r="B132" s="6" t="s">
        <v>112</v>
      </c>
      <c r="C132">
        <v>44575.748399999997</v>
      </c>
      <c r="D132" t="s">
        <v>121</v>
      </c>
      <c r="E132" t="e">
        <f>VLOOKUP(C132,'Active 1'!C$21:E$86,3,FALSE)</f>
        <v>#N/A</v>
      </c>
      <c r="G132" t="s">
        <v>123</v>
      </c>
      <c r="J132" t="s">
        <v>125</v>
      </c>
      <c r="N132">
        <v>-1989</v>
      </c>
      <c r="O132">
        <v>1.6000000000000001E-3</v>
      </c>
    </row>
    <row r="133" spans="1:15" x14ac:dyDescent="0.2">
      <c r="A133" t="s">
        <v>123</v>
      </c>
      <c r="B133" s="6" t="s">
        <v>112</v>
      </c>
      <c r="C133">
        <v>44577.832999999999</v>
      </c>
      <c r="D133" t="s">
        <v>121</v>
      </c>
      <c r="E133" t="e">
        <f>VLOOKUP(C133,'Active 1'!C$21:E$86,3,FALSE)</f>
        <v>#N/A</v>
      </c>
      <c r="G133" t="s">
        <v>123</v>
      </c>
      <c r="J133" t="s">
        <v>125</v>
      </c>
      <c r="N133">
        <v>-1985</v>
      </c>
      <c r="O133">
        <v>1.4E-3</v>
      </c>
    </row>
    <row r="134" spans="1:15" x14ac:dyDescent="0.2">
      <c r="A134" t="s">
        <v>123</v>
      </c>
      <c r="B134" s="6" t="s">
        <v>112</v>
      </c>
      <c r="C134">
        <v>44584.608399999997</v>
      </c>
      <c r="D134" t="s">
        <v>121</v>
      </c>
      <c r="E134" t="e">
        <f>VLOOKUP(C134,'Active 1'!C$21:E$86,3,FALSE)</f>
        <v>#N/A</v>
      </c>
      <c r="G134" t="s">
        <v>123</v>
      </c>
      <c r="J134" t="s">
        <v>125</v>
      </c>
      <c r="N134">
        <v>-1972</v>
      </c>
      <c r="O134">
        <v>1.4E-3</v>
      </c>
    </row>
    <row r="135" spans="1:15" x14ac:dyDescent="0.2">
      <c r="A135" t="s">
        <v>123</v>
      </c>
      <c r="B135" s="6" t="s">
        <v>112</v>
      </c>
      <c r="C135">
        <v>44588.777499999997</v>
      </c>
      <c r="D135" t="s">
        <v>121</v>
      </c>
      <c r="E135" t="e">
        <f>VLOOKUP(C135,'Active 1'!C$21:E$86,3,FALSE)</f>
        <v>#N/A</v>
      </c>
      <c r="G135" t="s">
        <v>123</v>
      </c>
      <c r="J135" t="s">
        <v>125</v>
      </c>
      <c r="N135">
        <v>-1964</v>
      </c>
      <c r="O135">
        <v>1.1000000000000001E-3</v>
      </c>
    </row>
    <row r="136" spans="1:15" x14ac:dyDescent="0.2">
      <c r="A136" t="s">
        <v>141</v>
      </c>
      <c r="B136" s="6" t="s">
        <v>112</v>
      </c>
      <c r="C136">
        <v>44638.289900000003</v>
      </c>
      <c r="D136" t="s">
        <v>140</v>
      </c>
      <c r="E136" t="e">
        <f>VLOOKUP(C136,'Active 1'!C$21:E$86,3,FALSE)</f>
        <v>#N/A</v>
      </c>
      <c r="G136" t="s">
        <v>141</v>
      </c>
      <c r="I136" t="s">
        <v>161</v>
      </c>
      <c r="N136">
        <v>-1869</v>
      </c>
      <c r="O136">
        <v>1E-3</v>
      </c>
    </row>
    <row r="137" spans="1:15" x14ac:dyDescent="0.2">
      <c r="A137" t="s">
        <v>156</v>
      </c>
      <c r="B137" s="6" t="s">
        <v>112</v>
      </c>
      <c r="C137">
        <v>44645.5861</v>
      </c>
      <c r="D137" t="s">
        <v>121</v>
      </c>
      <c r="E137" t="e">
        <f>VLOOKUP(C137,'Active 1'!C$21:E$86,3,FALSE)</f>
        <v>#N/A</v>
      </c>
      <c r="G137" t="s">
        <v>156</v>
      </c>
      <c r="I137" t="s">
        <v>163</v>
      </c>
      <c r="N137">
        <v>-1855</v>
      </c>
      <c r="O137">
        <v>6.9999999999999999E-4</v>
      </c>
    </row>
    <row r="138" spans="1:15" x14ac:dyDescent="0.2">
      <c r="A138" t="s">
        <v>162</v>
      </c>
      <c r="B138" s="6" t="s">
        <v>112</v>
      </c>
      <c r="C138">
        <v>44876.470200000003</v>
      </c>
      <c r="D138" t="s">
        <v>137</v>
      </c>
      <c r="E138" t="e">
        <f>VLOOKUP(C138,'Active 1'!C$21:E$86,3,FALSE)</f>
        <v>#N/A</v>
      </c>
      <c r="G138" t="s">
        <v>162</v>
      </c>
      <c r="I138" t="s">
        <v>164</v>
      </c>
      <c r="N138">
        <v>-1412</v>
      </c>
      <c r="O138">
        <v>5.9999999999999995E-4</v>
      </c>
    </row>
    <row r="139" spans="1:15" x14ac:dyDescent="0.2">
      <c r="A139" t="s">
        <v>156</v>
      </c>
      <c r="B139" s="6" t="s">
        <v>112</v>
      </c>
      <c r="C139">
        <v>44876.991399999999</v>
      </c>
      <c r="D139" t="s">
        <v>121</v>
      </c>
      <c r="E139" t="e">
        <f>VLOOKUP(C139,'Active 1'!C$21:E$86,3,FALSE)</f>
        <v>#N/A</v>
      </c>
      <c r="G139" t="s">
        <v>156</v>
      </c>
      <c r="I139" t="s">
        <v>157</v>
      </c>
      <c r="N139">
        <v>-1411</v>
      </c>
      <c r="O139">
        <v>5.9999999999999995E-4</v>
      </c>
    </row>
    <row r="140" spans="1:15" x14ac:dyDescent="0.2">
      <c r="A140" t="s">
        <v>165</v>
      </c>
      <c r="B140" s="6" t="s">
        <v>112</v>
      </c>
      <c r="C140">
        <v>44911.389499999997</v>
      </c>
      <c r="D140" t="s">
        <v>137</v>
      </c>
      <c r="E140" t="e">
        <f>VLOOKUP(C140,'Active 1'!C$21:E$86,3,FALSE)</f>
        <v>#N/A</v>
      </c>
      <c r="G140" t="s">
        <v>165</v>
      </c>
      <c r="I140" t="s">
        <v>164</v>
      </c>
      <c r="N140">
        <v>-1345</v>
      </c>
      <c r="O140">
        <v>5.9999999999999995E-4</v>
      </c>
    </row>
    <row r="141" spans="1:15" x14ac:dyDescent="0.2">
      <c r="A141" t="s">
        <v>165</v>
      </c>
      <c r="B141" s="6" t="s">
        <v>112</v>
      </c>
      <c r="C141">
        <v>45284.556499999999</v>
      </c>
      <c r="D141" t="s">
        <v>140</v>
      </c>
      <c r="E141" t="e">
        <f>VLOOKUP(C141,'Active 1'!C$21:E$86,3,FALSE)</f>
        <v>#N/A</v>
      </c>
      <c r="G141" t="s">
        <v>165</v>
      </c>
      <c r="I141" t="s">
        <v>166</v>
      </c>
      <c r="N141">
        <v>-629</v>
      </c>
      <c r="O141">
        <v>2.9999999999999997E-4</v>
      </c>
    </row>
    <row r="142" spans="1:15" x14ac:dyDescent="0.2">
      <c r="A142" t="s">
        <v>156</v>
      </c>
      <c r="B142" s="6" t="s">
        <v>112</v>
      </c>
      <c r="C142">
        <v>45293.938000000002</v>
      </c>
      <c r="D142" t="s">
        <v>121</v>
      </c>
      <c r="E142" t="e">
        <f>VLOOKUP(C142,'Active 1'!C$21:E$86,3,FALSE)</f>
        <v>#N/A</v>
      </c>
      <c r="G142" t="s">
        <v>156</v>
      </c>
      <c r="I142" t="s">
        <v>157</v>
      </c>
      <c r="N142">
        <v>-611</v>
      </c>
      <c r="O142">
        <v>5.0000000000000001E-4</v>
      </c>
    </row>
    <row r="143" spans="1:15" x14ac:dyDescent="0.2">
      <c r="A143" t="s">
        <v>156</v>
      </c>
      <c r="B143" s="6" t="s">
        <v>112</v>
      </c>
      <c r="C143">
        <v>45324.687599999997</v>
      </c>
      <c r="D143" t="s">
        <v>121</v>
      </c>
      <c r="E143" t="e">
        <f>VLOOKUP(C143,'Active 1'!C$21:E$86,3,FALSE)</f>
        <v>#N/A</v>
      </c>
      <c r="G143" t="s">
        <v>156</v>
      </c>
      <c r="I143" t="s">
        <v>157</v>
      </c>
      <c r="N143">
        <v>-552</v>
      </c>
      <c r="O143">
        <v>2.0000000000000001E-4</v>
      </c>
    </row>
    <row r="144" spans="1:15" x14ac:dyDescent="0.2">
      <c r="A144" t="s">
        <v>156</v>
      </c>
      <c r="B144" s="6" t="s">
        <v>112</v>
      </c>
      <c r="C144">
        <v>45336.675000000003</v>
      </c>
      <c r="D144" t="s">
        <v>121</v>
      </c>
      <c r="E144" t="e">
        <f>VLOOKUP(C144,'Active 1'!C$21:E$86,3,FALSE)</f>
        <v>#N/A</v>
      </c>
      <c r="G144" t="s">
        <v>156</v>
      </c>
      <c r="I144" t="s">
        <v>157</v>
      </c>
      <c r="N144">
        <v>-529</v>
      </c>
      <c r="O144">
        <v>4.0000000000000002E-4</v>
      </c>
    </row>
    <row r="145" spans="1:15" x14ac:dyDescent="0.2">
      <c r="A145" t="s">
        <v>156</v>
      </c>
      <c r="B145" s="6" t="s">
        <v>112</v>
      </c>
      <c r="C145">
        <v>45408.597999999998</v>
      </c>
      <c r="D145" t="s">
        <v>121</v>
      </c>
      <c r="E145" t="e">
        <f>VLOOKUP(C145,'Active 1'!C$21:E$86,3,FALSE)</f>
        <v>#N/A</v>
      </c>
      <c r="G145" t="s">
        <v>156</v>
      </c>
      <c r="I145" t="s">
        <v>157</v>
      </c>
      <c r="N145">
        <v>-391</v>
      </c>
      <c r="O145">
        <v>1E-4</v>
      </c>
    </row>
    <row r="146" spans="1:15" x14ac:dyDescent="0.2">
      <c r="A146" t="s">
        <v>156</v>
      </c>
      <c r="B146" s="6" t="s">
        <v>112</v>
      </c>
      <c r="C146">
        <v>45409.640399999997</v>
      </c>
      <c r="D146" t="s">
        <v>121</v>
      </c>
      <c r="E146" t="e">
        <f>VLOOKUP(C146,'Active 1'!C$21:E$86,3,FALSE)</f>
        <v>#N/A</v>
      </c>
      <c r="G146" t="s">
        <v>156</v>
      </c>
      <c r="I146" t="s">
        <v>157</v>
      </c>
      <c r="N146">
        <v>-389</v>
      </c>
      <c r="O146">
        <v>1E-4</v>
      </c>
    </row>
    <row r="147" spans="1:15" x14ac:dyDescent="0.2">
      <c r="A147" t="s">
        <v>141</v>
      </c>
      <c r="B147" s="6" t="s">
        <v>112</v>
      </c>
      <c r="C147">
        <v>45612.380700000002</v>
      </c>
      <c r="D147" t="s">
        <v>121</v>
      </c>
      <c r="E147" t="e">
        <f>VLOOKUP(C147,'Active 1'!C$21:E$86,3,FALSE)</f>
        <v>#N/A</v>
      </c>
      <c r="G147" t="s">
        <v>141</v>
      </c>
      <c r="I147" t="s">
        <v>167</v>
      </c>
      <c r="N147">
        <v>0</v>
      </c>
      <c r="O147">
        <v>1E-4</v>
      </c>
    </row>
    <row r="148" spans="1:15" x14ac:dyDescent="0.2">
      <c r="A148" t="s">
        <v>141</v>
      </c>
      <c r="B148" s="6" t="s">
        <v>112</v>
      </c>
      <c r="C148">
        <v>45614.465499999998</v>
      </c>
      <c r="D148" t="s">
        <v>121</v>
      </c>
      <c r="E148" t="e">
        <f>VLOOKUP(C148,'Active 1'!C$21:E$86,3,FALSE)</f>
        <v>#N/A</v>
      </c>
      <c r="G148" t="s">
        <v>141</v>
      </c>
      <c r="I148" t="s">
        <v>164</v>
      </c>
      <c r="N148">
        <v>4</v>
      </c>
      <c r="O148">
        <v>2.0000000000000001E-4</v>
      </c>
    </row>
    <row r="149" spans="1:15" x14ac:dyDescent="0.2">
      <c r="A149" t="s">
        <v>168</v>
      </c>
      <c r="B149" s="6" t="s">
        <v>112</v>
      </c>
      <c r="C149">
        <v>45671.795599999998</v>
      </c>
      <c r="D149" t="s">
        <v>137</v>
      </c>
      <c r="E149" t="e">
        <f>VLOOKUP(C149,'Active 1'!C$21:E$86,3,FALSE)</f>
        <v>#N/A</v>
      </c>
      <c r="G149" t="s">
        <v>168</v>
      </c>
      <c r="I149" t="s">
        <v>169</v>
      </c>
      <c r="N149">
        <v>114</v>
      </c>
      <c r="O149">
        <v>1E-4</v>
      </c>
    </row>
    <row r="150" spans="1:15" x14ac:dyDescent="0.2">
      <c r="A150" t="s">
        <v>141</v>
      </c>
      <c r="B150" s="6" t="s">
        <v>112</v>
      </c>
      <c r="C150">
        <v>45695.248899999999</v>
      </c>
      <c r="D150" t="s">
        <v>121</v>
      </c>
      <c r="E150" t="e">
        <f>VLOOKUP(C150,'Active 1'!C$21:E$86,3,FALSE)</f>
        <v>#N/A</v>
      </c>
      <c r="G150" t="s">
        <v>141</v>
      </c>
      <c r="I150" t="s">
        <v>164</v>
      </c>
      <c r="N150">
        <v>159</v>
      </c>
      <c r="O150">
        <v>1E-4</v>
      </c>
    </row>
    <row r="151" spans="1:15" x14ac:dyDescent="0.2">
      <c r="A151" t="s">
        <v>170</v>
      </c>
      <c r="B151" s="6" t="s">
        <v>112</v>
      </c>
      <c r="C151">
        <v>45935.514199999998</v>
      </c>
      <c r="D151" t="s">
        <v>140</v>
      </c>
      <c r="E151" t="e">
        <f>VLOOKUP(C151,'Active 1'!C$21:E$86,3,FALSE)</f>
        <v>#N/A</v>
      </c>
      <c r="G151" t="s">
        <v>170</v>
      </c>
      <c r="J151" t="s">
        <v>171</v>
      </c>
      <c r="N151">
        <v>620</v>
      </c>
      <c r="O151">
        <v>-1E-4</v>
      </c>
    </row>
    <row r="152" spans="1:15" x14ac:dyDescent="0.2">
      <c r="A152" t="s">
        <v>160</v>
      </c>
      <c r="B152" s="6" t="s">
        <v>112</v>
      </c>
      <c r="C152">
        <v>45936.556799999998</v>
      </c>
      <c r="D152" t="s">
        <v>140</v>
      </c>
      <c r="E152" t="e">
        <f>VLOOKUP(C152,'Active 1'!C$21:E$86,3,FALSE)</f>
        <v>#N/A</v>
      </c>
      <c r="G152" t="s">
        <v>160</v>
      </c>
      <c r="J152" t="s">
        <v>171</v>
      </c>
      <c r="N152">
        <v>622</v>
      </c>
      <c r="O152">
        <v>1E-4</v>
      </c>
    </row>
    <row r="153" spans="1:15" x14ac:dyDescent="0.2">
      <c r="A153" t="s">
        <v>168</v>
      </c>
      <c r="B153" s="6" t="s">
        <v>112</v>
      </c>
      <c r="C153">
        <v>46006.916400000002</v>
      </c>
      <c r="D153" t="s">
        <v>137</v>
      </c>
      <c r="E153" t="e">
        <f>VLOOKUP(C153,'Active 1'!C$21:E$86,3,FALSE)</f>
        <v>#N/A</v>
      </c>
      <c r="G153" t="s">
        <v>168</v>
      </c>
      <c r="I153" t="s">
        <v>169</v>
      </c>
      <c r="N153">
        <v>757</v>
      </c>
      <c r="O153">
        <v>0</v>
      </c>
    </row>
    <row r="154" spans="1:15" x14ac:dyDescent="0.2">
      <c r="A154" t="s">
        <v>170</v>
      </c>
      <c r="B154" s="6" t="s">
        <v>112</v>
      </c>
      <c r="C154">
        <v>46019.424800000001</v>
      </c>
      <c r="D154" t="s">
        <v>140</v>
      </c>
      <c r="E154" t="e">
        <f>VLOOKUP(C154,'Active 1'!C$21:E$86,3,FALSE)</f>
        <v>#N/A</v>
      </c>
      <c r="G154" t="s">
        <v>170</v>
      </c>
      <c r="J154" t="s">
        <v>171</v>
      </c>
      <c r="N154">
        <v>781</v>
      </c>
      <c r="O154">
        <v>0</v>
      </c>
    </row>
    <row r="155" spans="1:15" x14ac:dyDescent="0.2">
      <c r="A155" t="s">
        <v>168</v>
      </c>
      <c r="B155" s="6" t="s">
        <v>112</v>
      </c>
      <c r="C155">
        <v>46025.678899999999</v>
      </c>
      <c r="D155" t="s">
        <v>137</v>
      </c>
      <c r="E155" t="e">
        <f>VLOOKUP(C155,'Active 1'!C$21:E$86,3,FALSE)</f>
        <v>#N/A</v>
      </c>
      <c r="G155" t="s">
        <v>168</v>
      </c>
      <c r="I155" t="s">
        <v>169</v>
      </c>
      <c r="N155">
        <v>793</v>
      </c>
      <c r="O155">
        <v>-1E-4</v>
      </c>
    </row>
    <row r="156" spans="1:15" x14ac:dyDescent="0.2">
      <c r="A156" t="s">
        <v>156</v>
      </c>
      <c r="B156" s="6" t="s">
        <v>112</v>
      </c>
      <c r="C156">
        <v>46026.7215</v>
      </c>
      <c r="D156" t="s">
        <v>121</v>
      </c>
      <c r="E156" t="e">
        <f>VLOOKUP(C156,'Active 1'!C$21:E$86,3,FALSE)</f>
        <v>#N/A</v>
      </c>
      <c r="G156" t="s">
        <v>156</v>
      </c>
      <c r="I156" t="s">
        <v>157</v>
      </c>
      <c r="N156">
        <v>795</v>
      </c>
      <c r="O156">
        <v>1E-4</v>
      </c>
    </row>
    <row r="157" spans="1:15" x14ac:dyDescent="0.2">
      <c r="A157" t="s">
        <v>172</v>
      </c>
      <c r="B157" s="6" t="s">
        <v>112</v>
      </c>
      <c r="C157">
        <v>46030.369599999998</v>
      </c>
      <c r="D157" t="s">
        <v>140</v>
      </c>
      <c r="E157" t="e">
        <f>VLOOKUP(C157,'Active 1'!C$21:E$86,3,FALSE)</f>
        <v>#N/A</v>
      </c>
      <c r="G157" t="s">
        <v>172</v>
      </c>
      <c r="I157" t="s">
        <v>171</v>
      </c>
      <c r="N157">
        <v>802</v>
      </c>
      <c r="O157">
        <v>-1E-4</v>
      </c>
    </row>
    <row r="158" spans="1:15" x14ac:dyDescent="0.2">
      <c r="A158" t="s">
        <v>156</v>
      </c>
      <c r="B158" s="6" t="s">
        <v>112</v>
      </c>
      <c r="C158">
        <v>46038.7088</v>
      </c>
      <c r="D158" t="s">
        <v>121</v>
      </c>
      <c r="E158" t="e">
        <f>VLOOKUP(C158,'Active 1'!C$21:E$86,3,FALSE)</f>
        <v>#N/A</v>
      </c>
      <c r="G158" t="s">
        <v>156</v>
      </c>
      <c r="I158" t="s">
        <v>157</v>
      </c>
      <c r="N158">
        <v>818</v>
      </c>
      <c r="O158">
        <v>2.0000000000000001E-4</v>
      </c>
    </row>
    <row r="159" spans="1:15" x14ac:dyDescent="0.2">
      <c r="A159" t="s">
        <v>156</v>
      </c>
      <c r="B159" s="6" t="s">
        <v>112</v>
      </c>
      <c r="C159">
        <v>46058.513299999999</v>
      </c>
      <c r="D159" t="s">
        <v>121</v>
      </c>
      <c r="E159" t="e">
        <f>VLOOKUP(C159,'Active 1'!C$21:E$86,3,FALSE)</f>
        <v>#N/A</v>
      </c>
      <c r="G159" t="s">
        <v>156</v>
      </c>
      <c r="I159" t="s">
        <v>157</v>
      </c>
      <c r="N159">
        <v>856</v>
      </c>
      <c r="O159">
        <v>-2.9999999999999997E-4</v>
      </c>
    </row>
    <row r="160" spans="1:15" x14ac:dyDescent="0.2">
      <c r="A160" t="s">
        <v>156</v>
      </c>
      <c r="B160" s="6" t="s">
        <v>112</v>
      </c>
      <c r="C160">
        <v>46060.598299999998</v>
      </c>
      <c r="D160" t="s">
        <v>121</v>
      </c>
      <c r="E160" t="e">
        <f>VLOOKUP(C160,'Active 1'!C$21:E$86,3,FALSE)</f>
        <v>#N/A</v>
      </c>
      <c r="G160" t="s">
        <v>156</v>
      </c>
      <c r="I160" t="s">
        <v>157</v>
      </c>
      <c r="N160">
        <v>860</v>
      </c>
      <c r="O160">
        <v>0</v>
      </c>
    </row>
    <row r="161" spans="1:15" x14ac:dyDescent="0.2">
      <c r="A161" t="s">
        <v>156</v>
      </c>
      <c r="B161" s="6" t="s">
        <v>112</v>
      </c>
      <c r="C161">
        <v>46064.767599999999</v>
      </c>
      <c r="D161" t="s">
        <v>121</v>
      </c>
      <c r="E161" t="e">
        <f>VLOOKUP(C161,'Active 1'!C$21:E$86,3,FALSE)</f>
        <v>#N/A</v>
      </c>
      <c r="G161" t="s">
        <v>156</v>
      </c>
      <c r="I161" t="s">
        <v>157</v>
      </c>
      <c r="N161">
        <v>868</v>
      </c>
      <c r="O161">
        <v>-2.0000000000000001E-4</v>
      </c>
    </row>
    <row r="162" spans="1:15" x14ac:dyDescent="0.2">
      <c r="A162" t="s">
        <v>156</v>
      </c>
      <c r="B162" s="6" t="s">
        <v>112</v>
      </c>
      <c r="C162">
        <v>46074.6702</v>
      </c>
      <c r="D162" t="s">
        <v>121</v>
      </c>
      <c r="E162" t="e">
        <f>VLOOKUP(C162,'Active 1'!C$21:E$86,3,FALSE)</f>
        <v>#N/A</v>
      </c>
      <c r="G162" t="s">
        <v>156</v>
      </c>
      <c r="I162" t="s">
        <v>157</v>
      </c>
      <c r="N162">
        <v>887</v>
      </c>
      <c r="O162">
        <v>-1E-4</v>
      </c>
    </row>
    <row r="163" spans="1:15" x14ac:dyDescent="0.2">
      <c r="A163" t="s">
        <v>170</v>
      </c>
      <c r="B163" s="6" t="s">
        <v>112</v>
      </c>
      <c r="C163">
        <v>46351.4185</v>
      </c>
      <c r="D163" t="s">
        <v>140</v>
      </c>
      <c r="E163" t="e">
        <f>VLOOKUP(C163,'Active 1'!C$21:E$86,3,FALSE)</f>
        <v>#N/A</v>
      </c>
      <c r="G163" t="s">
        <v>170</v>
      </c>
      <c r="J163" t="s">
        <v>171</v>
      </c>
      <c r="N163">
        <v>1418</v>
      </c>
      <c r="O163">
        <v>-2.0000000000000001E-4</v>
      </c>
    </row>
    <row r="164" spans="1:15" x14ac:dyDescent="0.2">
      <c r="A164" t="s">
        <v>170</v>
      </c>
      <c r="B164" s="6" t="s">
        <v>112</v>
      </c>
      <c r="C164">
        <v>46352.460899999998</v>
      </c>
      <c r="D164" t="s">
        <v>140</v>
      </c>
      <c r="E164" t="e">
        <f>VLOOKUP(C164,'Active 1'!C$21:E$86,3,FALSE)</f>
        <v>#N/A</v>
      </c>
      <c r="G164" t="s">
        <v>170</v>
      </c>
      <c r="J164" t="s">
        <v>171</v>
      </c>
      <c r="N164">
        <v>1420</v>
      </c>
      <c r="O164">
        <v>-1E-4</v>
      </c>
    </row>
    <row r="165" spans="1:15" x14ac:dyDescent="0.2">
      <c r="A165" t="s">
        <v>156</v>
      </c>
      <c r="B165" s="6" t="s">
        <v>112</v>
      </c>
      <c r="C165">
        <v>46389.986100000002</v>
      </c>
      <c r="D165" t="s">
        <v>121</v>
      </c>
      <c r="E165" t="e">
        <f>VLOOKUP(C165,'Active 1'!C$21:E$86,3,FALSE)</f>
        <v>#N/A</v>
      </c>
      <c r="G165" t="s">
        <v>156</v>
      </c>
      <c r="I165" t="s">
        <v>157</v>
      </c>
      <c r="N165">
        <v>1492</v>
      </c>
      <c r="O165">
        <v>-1E-4</v>
      </c>
    </row>
    <row r="166" spans="1:15" x14ac:dyDescent="0.2">
      <c r="A166" t="s">
        <v>156</v>
      </c>
      <c r="B166" s="6" t="s">
        <v>112</v>
      </c>
      <c r="C166">
        <v>46391.0285</v>
      </c>
      <c r="D166" t="s">
        <v>121</v>
      </c>
      <c r="E166" t="e">
        <f>VLOOKUP(C166,'Active 1'!C$21:E$86,3,FALSE)</f>
        <v>#N/A</v>
      </c>
      <c r="G166" t="s">
        <v>156</v>
      </c>
      <c r="I166" t="s">
        <v>157</v>
      </c>
      <c r="N166">
        <v>1494</v>
      </c>
      <c r="O166">
        <v>-1E-4</v>
      </c>
    </row>
    <row r="167" spans="1:15" x14ac:dyDescent="0.2">
      <c r="A167" t="s">
        <v>156</v>
      </c>
      <c r="B167" s="6" t="s">
        <v>112</v>
      </c>
      <c r="C167">
        <v>46694.878299999997</v>
      </c>
      <c r="D167" t="s">
        <v>121</v>
      </c>
      <c r="E167" t="e">
        <f>VLOOKUP(C167,'Active 1'!C$21:E$86,3,FALSE)</f>
        <v>#N/A</v>
      </c>
      <c r="G167" t="s">
        <v>156</v>
      </c>
      <c r="I167" t="s">
        <v>157</v>
      </c>
      <c r="N167">
        <v>2077</v>
      </c>
      <c r="O167">
        <v>-2.0000000000000001E-4</v>
      </c>
    </row>
    <row r="168" spans="1:15" x14ac:dyDescent="0.2">
      <c r="A168" t="s">
        <v>173</v>
      </c>
      <c r="B168" s="6" t="s">
        <v>112</v>
      </c>
      <c r="C168">
        <v>46798.593699999998</v>
      </c>
      <c r="D168" t="s">
        <v>121</v>
      </c>
      <c r="E168" t="e">
        <f>VLOOKUP(C168,'Active 1'!C$21:E$86,3,FALSE)</f>
        <v>#N/A</v>
      </c>
      <c r="G168" t="s">
        <v>173</v>
      </c>
      <c r="I168" t="s">
        <v>174</v>
      </c>
      <c r="N168">
        <v>2276</v>
      </c>
      <c r="O168">
        <v>-2.9999999999999997E-4</v>
      </c>
    </row>
    <row r="169" spans="1:15" x14ac:dyDescent="0.2">
      <c r="A169" t="s">
        <v>173</v>
      </c>
      <c r="B169" s="6" t="s">
        <v>112</v>
      </c>
      <c r="C169">
        <v>46822.568200000002</v>
      </c>
      <c r="D169" t="s">
        <v>121</v>
      </c>
      <c r="E169" t="e">
        <f>VLOOKUP(C169,'Active 1'!C$21:E$86,3,FALSE)</f>
        <v>#N/A</v>
      </c>
      <c r="G169" t="s">
        <v>173</v>
      </c>
      <c r="I169" t="s">
        <v>174</v>
      </c>
      <c r="N169">
        <v>2322</v>
      </c>
      <c r="O169">
        <v>-2.9999999999999997E-4</v>
      </c>
    </row>
    <row r="170" spans="1:15" x14ac:dyDescent="0.2">
      <c r="A170" t="s">
        <v>173</v>
      </c>
      <c r="B170" s="6" t="s">
        <v>112</v>
      </c>
      <c r="C170">
        <v>46823.6106</v>
      </c>
      <c r="D170" t="s">
        <v>121</v>
      </c>
      <c r="E170" t="e">
        <f>VLOOKUP(C170,'Active 1'!C$21:E$86,3,FALSE)</f>
        <v>#N/A</v>
      </c>
      <c r="G170" t="s">
        <v>173</v>
      </c>
      <c r="I170" t="s">
        <v>174</v>
      </c>
      <c r="N170">
        <v>2324</v>
      </c>
      <c r="O170">
        <v>-2.0000000000000001E-4</v>
      </c>
    </row>
    <row r="171" spans="1:15" x14ac:dyDescent="0.2">
      <c r="A171" t="s">
        <v>141</v>
      </c>
      <c r="B171" s="6" t="s">
        <v>112</v>
      </c>
      <c r="C171">
        <v>47065.439700000003</v>
      </c>
      <c r="D171" t="s">
        <v>140</v>
      </c>
      <c r="E171" t="e">
        <f>VLOOKUP(C171,'Active 1'!C$21:E$86,3,FALSE)</f>
        <v>#N/A</v>
      </c>
      <c r="G171" t="s">
        <v>141</v>
      </c>
      <c r="I171" t="s">
        <v>175</v>
      </c>
      <c r="N171">
        <v>2788</v>
      </c>
      <c r="O171">
        <v>-2.0000000000000001E-4</v>
      </c>
    </row>
    <row r="172" spans="1:15" x14ac:dyDescent="0.2">
      <c r="A172" t="s">
        <v>141</v>
      </c>
      <c r="B172" s="6" t="s">
        <v>112</v>
      </c>
      <c r="C172">
        <v>47553.266799999998</v>
      </c>
      <c r="D172" t="s">
        <v>121</v>
      </c>
      <c r="E172" t="e">
        <f>VLOOKUP(C172,'Active 1'!C$21:E$86,3,FALSE)</f>
        <v>#N/A</v>
      </c>
      <c r="G172" t="s">
        <v>141</v>
      </c>
      <c r="I172" t="s">
        <v>176</v>
      </c>
      <c r="N172">
        <v>3724</v>
      </c>
      <c r="O172">
        <v>-8.0000000000000004E-4</v>
      </c>
    </row>
    <row r="173" spans="1:15" x14ac:dyDescent="0.2">
      <c r="A173" t="s">
        <v>141</v>
      </c>
      <c r="B173" s="6" t="s">
        <v>112</v>
      </c>
      <c r="C173">
        <v>47554.309200000003</v>
      </c>
      <c r="D173" t="s">
        <v>121</v>
      </c>
      <c r="E173" t="e">
        <f>VLOOKUP(C173,'Active 1'!C$21:E$86,3,FALSE)</f>
        <v>#N/A</v>
      </c>
      <c r="G173" t="s">
        <v>141</v>
      </c>
      <c r="I173" t="s">
        <v>176</v>
      </c>
      <c r="N173">
        <v>3726</v>
      </c>
      <c r="O173">
        <v>-6.9999999999999999E-4</v>
      </c>
    </row>
    <row r="174" spans="1:15" x14ac:dyDescent="0.2">
      <c r="A174" t="s">
        <v>141</v>
      </c>
      <c r="B174" s="6" t="s">
        <v>112</v>
      </c>
      <c r="C174">
        <v>47555.351699999999</v>
      </c>
      <c r="D174" t="s">
        <v>121</v>
      </c>
      <c r="E174" t="e">
        <f>VLOOKUP(C174,'Active 1'!C$21:E$86,3,FALSE)</f>
        <v>#N/A</v>
      </c>
      <c r="G174" t="s">
        <v>141</v>
      </c>
      <c r="I174" t="s">
        <v>176</v>
      </c>
      <c r="N174">
        <v>3728</v>
      </c>
      <c r="O174">
        <v>-5.9999999999999995E-4</v>
      </c>
    </row>
    <row r="175" spans="1:15" x14ac:dyDescent="0.2">
      <c r="A175" t="s">
        <v>177</v>
      </c>
      <c r="B175" s="6" t="s">
        <v>112</v>
      </c>
      <c r="C175">
        <v>47837.311699999998</v>
      </c>
      <c r="D175" t="s">
        <v>140</v>
      </c>
      <c r="E175" t="e">
        <f>VLOOKUP(C175,'Active 1'!C$21:E$86,3,FALSE)</f>
        <v>#N/A</v>
      </c>
      <c r="G175" t="s">
        <v>177</v>
      </c>
      <c r="J175" t="s">
        <v>178</v>
      </c>
      <c r="N175">
        <v>4269</v>
      </c>
      <c r="O175">
        <v>-8.0000000000000004E-4</v>
      </c>
    </row>
    <row r="176" spans="1:15" x14ac:dyDescent="0.2">
      <c r="A176" t="s">
        <v>170</v>
      </c>
      <c r="B176" s="6" t="s">
        <v>112</v>
      </c>
      <c r="C176">
        <v>47924.349399999999</v>
      </c>
      <c r="D176" t="s">
        <v>140</v>
      </c>
      <c r="E176" t="e">
        <f>VLOOKUP(C176,'Active 1'!C$21:E$86,3,FALSE)</f>
        <v>#N/A</v>
      </c>
      <c r="G176" t="s">
        <v>170</v>
      </c>
      <c r="J176" t="s">
        <v>178</v>
      </c>
      <c r="N176">
        <v>4436</v>
      </c>
      <c r="O176">
        <v>-8.0000000000000004E-4</v>
      </c>
    </row>
    <row r="177" spans="1:15" x14ac:dyDescent="0.2">
      <c r="A177" t="s">
        <v>147</v>
      </c>
      <c r="B177" s="6" t="s">
        <v>112</v>
      </c>
      <c r="C177">
        <v>47959.268499999998</v>
      </c>
      <c r="D177" t="s">
        <v>140</v>
      </c>
      <c r="E177" t="e">
        <f>VLOOKUP(C177,'Active 1'!C$21:E$86,3,FALSE)</f>
        <v>#N/A</v>
      </c>
      <c r="G177" t="s">
        <v>147</v>
      </c>
      <c r="I177" t="s">
        <v>178</v>
      </c>
      <c r="N177">
        <v>4503</v>
      </c>
      <c r="O177">
        <v>-1E-3</v>
      </c>
    </row>
    <row r="178" spans="1:15" x14ac:dyDescent="0.2">
      <c r="A178" t="s">
        <v>147</v>
      </c>
      <c r="B178" s="6" t="s">
        <v>112</v>
      </c>
      <c r="C178">
        <v>47971.256000000001</v>
      </c>
      <c r="D178" t="s">
        <v>140</v>
      </c>
      <c r="E178" t="e">
        <f>VLOOKUP(C178,'Active 1'!C$21:E$86,3,FALSE)</f>
        <v>#N/A</v>
      </c>
      <c r="G178" t="s">
        <v>147</v>
      </c>
      <c r="I178" t="s">
        <v>178</v>
      </c>
      <c r="N178">
        <v>4526</v>
      </c>
      <c r="O178">
        <v>-6.9999999999999999E-4</v>
      </c>
    </row>
    <row r="179" spans="1:15" x14ac:dyDescent="0.2">
      <c r="A179" t="s">
        <v>172</v>
      </c>
      <c r="B179" s="6" t="s">
        <v>112</v>
      </c>
      <c r="C179">
        <v>48183.377500000002</v>
      </c>
      <c r="D179" t="s">
        <v>140</v>
      </c>
      <c r="E179" t="e">
        <f>VLOOKUP(C179,'Active 1'!C$21:E$86,3,FALSE)</f>
        <v>#N/A</v>
      </c>
      <c r="G179" t="s">
        <v>172</v>
      </c>
      <c r="I179" t="s">
        <v>178</v>
      </c>
      <c r="N179">
        <v>4933</v>
      </c>
      <c r="O179">
        <v>-8.0000000000000004E-4</v>
      </c>
    </row>
    <row r="180" spans="1:15" x14ac:dyDescent="0.2">
      <c r="A180" t="s">
        <v>141</v>
      </c>
      <c r="B180" s="6" t="s">
        <v>112</v>
      </c>
      <c r="C180">
        <v>48184.419800000003</v>
      </c>
      <c r="D180" t="s">
        <v>140</v>
      </c>
      <c r="E180" t="e">
        <f>VLOOKUP(C180,'Active 1'!C$21:E$86,3,FALSE)</f>
        <v>#N/A</v>
      </c>
      <c r="G180" t="s">
        <v>141</v>
      </c>
      <c r="I180" t="s">
        <v>178</v>
      </c>
      <c r="N180">
        <v>4935</v>
      </c>
      <c r="O180">
        <v>-8.9999999999999998E-4</v>
      </c>
    </row>
    <row r="181" spans="1:15" x14ac:dyDescent="0.2">
      <c r="A181" t="s">
        <v>147</v>
      </c>
      <c r="B181" s="6" t="s">
        <v>112</v>
      </c>
      <c r="C181">
        <v>48566.448400000001</v>
      </c>
      <c r="D181" t="s">
        <v>121</v>
      </c>
      <c r="E181" t="e">
        <f>VLOOKUP(C181,'Active 1'!C$21:E$86,3,FALSE)</f>
        <v>#N/A</v>
      </c>
      <c r="G181" t="s">
        <v>147</v>
      </c>
      <c r="I181" t="s">
        <v>125</v>
      </c>
      <c r="N181">
        <v>5668</v>
      </c>
      <c r="O181">
        <v>2.9999999999999997E-4</v>
      </c>
    </row>
    <row r="182" spans="1:15" x14ac:dyDescent="0.2">
      <c r="A182" t="s">
        <v>147</v>
      </c>
      <c r="B182" s="6" t="s">
        <v>112</v>
      </c>
      <c r="C182">
        <v>48663.388500000001</v>
      </c>
      <c r="D182" t="s">
        <v>121</v>
      </c>
      <c r="E182" t="e">
        <f>VLOOKUP(C182,'Active 1'!C$21:E$86,3,FALSE)</f>
        <v>#N/A</v>
      </c>
      <c r="G182" t="s">
        <v>147</v>
      </c>
      <c r="I182" t="s">
        <v>125</v>
      </c>
      <c r="N182">
        <v>5854</v>
      </c>
      <c r="O182">
        <v>2.9999999999999997E-4</v>
      </c>
    </row>
    <row r="183" spans="1:15" x14ac:dyDescent="0.2">
      <c r="A183" t="s">
        <v>147</v>
      </c>
      <c r="B183" s="6" t="s">
        <v>112</v>
      </c>
      <c r="C183">
        <v>48875.510499999997</v>
      </c>
      <c r="D183" t="s">
        <v>121</v>
      </c>
      <c r="E183" t="e">
        <f>VLOOKUP(C183,'Active 1'!C$21:E$86,3,FALSE)</f>
        <v>#N/A</v>
      </c>
      <c r="G183" t="s">
        <v>147</v>
      </c>
      <c r="I183" t="s">
        <v>125</v>
      </c>
      <c r="N183">
        <v>6261</v>
      </c>
      <c r="O183">
        <v>5.9999999999999995E-4</v>
      </c>
    </row>
    <row r="184" spans="1:15" x14ac:dyDescent="0.2">
      <c r="A184" t="s">
        <v>147</v>
      </c>
      <c r="B184" s="6" t="s">
        <v>112</v>
      </c>
      <c r="C184">
        <v>48887.4977</v>
      </c>
      <c r="D184" t="s">
        <v>121</v>
      </c>
      <c r="E184" t="e">
        <f>VLOOKUP(C184,'Active 1'!C$21:E$86,3,FALSE)</f>
        <v>#N/A</v>
      </c>
      <c r="G184" t="s">
        <v>147</v>
      </c>
      <c r="I184" t="s">
        <v>125</v>
      </c>
      <c r="N184">
        <v>6284</v>
      </c>
      <c r="O184">
        <v>5.9999999999999995E-4</v>
      </c>
    </row>
    <row r="185" spans="1:15" x14ac:dyDescent="0.2">
      <c r="A185" t="s">
        <v>147</v>
      </c>
      <c r="B185" s="6" t="s">
        <v>112</v>
      </c>
      <c r="C185">
        <v>48889.582399999999</v>
      </c>
      <c r="D185" t="s">
        <v>121</v>
      </c>
      <c r="E185" t="e">
        <f>VLOOKUP(C185,'Active 1'!C$21:E$86,3,FALSE)</f>
        <v>#N/A</v>
      </c>
      <c r="G185" t="s">
        <v>147</v>
      </c>
      <c r="I185" t="s">
        <v>125</v>
      </c>
      <c r="N185">
        <v>6288</v>
      </c>
      <c r="O185">
        <v>5.9999999999999995E-4</v>
      </c>
    </row>
    <row r="186" spans="1:15" x14ac:dyDescent="0.2">
      <c r="A186" t="s">
        <v>147</v>
      </c>
      <c r="B186" s="6" t="s">
        <v>112</v>
      </c>
      <c r="C186">
        <v>48959.4211</v>
      </c>
      <c r="D186" t="s">
        <v>121</v>
      </c>
      <c r="E186" t="e">
        <f>VLOOKUP(C186,'Active 1'!C$21:E$86,3,FALSE)</f>
        <v>#N/A</v>
      </c>
      <c r="G186" t="s">
        <v>147</v>
      </c>
      <c r="I186" t="s">
        <v>125</v>
      </c>
      <c r="N186">
        <v>6422</v>
      </c>
      <c r="O186">
        <v>6.9999999999999999E-4</v>
      </c>
    </row>
    <row r="187" spans="1:15" x14ac:dyDescent="0.2">
      <c r="A187" t="s">
        <v>147</v>
      </c>
      <c r="B187" s="6" t="s">
        <v>112</v>
      </c>
      <c r="C187">
        <v>48980.268400000001</v>
      </c>
      <c r="D187" t="s">
        <v>121</v>
      </c>
      <c r="E187" t="e">
        <f>VLOOKUP(C187,'Active 1'!C$21:E$86,3,FALSE)</f>
        <v>#N/A</v>
      </c>
      <c r="G187" t="s">
        <v>147</v>
      </c>
      <c r="I187" t="s">
        <v>125</v>
      </c>
      <c r="N187">
        <v>6462</v>
      </c>
      <c r="O187">
        <v>5.9999999999999995E-4</v>
      </c>
    </row>
    <row r="188" spans="1:15" x14ac:dyDescent="0.2">
      <c r="A188" t="s">
        <v>179</v>
      </c>
      <c r="B188" s="6" t="s">
        <v>112</v>
      </c>
      <c r="C188">
        <v>49243.466</v>
      </c>
      <c r="D188" t="s">
        <v>121</v>
      </c>
      <c r="E188" t="e">
        <f>VLOOKUP(C188,'Active 1'!C$21:E$86,3,FALSE)</f>
        <v>#N/A</v>
      </c>
      <c r="G188" t="s">
        <v>179</v>
      </c>
      <c r="I188" t="s">
        <v>125</v>
      </c>
      <c r="N188">
        <v>6967</v>
      </c>
      <c r="O188">
        <v>6.9999999999999999E-4</v>
      </c>
    </row>
    <row r="189" spans="1:15" x14ac:dyDescent="0.2">
      <c r="A189" t="s">
        <v>179</v>
      </c>
      <c r="B189" s="6" t="s">
        <v>112</v>
      </c>
      <c r="C189">
        <v>49244.508300000001</v>
      </c>
      <c r="D189" t="s">
        <v>121</v>
      </c>
      <c r="E189" t="e">
        <f>VLOOKUP(C189,'Active 1'!C$21:E$86,3,FALSE)</f>
        <v>#N/A</v>
      </c>
      <c r="G189" t="s">
        <v>179</v>
      </c>
      <c r="I189" t="s">
        <v>125</v>
      </c>
      <c r="N189">
        <v>6969</v>
      </c>
      <c r="O189">
        <v>5.9999999999999995E-4</v>
      </c>
    </row>
    <row r="190" spans="1:15" x14ac:dyDescent="0.2">
      <c r="A190" t="s">
        <v>179</v>
      </c>
      <c r="B190" s="6" t="s">
        <v>112</v>
      </c>
      <c r="C190">
        <v>49245.5507</v>
      </c>
      <c r="D190" t="s">
        <v>121</v>
      </c>
      <c r="E190" t="e">
        <f>VLOOKUP(C190,'Active 1'!C$21:E$86,3,FALSE)</f>
        <v>#N/A</v>
      </c>
      <c r="G190" t="s">
        <v>179</v>
      </c>
      <c r="I190" t="s">
        <v>125</v>
      </c>
      <c r="N190">
        <v>6971</v>
      </c>
      <c r="O190">
        <v>6.9999999999999999E-4</v>
      </c>
    </row>
    <row r="191" spans="1:15" x14ac:dyDescent="0.2">
      <c r="A191" t="s">
        <v>180</v>
      </c>
      <c r="B191" s="6" t="s">
        <v>112</v>
      </c>
      <c r="C191">
        <v>49703.671199999997</v>
      </c>
      <c r="D191" t="s">
        <v>121</v>
      </c>
      <c r="E191" t="e">
        <f>VLOOKUP(C191,'Active 1'!C$21:E$86,3,FALSE)</f>
        <v>#N/A</v>
      </c>
      <c r="G191" t="s">
        <v>180</v>
      </c>
      <c r="J191" t="s">
        <v>125</v>
      </c>
      <c r="N191">
        <v>7850</v>
      </c>
      <c r="O191">
        <v>8.9999999999999998E-4</v>
      </c>
    </row>
    <row r="192" spans="1:15" x14ac:dyDescent="0.2">
      <c r="A192" t="s">
        <v>179</v>
      </c>
      <c r="B192" s="6" t="s">
        <v>112</v>
      </c>
      <c r="C192">
        <v>49958.530100000004</v>
      </c>
      <c r="D192" t="s">
        <v>121</v>
      </c>
      <c r="E192" t="e">
        <f>VLOOKUP(C192,'Active 1'!C$21:E$86,3,FALSE)</f>
        <v>#N/A</v>
      </c>
      <c r="G192" t="s">
        <v>179</v>
      </c>
      <c r="I192" t="s">
        <v>125</v>
      </c>
      <c r="N192">
        <v>8339</v>
      </c>
      <c r="O192">
        <v>1.1000000000000001E-3</v>
      </c>
    </row>
    <row r="193" spans="1:15" x14ac:dyDescent="0.2">
      <c r="A193" t="s">
        <v>180</v>
      </c>
      <c r="B193" s="6" t="s">
        <v>112</v>
      </c>
      <c r="C193">
        <v>50061.724600000001</v>
      </c>
      <c r="D193" t="s">
        <v>121</v>
      </c>
      <c r="E193" t="e">
        <f>VLOOKUP(C193,'Active 1'!C$21:E$86,3,FALSE)</f>
        <v>#N/A</v>
      </c>
      <c r="G193" t="s">
        <v>180</v>
      </c>
      <c r="J193" t="s">
        <v>125</v>
      </c>
      <c r="N193">
        <v>8537</v>
      </c>
      <c r="O193">
        <v>1.2999999999999999E-3</v>
      </c>
    </row>
    <row r="194" spans="1:15" x14ac:dyDescent="0.2">
      <c r="A194" t="s">
        <v>179</v>
      </c>
      <c r="B194" s="6" t="s">
        <v>112</v>
      </c>
      <c r="C194">
        <v>50069.542500000003</v>
      </c>
      <c r="D194" t="s">
        <v>121</v>
      </c>
      <c r="E194" t="e">
        <f>VLOOKUP(C194,'Active 1'!C$21:E$86,3,FALSE)</f>
        <v>#N/A</v>
      </c>
      <c r="G194" t="s">
        <v>179</v>
      </c>
      <c r="I194" t="s">
        <v>125</v>
      </c>
      <c r="N194">
        <v>8552</v>
      </c>
      <c r="O194">
        <v>1.4E-3</v>
      </c>
    </row>
    <row r="195" spans="1:15" x14ac:dyDescent="0.2">
      <c r="A195" t="s">
        <v>179</v>
      </c>
      <c r="B195" s="6" t="s">
        <v>112</v>
      </c>
      <c r="C195">
        <v>50396.3246</v>
      </c>
      <c r="D195" t="s">
        <v>121</v>
      </c>
      <c r="E195" t="e">
        <f>VLOOKUP(C195,'Active 1'!C$21:E$86,3,FALSE)</f>
        <v>#N/A</v>
      </c>
      <c r="G195" t="s">
        <v>179</v>
      </c>
      <c r="I195" t="s">
        <v>125</v>
      </c>
      <c r="N195">
        <v>9179</v>
      </c>
      <c r="O195">
        <v>1.6000000000000001E-3</v>
      </c>
    </row>
    <row r="196" spans="1:15" x14ac:dyDescent="0.2">
      <c r="A196" t="s">
        <v>179</v>
      </c>
      <c r="B196" s="6" t="s">
        <v>112</v>
      </c>
      <c r="C196">
        <v>50397.367200000001</v>
      </c>
      <c r="D196" t="s">
        <v>121</v>
      </c>
      <c r="E196" t="e">
        <f>VLOOKUP(C196,'Active 1'!C$21:E$86,3,FALSE)</f>
        <v>#N/A</v>
      </c>
      <c r="G196" t="s">
        <v>179</v>
      </c>
      <c r="I196" t="s">
        <v>125</v>
      </c>
      <c r="N196">
        <v>9181</v>
      </c>
      <c r="O196">
        <v>1.8E-3</v>
      </c>
    </row>
    <row r="197" spans="1:15" x14ac:dyDescent="0.2">
      <c r="A197" t="s">
        <v>179</v>
      </c>
      <c r="B197" s="6" t="s">
        <v>112</v>
      </c>
      <c r="C197">
        <v>50398.409299999999</v>
      </c>
      <c r="D197" t="s">
        <v>121</v>
      </c>
      <c r="E197" t="e">
        <f>VLOOKUP(C197,'Active 1'!C$21:E$86,3,FALSE)</f>
        <v>#N/A</v>
      </c>
      <c r="G197" t="s">
        <v>179</v>
      </c>
      <c r="I197" t="s">
        <v>125</v>
      </c>
      <c r="N197">
        <v>9183</v>
      </c>
      <c r="O197">
        <v>1.6000000000000001E-3</v>
      </c>
    </row>
    <row r="198" spans="1:15" x14ac:dyDescent="0.2">
      <c r="A198" t="s">
        <v>179</v>
      </c>
      <c r="B198" s="6" t="s">
        <v>112</v>
      </c>
      <c r="C198">
        <v>50399.4519</v>
      </c>
      <c r="D198" t="s">
        <v>121</v>
      </c>
      <c r="E198" t="e">
        <f>VLOOKUP(C198,'Active 1'!C$21:E$86,3,FALSE)</f>
        <v>#N/A</v>
      </c>
      <c r="G198" t="s">
        <v>179</v>
      </c>
      <c r="I198" t="s">
        <v>125</v>
      </c>
      <c r="N198">
        <v>9185</v>
      </c>
      <c r="O198">
        <v>1.6999999999999999E-3</v>
      </c>
    </row>
    <row r="199" spans="1:15" x14ac:dyDescent="0.2">
      <c r="A199" t="s">
        <v>179</v>
      </c>
      <c r="B199" s="6" t="s">
        <v>112</v>
      </c>
      <c r="C199">
        <v>50731.445899999999</v>
      </c>
      <c r="D199" t="s">
        <v>121</v>
      </c>
      <c r="E199" t="e">
        <f>VLOOKUP(C199,'Active 1'!C$21:E$86,3,FALSE)</f>
        <v>#N/A</v>
      </c>
      <c r="G199" t="s">
        <v>179</v>
      </c>
      <c r="I199" t="s">
        <v>125</v>
      </c>
      <c r="N199">
        <v>9822</v>
      </c>
      <c r="O199">
        <v>1.9E-3</v>
      </c>
    </row>
    <row r="200" spans="1:15" x14ac:dyDescent="0.2">
      <c r="A200" t="s">
        <v>179</v>
      </c>
      <c r="B200" s="6" t="s">
        <v>112</v>
      </c>
      <c r="C200">
        <v>50732.488100000002</v>
      </c>
      <c r="D200" t="s">
        <v>121</v>
      </c>
      <c r="E200" t="e">
        <f>VLOOKUP(C200,'Active 1'!C$21:E$86,3,FALSE)</f>
        <v>#N/A</v>
      </c>
      <c r="G200" t="s">
        <v>179</v>
      </c>
      <c r="I200" t="s">
        <v>125</v>
      </c>
      <c r="N200">
        <v>9824</v>
      </c>
      <c r="O200">
        <v>1.8E-3</v>
      </c>
    </row>
    <row r="201" spans="1:15" x14ac:dyDescent="0.2">
      <c r="A201" t="s">
        <v>179</v>
      </c>
      <c r="B201" s="6" t="s">
        <v>112</v>
      </c>
      <c r="C201">
        <v>51087.414199999999</v>
      </c>
      <c r="D201" t="s">
        <v>121</v>
      </c>
      <c r="E201" t="e">
        <f>VLOOKUP(C201,'Active 1'!C$21:E$86,3,FALSE)</f>
        <v>#N/A</v>
      </c>
      <c r="G201" t="s">
        <v>179</v>
      </c>
      <c r="I201" t="s">
        <v>125</v>
      </c>
      <c r="N201">
        <v>10505</v>
      </c>
      <c r="O201">
        <v>1.9E-3</v>
      </c>
    </row>
    <row r="202" spans="1:15" x14ac:dyDescent="0.2">
      <c r="A202" t="s">
        <v>179</v>
      </c>
      <c r="B202" s="6" t="s">
        <v>112</v>
      </c>
      <c r="C202">
        <v>51088.456200000001</v>
      </c>
      <c r="D202" t="s">
        <v>121</v>
      </c>
      <c r="E202" t="e">
        <f>VLOOKUP(C202,'Active 1'!C$21:E$86,3,FALSE)</f>
        <v>#N/A</v>
      </c>
      <c r="G202" t="s">
        <v>179</v>
      </c>
      <c r="I202" t="s">
        <v>125</v>
      </c>
      <c r="N202">
        <v>10507</v>
      </c>
      <c r="O202">
        <v>1.6000000000000001E-3</v>
      </c>
    </row>
    <row r="203" spans="1:15" x14ac:dyDescent="0.2">
      <c r="A203" t="s">
        <v>179</v>
      </c>
      <c r="B203" s="6" t="s">
        <v>112</v>
      </c>
      <c r="C203">
        <v>51137.447500000002</v>
      </c>
      <c r="D203" t="s">
        <v>121</v>
      </c>
      <c r="E203" t="e">
        <f>VLOOKUP(C203,'Active 1'!C$21:E$86,3,FALSE)</f>
        <v>#N/A</v>
      </c>
      <c r="G203" t="s">
        <v>179</v>
      </c>
      <c r="I203" t="s">
        <v>125</v>
      </c>
      <c r="N203">
        <v>10601</v>
      </c>
      <c r="O203">
        <v>1.6999999999999999E-3</v>
      </c>
    </row>
    <row r="204" spans="1:15" x14ac:dyDescent="0.2">
      <c r="A204" t="s">
        <v>180</v>
      </c>
      <c r="B204" s="6" t="s">
        <v>112</v>
      </c>
      <c r="C204">
        <v>51229.697500000002</v>
      </c>
      <c r="D204" t="s">
        <v>121</v>
      </c>
      <c r="E204" t="e">
        <f>VLOOKUP(C204,'Active 1'!C$21:E$86,3,FALSE)</f>
        <v>#N/A</v>
      </c>
      <c r="G204" t="s">
        <v>180</v>
      </c>
      <c r="J204" t="s">
        <v>125</v>
      </c>
      <c r="N204">
        <v>10778</v>
      </c>
      <c r="O204">
        <v>2.2000000000000001E-3</v>
      </c>
    </row>
    <row r="205" spans="1:15" x14ac:dyDescent="0.2">
      <c r="A205" t="s">
        <v>179</v>
      </c>
      <c r="B205" s="6" t="s">
        <v>112</v>
      </c>
      <c r="C205">
        <v>51458.496899999998</v>
      </c>
      <c r="D205" t="s">
        <v>121</v>
      </c>
      <c r="E205" t="e">
        <f>VLOOKUP(C205,'Active 1'!C$21:E$86,3,FALSE)</f>
        <v>#N/A</v>
      </c>
      <c r="G205" t="s">
        <v>179</v>
      </c>
      <c r="I205" t="s">
        <v>125</v>
      </c>
      <c r="N205">
        <v>11217</v>
      </c>
      <c r="O205">
        <v>2.0999999999999999E-3</v>
      </c>
    </row>
    <row r="206" spans="1:15" x14ac:dyDescent="0.2">
      <c r="A206" t="s">
        <v>179</v>
      </c>
      <c r="B206" s="6" t="s">
        <v>112</v>
      </c>
      <c r="C206">
        <v>51470.483999999997</v>
      </c>
      <c r="D206" t="s">
        <v>121</v>
      </c>
      <c r="E206" t="e">
        <f>VLOOKUP(C206,'Active 1'!C$21:E$86,3,FALSE)</f>
        <v>#N/A</v>
      </c>
      <c r="G206" t="s">
        <v>179</v>
      </c>
      <c r="I206" t="s">
        <v>125</v>
      </c>
      <c r="N206">
        <v>11240</v>
      </c>
      <c r="O206">
        <v>2E-3</v>
      </c>
    </row>
    <row r="207" spans="1:15" x14ac:dyDescent="0.2">
      <c r="A207" t="s">
        <v>179</v>
      </c>
      <c r="B207" s="6" t="s">
        <v>112</v>
      </c>
      <c r="C207">
        <v>51494.458599999998</v>
      </c>
      <c r="D207" t="s">
        <v>121</v>
      </c>
      <c r="E207" t="e">
        <f>VLOOKUP(C207,'Active 1'!C$21:E$86,3,FALSE)</f>
        <v>#N/A</v>
      </c>
      <c r="G207" t="s">
        <v>179</v>
      </c>
      <c r="I207" t="s">
        <v>125</v>
      </c>
      <c r="N207">
        <v>11286</v>
      </c>
      <c r="O207">
        <v>2.0999999999999999E-3</v>
      </c>
    </row>
    <row r="208" spans="1:15" x14ac:dyDescent="0.2">
      <c r="A208" t="s">
        <v>180</v>
      </c>
      <c r="B208" s="6" t="s">
        <v>112</v>
      </c>
      <c r="C208">
        <v>51528.856899999999</v>
      </c>
      <c r="D208" t="s">
        <v>121</v>
      </c>
      <c r="E208" t="e">
        <f>VLOOKUP(C208,'Active 1'!C$21:E$86,3,FALSE)</f>
        <v>#N/A</v>
      </c>
      <c r="G208" t="s">
        <v>180</v>
      </c>
      <c r="J208" t="s">
        <v>125</v>
      </c>
      <c r="N208">
        <v>11352</v>
      </c>
      <c r="O208">
        <v>2.3999999999999998E-3</v>
      </c>
    </row>
    <row r="209" spans="1:15" x14ac:dyDescent="0.2">
      <c r="A209" t="s">
        <v>180</v>
      </c>
      <c r="B209" s="6" t="s">
        <v>112</v>
      </c>
      <c r="C209">
        <v>51528.857000000004</v>
      </c>
      <c r="D209" t="s">
        <v>121</v>
      </c>
      <c r="E209" t="e">
        <f>VLOOKUP(C209,'Active 1'!C$21:E$86,3,FALSE)</f>
        <v>#N/A</v>
      </c>
      <c r="G209" t="s">
        <v>180</v>
      </c>
      <c r="J209" t="s">
        <v>125</v>
      </c>
      <c r="N209">
        <v>11352</v>
      </c>
      <c r="O209">
        <v>2.3999999999999998E-3</v>
      </c>
    </row>
    <row r="210" spans="1:15" x14ac:dyDescent="0.2">
      <c r="A210" t="s">
        <v>180</v>
      </c>
      <c r="B210" s="6" t="s">
        <v>112</v>
      </c>
      <c r="C210">
        <v>51538.759599999998</v>
      </c>
      <c r="D210" t="s">
        <v>121</v>
      </c>
      <c r="E210" t="e">
        <f>VLOOKUP(C210,'Active 1'!C$21:E$86,3,FALSE)</f>
        <v>#N/A</v>
      </c>
      <c r="G210" t="s">
        <v>180</v>
      </c>
      <c r="J210" t="s">
        <v>125</v>
      </c>
      <c r="N210">
        <v>11371</v>
      </c>
      <c r="O210">
        <v>2.5000000000000001E-3</v>
      </c>
    </row>
    <row r="211" spans="1:15" x14ac:dyDescent="0.2">
      <c r="A211" t="s">
        <v>180</v>
      </c>
      <c r="B211" s="6" t="s">
        <v>112</v>
      </c>
      <c r="C211">
        <v>51538.759599999998</v>
      </c>
      <c r="D211" t="s">
        <v>121</v>
      </c>
      <c r="E211" t="e">
        <f>VLOOKUP(C211,'Active 1'!C$21:E$86,3,FALSE)</f>
        <v>#N/A</v>
      </c>
      <c r="G211" t="s">
        <v>180</v>
      </c>
      <c r="J211" t="s">
        <v>125</v>
      </c>
      <c r="N211">
        <v>11371</v>
      </c>
      <c r="O211">
        <v>2.5999999999999999E-3</v>
      </c>
    </row>
    <row r="212" spans="1:15" x14ac:dyDescent="0.2">
      <c r="A212" t="s">
        <v>180</v>
      </c>
      <c r="B212" s="6" t="s">
        <v>112</v>
      </c>
      <c r="C212">
        <v>51584.623800000001</v>
      </c>
      <c r="D212" t="s">
        <v>121</v>
      </c>
      <c r="E212" t="e">
        <f>VLOOKUP(C212,'Active 1'!C$21:E$86,3,FALSE)</f>
        <v>#N/A</v>
      </c>
      <c r="G212" t="s">
        <v>180</v>
      </c>
      <c r="J212" t="s">
        <v>125</v>
      </c>
      <c r="N212">
        <v>11459</v>
      </c>
      <c r="O212">
        <v>2.5999999999999999E-3</v>
      </c>
    </row>
    <row r="213" spans="1:15" x14ac:dyDescent="0.2">
      <c r="A213" t="s">
        <v>179</v>
      </c>
      <c r="B213" s="6" t="s">
        <v>112</v>
      </c>
      <c r="C213">
        <v>51802.478900000002</v>
      </c>
      <c r="D213" t="s">
        <v>121</v>
      </c>
      <c r="E213" t="e">
        <f>VLOOKUP(C213,'Active 1'!C$21:E$86,3,FALSE)</f>
        <v>#N/A</v>
      </c>
      <c r="G213" t="s">
        <v>179</v>
      </c>
      <c r="I213" t="s">
        <v>125</v>
      </c>
      <c r="N213">
        <v>11877</v>
      </c>
      <c r="O213">
        <v>3.0000000000000001E-3</v>
      </c>
    </row>
    <row r="214" spans="1:15" x14ac:dyDescent="0.2">
      <c r="A214" t="s">
        <v>179</v>
      </c>
      <c r="B214" s="6" t="s">
        <v>112</v>
      </c>
      <c r="C214">
        <v>51803.520600000003</v>
      </c>
      <c r="D214" t="s">
        <v>121</v>
      </c>
      <c r="E214" t="e">
        <f>VLOOKUP(C214,'Active 1'!C$21:E$86,3,FALSE)</f>
        <v>#N/A</v>
      </c>
      <c r="G214" t="s">
        <v>179</v>
      </c>
      <c r="I214" t="s">
        <v>125</v>
      </c>
      <c r="N214">
        <v>11879</v>
      </c>
      <c r="O214">
        <v>2.3999999999999998E-3</v>
      </c>
    </row>
    <row r="215" spans="1:15" x14ac:dyDescent="0.2">
      <c r="A215" t="s">
        <v>180</v>
      </c>
      <c r="B215" s="6" t="s">
        <v>112</v>
      </c>
      <c r="C215">
        <v>51812.902600000001</v>
      </c>
      <c r="D215" t="s">
        <v>121</v>
      </c>
      <c r="E215" t="e">
        <f>VLOOKUP(C215,'Active 1'!C$21:E$86,3,FALSE)</f>
        <v>#N/A</v>
      </c>
      <c r="G215" t="s">
        <v>180</v>
      </c>
      <c r="J215" t="s">
        <v>125</v>
      </c>
      <c r="N215">
        <v>11897</v>
      </c>
      <c r="O215">
        <v>3.0999999999999999E-3</v>
      </c>
    </row>
    <row r="216" spans="1:15" x14ac:dyDescent="0.2">
      <c r="A216" t="s">
        <v>179</v>
      </c>
      <c r="B216" s="6" t="s">
        <v>112</v>
      </c>
      <c r="C216">
        <v>51816.550499999998</v>
      </c>
      <c r="D216" t="s">
        <v>121</v>
      </c>
      <c r="E216" t="e">
        <f>VLOOKUP(C216,'Active 1'!C$21:E$86,3,FALSE)</f>
        <v>#N/A</v>
      </c>
      <c r="G216" t="s">
        <v>179</v>
      </c>
      <c r="I216" t="s">
        <v>125</v>
      </c>
      <c r="N216">
        <v>11904</v>
      </c>
      <c r="O216">
        <v>2.7000000000000001E-3</v>
      </c>
    </row>
    <row r="217" spans="1:15" x14ac:dyDescent="0.2">
      <c r="A217" t="s">
        <v>180</v>
      </c>
      <c r="B217" s="6" t="s">
        <v>112</v>
      </c>
      <c r="C217">
        <v>51823.847399999999</v>
      </c>
      <c r="D217" t="s">
        <v>121</v>
      </c>
      <c r="E217" t="e">
        <f>VLOOKUP(C217,'Active 1'!C$21:E$86,3,FALSE)</f>
        <v>#N/A</v>
      </c>
      <c r="G217" t="s">
        <v>180</v>
      </c>
      <c r="J217" t="s">
        <v>125</v>
      </c>
      <c r="N217">
        <v>11918</v>
      </c>
      <c r="O217">
        <v>3.0000000000000001E-3</v>
      </c>
    </row>
    <row r="218" spans="1:15" x14ac:dyDescent="0.2">
      <c r="A218" t="s">
        <v>179</v>
      </c>
      <c r="B218" s="6" t="s">
        <v>112</v>
      </c>
      <c r="C218">
        <v>51872.317300000002</v>
      </c>
      <c r="D218" t="s">
        <v>121</v>
      </c>
      <c r="E218" t="e">
        <f>VLOOKUP(C218,'Active 1'!C$21:E$86,3,FALSE)</f>
        <v>#N/A</v>
      </c>
      <c r="G218" t="s">
        <v>179</v>
      </c>
      <c r="I218" t="s">
        <v>125</v>
      </c>
      <c r="N218">
        <v>12011</v>
      </c>
      <c r="O218">
        <v>2.8E-3</v>
      </c>
    </row>
    <row r="219" spans="1:15" x14ac:dyDescent="0.2">
      <c r="A219" t="s">
        <v>179</v>
      </c>
      <c r="B219" s="6" t="s">
        <v>112</v>
      </c>
      <c r="C219">
        <v>51873.359799999998</v>
      </c>
      <c r="D219" t="s">
        <v>121</v>
      </c>
      <c r="E219" t="e">
        <f>VLOOKUP(C219,'Active 1'!C$21:E$86,3,FALSE)</f>
        <v>#N/A</v>
      </c>
      <c r="G219" t="s">
        <v>179</v>
      </c>
      <c r="I219" t="s">
        <v>125</v>
      </c>
      <c r="N219">
        <v>12013</v>
      </c>
      <c r="O219">
        <v>3.0000000000000001E-3</v>
      </c>
    </row>
    <row r="220" spans="1:15" x14ac:dyDescent="0.2">
      <c r="A220" t="s">
        <v>179</v>
      </c>
      <c r="B220" s="6" t="s">
        <v>112</v>
      </c>
      <c r="C220">
        <v>52194.409200000002</v>
      </c>
      <c r="D220" t="s">
        <v>121</v>
      </c>
      <c r="E220" t="e">
        <f>VLOOKUP(C220,'Active 1'!C$21:E$86,3,FALSE)</f>
        <v>#N/A</v>
      </c>
      <c r="G220" t="s">
        <v>179</v>
      </c>
      <c r="I220" t="s">
        <v>125</v>
      </c>
      <c r="N220">
        <v>12629</v>
      </c>
      <c r="O220">
        <v>3.5000000000000001E-3</v>
      </c>
    </row>
    <row r="221" spans="1:15" x14ac:dyDescent="0.2">
      <c r="A221" t="s">
        <v>179</v>
      </c>
      <c r="B221" s="6" t="s">
        <v>112</v>
      </c>
      <c r="C221">
        <v>52198.578800000003</v>
      </c>
      <c r="D221" t="s">
        <v>121</v>
      </c>
      <c r="E221" t="e">
        <f>VLOOKUP(C221,'Active 1'!C$21:E$86,3,FALSE)</f>
        <v>#N/A</v>
      </c>
      <c r="G221" t="s">
        <v>179</v>
      </c>
      <c r="I221" t="s">
        <v>125</v>
      </c>
      <c r="N221">
        <v>12637</v>
      </c>
      <c r="O221">
        <v>3.5000000000000001E-3</v>
      </c>
    </row>
    <row r="222" spans="1:15" x14ac:dyDescent="0.2">
      <c r="A222" t="s">
        <v>179</v>
      </c>
      <c r="B222" s="6" t="s">
        <v>112</v>
      </c>
      <c r="C222">
        <v>52198.578999999998</v>
      </c>
      <c r="D222" t="s">
        <v>121</v>
      </c>
      <c r="E222" t="e">
        <f>VLOOKUP(C222,'Active 1'!C$21:E$86,3,FALSE)</f>
        <v>#N/A</v>
      </c>
      <c r="G222" t="s">
        <v>179</v>
      </c>
      <c r="I222" t="s">
        <v>125</v>
      </c>
      <c r="N222">
        <v>12637</v>
      </c>
      <c r="O222">
        <v>3.8E-3</v>
      </c>
    </row>
    <row r="223" spans="1:15" x14ac:dyDescent="0.2">
      <c r="A223" t="s">
        <v>179</v>
      </c>
      <c r="B223" s="6" t="s">
        <v>112</v>
      </c>
      <c r="C223">
        <v>52304.379099999998</v>
      </c>
      <c r="D223" t="s">
        <v>121</v>
      </c>
      <c r="E223" t="e">
        <f>VLOOKUP(C223,'Active 1'!C$21:E$86,3,FALSE)</f>
        <v>#N/A</v>
      </c>
      <c r="G223" t="s">
        <v>179</v>
      </c>
      <c r="I223" t="s">
        <v>125</v>
      </c>
      <c r="N223">
        <v>12840</v>
      </c>
      <c r="O223">
        <v>3.5999999999999999E-3</v>
      </c>
    </row>
    <row r="224" spans="1:15" x14ac:dyDescent="0.2">
      <c r="A224" t="s">
        <v>179</v>
      </c>
      <c r="B224" s="6" t="s">
        <v>112</v>
      </c>
      <c r="C224">
        <v>52313.239300000001</v>
      </c>
      <c r="D224" t="s">
        <v>121</v>
      </c>
      <c r="E224" t="e">
        <f>VLOOKUP(C224,'Active 1'!C$21:E$86,3,FALSE)</f>
        <v>#N/A</v>
      </c>
      <c r="G224" t="s">
        <v>179</v>
      </c>
      <c r="I224" t="s">
        <v>125</v>
      </c>
      <c r="N224">
        <v>12857</v>
      </c>
      <c r="O224">
        <v>3.8E-3</v>
      </c>
    </row>
    <row r="225" spans="1:15" x14ac:dyDescent="0.2">
      <c r="A225" t="s">
        <v>179</v>
      </c>
      <c r="B225" s="6" t="s">
        <v>112</v>
      </c>
      <c r="C225">
        <v>52552.462399999997</v>
      </c>
      <c r="D225" t="s">
        <v>121</v>
      </c>
      <c r="E225" t="e">
        <f>VLOOKUP(C225,'Active 1'!C$21:E$86,3,FALSE)</f>
        <v>#N/A</v>
      </c>
      <c r="G225" t="s">
        <v>179</v>
      </c>
      <c r="I225" t="s">
        <v>125</v>
      </c>
      <c r="N225">
        <v>13316</v>
      </c>
      <c r="O225">
        <v>3.5999999999999999E-3</v>
      </c>
    </row>
    <row r="226" spans="1:15" x14ac:dyDescent="0.2">
      <c r="A226" t="s">
        <v>179</v>
      </c>
      <c r="B226" s="6" t="s">
        <v>112</v>
      </c>
      <c r="C226">
        <v>52564.4496</v>
      </c>
      <c r="D226" t="s">
        <v>121</v>
      </c>
      <c r="E226" t="e">
        <f>VLOOKUP(C226,'Active 1'!C$21:E$86,3,FALSE)</f>
        <v>#N/A</v>
      </c>
      <c r="G226" t="s">
        <v>179</v>
      </c>
      <c r="I226" t="s">
        <v>125</v>
      </c>
      <c r="N226">
        <v>13339</v>
      </c>
      <c r="O226">
        <v>3.7000000000000002E-3</v>
      </c>
    </row>
    <row r="227" spans="1:15" x14ac:dyDescent="0.2">
      <c r="A227" t="s">
        <v>179</v>
      </c>
      <c r="B227" s="6" t="s">
        <v>112</v>
      </c>
      <c r="C227">
        <v>52566.534500000002</v>
      </c>
      <c r="D227" t="s">
        <v>121</v>
      </c>
      <c r="E227" t="e">
        <f>VLOOKUP(C227,'Active 1'!C$21:E$86,3,FALSE)</f>
        <v>#N/A</v>
      </c>
      <c r="G227" t="s">
        <v>179</v>
      </c>
      <c r="I227" t="s">
        <v>125</v>
      </c>
      <c r="N227">
        <v>13343</v>
      </c>
      <c r="O227">
        <v>3.8E-3</v>
      </c>
    </row>
    <row r="228" spans="1:15" x14ac:dyDescent="0.2">
      <c r="A228" t="s">
        <v>179</v>
      </c>
      <c r="B228" s="6" t="s">
        <v>112</v>
      </c>
      <c r="C228">
        <v>52575.394399999997</v>
      </c>
      <c r="D228" t="s">
        <v>121</v>
      </c>
      <c r="E228" t="e">
        <f>VLOOKUP(C228,'Active 1'!C$21:E$86,3,FALSE)</f>
        <v>#N/A</v>
      </c>
      <c r="G228" t="s">
        <v>179</v>
      </c>
      <c r="I228" t="s">
        <v>125</v>
      </c>
      <c r="N228">
        <v>13360</v>
      </c>
      <c r="O228">
        <v>3.5999999999999999E-3</v>
      </c>
    </row>
    <row r="229" spans="1:15" x14ac:dyDescent="0.2">
      <c r="A229" t="s">
        <v>179</v>
      </c>
      <c r="B229" s="6" t="s">
        <v>112</v>
      </c>
      <c r="C229">
        <v>52576.436900000001</v>
      </c>
      <c r="D229" t="s">
        <v>121</v>
      </c>
      <c r="E229" t="e">
        <f>VLOOKUP(C229,'Active 1'!C$21:E$86,3,FALSE)</f>
        <v>#N/A</v>
      </c>
      <c r="G229" t="s">
        <v>179</v>
      </c>
      <c r="I229" t="s">
        <v>125</v>
      </c>
      <c r="N229">
        <v>13362</v>
      </c>
      <c r="O229">
        <v>3.7000000000000002E-3</v>
      </c>
    </row>
    <row r="230" spans="1:15" x14ac:dyDescent="0.2">
      <c r="A230" t="s">
        <v>179</v>
      </c>
      <c r="B230" s="6" t="s">
        <v>112</v>
      </c>
      <c r="C230">
        <v>52909.473400000003</v>
      </c>
      <c r="D230" t="s">
        <v>121</v>
      </c>
      <c r="E230" t="e">
        <f>VLOOKUP(C230,'Active 1'!C$21:E$86,3,FALSE)</f>
        <v>#N/A</v>
      </c>
      <c r="G230" t="s">
        <v>179</v>
      </c>
      <c r="I230" t="s">
        <v>125</v>
      </c>
      <c r="N230">
        <v>14001</v>
      </c>
      <c r="O230">
        <v>4.0000000000000001E-3</v>
      </c>
    </row>
    <row r="231" spans="1:15" x14ac:dyDescent="0.2">
      <c r="A231" t="s">
        <v>179</v>
      </c>
      <c r="B231" s="6" t="s">
        <v>112</v>
      </c>
      <c r="C231">
        <v>53014.230900000002</v>
      </c>
      <c r="D231" t="s">
        <v>121</v>
      </c>
      <c r="E231" t="e">
        <f>VLOOKUP(C231,'Active 1'!C$21:E$86,3,FALSE)</f>
        <v>#N/A</v>
      </c>
      <c r="G231" t="s">
        <v>179</v>
      </c>
      <c r="I231" t="s">
        <v>125</v>
      </c>
      <c r="N231">
        <v>14202</v>
      </c>
      <c r="O231">
        <v>3.5999999999999999E-3</v>
      </c>
    </row>
    <row r="232" spans="1:15" x14ac:dyDescent="0.2">
      <c r="A232" t="s">
        <v>179</v>
      </c>
      <c r="B232" s="6" t="s">
        <v>112</v>
      </c>
      <c r="C232">
        <v>53301.403299999998</v>
      </c>
      <c r="D232" t="s">
        <v>121</v>
      </c>
      <c r="E232" t="e">
        <f>VLOOKUP(C232,'Active 1'!C$21:E$86,3,FALSE)</f>
        <v>#N/A</v>
      </c>
      <c r="G232" t="s">
        <v>179</v>
      </c>
      <c r="I232" t="s">
        <v>125</v>
      </c>
      <c r="N232">
        <v>14753</v>
      </c>
      <c r="O232">
        <v>4.0000000000000001E-3</v>
      </c>
    </row>
    <row r="233" spans="1:15" x14ac:dyDescent="0.2">
      <c r="A233" t="s">
        <v>179</v>
      </c>
      <c r="B233" s="6" t="s">
        <v>112</v>
      </c>
      <c r="C233">
        <v>53301.403299999998</v>
      </c>
      <c r="D233" t="s">
        <v>121</v>
      </c>
      <c r="E233" t="e">
        <f>VLOOKUP(C233,'Active 1'!C$21:E$86,3,FALSE)</f>
        <v>#N/A</v>
      </c>
      <c r="G233" t="s">
        <v>179</v>
      </c>
      <c r="I233" t="s">
        <v>125</v>
      </c>
      <c r="N233">
        <v>14753</v>
      </c>
      <c r="O233">
        <v>4.0000000000000001E-3</v>
      </c>
    </row>
    <row r="234" spans="1:15" x14ac:dyDescent="0.2">
      <c r="A234" t="s">
        <v>179</v>
      </c>
      <c r="B234" s="6" t="s">
        <v>112</v>
      </c>
      <c r="C234">
        <v>53347.2673</v>
      </c>
      <c r="D234" t="s">
        <v>121</v>
      </c>
      <c r="E234" t="e">
        <f>VLOOKUP(C234,'Active 1'!C$21:E$86,3,FALSE)</f>
        <v>#N/A</v>
      </c>
      <c r="G234" t="s">
        <v>179</v>
      </c>
      <c r="I234" t="s">
        <v>125</v>
      </c>
      <c r="N234">
        <v>14841</v>
      </c>
      <c r="O234">
        <v>3.8999999999999998E-3</v>
      </c>
    </row>
    <row r="235" spans="1:15" x14ac:dyDescent="0.2">
      <c r="A235" t="s">
        <v>179</v>
      </c>
      <c r="B235" s="6" t="s">
        <v>112</v>
      </c>
      <c r="C235">
        <v>54028.4542</v>
      </c>
      <c r="D235" t="s">
        <v>140</v>
      </c>
      <c r="E235" t="e">
        <f>VLOOKUP(C235,'Active 1'!C$21:E$86,3,FALSE)</f>
        <v>#N/A</v>
      </c>
      <c r="G235" t="s">
        <v>179</v>
      </c>
      <c r="I235" t="s">
        <v>181</v>
      </c>
      <c r="N235">
        <v>16148</v>
      </c>
      <c r="O235">
        <v>4.0000000000000001E-3</v>
      </c>
    </row>
    <row r="236" spans="1:15" x14ac:dyDescent="0.2">
      <c r="A236" t="s">
        <v>179</v>
      </c>
      <c r="B236" s="6" t="s">
        <v>112</v>
      </c>
      <c r="C236">
        <v>54055.555500000002</v>
      </c>
      <c r="D236" t="s">
        <v>140</v>
      </c>
      <c r="E236" t="e">
        <f>VLOOKUP(C236,'Active 1'!C$21:E$86,3,FALSE)</f>
        <v>#N/A</v>
      </c>
      <c r="G236" t="s">
        <v>179</v>
      </c>
      <c r="I236" t="s">
        <v>181</v>
      </c>
      <c r="N236">
        <v>16200</v>
      </c>
      <c r="O236">
        <v>3.8999999999999998E-3</v>
      </c>
    </row>
    <row r="237" spans="1:15" x14ac:dyDescent="0.2">
      <c r="A237" t="s">
        <v>182</v>
      </c>
      <c r="B237" s="6" t="s">
        <v>112</v>
      </c>
      <c r="C237">
        <v>54136.34</v>
      </c>
      <c r="D237" s="21" t="s">
        <v>186</v>
      </c>
      <c r="E237" t="e">
        <f>VLOOKUP(C237,'Active 1'!C$21:E$86,3,FALSE)</f>
        <v>#N/A</v>
      </c>
      <c r="G237" t="s">
        <v>182</v>
      </c>
      <c r="I237" t="s">
        <v>183</v>
      </c>
      <c r="N237">
        <v>16355</v>
      </c>
      <c r="O237">
        <v>4.8999999999999998E-3</v>
      </c>
    </row>
    <row r="238" spans="1:15" x14ac:dyDescent="0.2">
      <c r="A238" t="s">
        <v>179</v>
      </c>
      <c r="B238" s="6" t="s">
        <v>112</v>
      </c>
      <c r="C238">
        <v>54810.228900000002</v>
      </c>
      <c r="D238" t="s">
        <v>140</v>
      </c>
      <c r="E238" t="e">
        <f>VLOOKUP(C238,'Active 1'!C$21:E$86,3,FALSE)</f>
        <v>#N/A</v>
      </c>
      <c r="G238" t="s">
        <v>179</v>
      </c>
      <c r="I238" t="s">
        <v>181</v>
      </c>
      <c r="N238">
        <v>17648</v>
      </c>
      <c r="O238">
        <v>3.7000000000000002E-3</v>
      </c>
    </row>
    <row r="239" spans="1:15" x14ac:dyDescent="0.2">
      <c r="A239" t="s">
        <v>179</v>
      </c>
      <c r="B239" s="6" t="s">
        <v>112</v>
      </c>
      <c r="C239">
        <v>54884.237000000001</v>
      </c>
      <c r="D239" t="s">
        <v>140</v>
      </c>
      <c r="E239" t="e">
        <f>VLOOKUP(C239,'Active 1'!C$21:E$86,3,FALSE)</f>
        <v>#N/A</v>
      </c>
      <c r="G239" t="s">
        <v>179</v>
      </c>
      <c r="I239" t="s">
        <v>181</v>
      </c>
      <c r="N239">
        <v>17790</v>
      </c>
      <c r="O239">
        <v>3.7000000000000002E-3</v>
      </c>
    </row>
    <row r="240" spans="1:15" x14ac:dyDescent="0.2">
      <c r="A240" t="s">
        <v>179</v>
      </c>
      <c r="B240" s="6" t="s">
        <v>112</v>
      </c>
      <c r="C240">
        <v>55064.566400000003</v>
      </c>
      <c r="D240" t="s">
        <v>140</v>
      </c>
      <c r="E240" t="e">
        <f>VLOOKUP(C240,'Active 1'!C$21:E$86,3,FALSE)</f>
        <v>#N/A</v>
      </c>
      <c r="G240" t="s">
        <v>179</v>
      </c>
      <c r="I240" t="s">
        <v>181</v>
      </c>
      <c r="N240">
        <v>18136</v>
      </c>
      <c r="O240">
        <v>3.5999999999999999E-3</v>
      </c>
    </row>
    <row r="241" spans="1:15" x14ac:dyDescent="0.2">
      <c r="A241" t="s">
        <v>179</v>
      </c>
      <c r="B241" s="6" t="s">
        <v>112</v>
      </c>
      <c r="C241">
        <v>55075.511400000003</v>
      </c>
      <c r="D241" t="s">
        <v>140</v>
      </c>
      <c r="E241" t="e">
        <f>VLOOKUP(C241,'Active 1'!C$21:E$86,3,FALSE)</f>
        <v>#N/A</v>
      </c>
      <c r="G241" t="s">
        <v>179</v>
      </c>
      <c r="I241" t="s">
        <v>181</v>
      </c>
      <c r="N241">
        <v>18157</v>
      </c>
      <c r="O241">
        <v>3.8E-3</v>
      </c>
    </row>
    <row r="242" spans="1:15" x14ac:dyDescent="0.2">
      <c r="A242" t="s">
        <v>179</v>
      </c>
      <c r="B242" s="6" t="s">
        <v>112</v>
      </c>
      <c r="C242">
        <v>55076.553599999999</v>
      </c>
      <c r="D242" t="s">
        <v>140</v>
      </c>
      <c r="E242" t="e">
        <f>VLOOKUP(C242,'Active 1'!C$21:E$86,3,FALSE)</f>
        <v>#N/A</v>
      </c>
      <c r="G242" t="s">
        <v>179</v>
      </c>
      <c r="I242" t="s">
        <v>181</v>
      </c>
      <c r="N242">
        <v>18159</v>
      </c>
      <c r="O242">
        <v>3.7000000000000002E-3</v>
      </c>
    </row>
  </sheetData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Active 2</vt:lpstr>
      <vt:lpstr>Graphs 2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2024-03-07T05:59:34Z</dcterms:modified>
</cp:coreProperties>
</file>