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44F0AAE-9909-4AAC-94A4-86F554C14A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<sst xmlns="http://schemas.openxmlformats.org/spreadsheetml/2006/main" count="50" uniqueCount="48">
  <si>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</si>
  <si>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</si>
  <si>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</si>
  <si>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</si>
  <si>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</si>
  <si>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</si>
  <si>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</si>
  <si>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</si>
  <si>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</si>
  <si>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</si>
  <si>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</si>
  <si>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</si>
  <si>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</si>
  <si>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</si>
  <si>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</si>
  <si>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</si>
  <si>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</si>
  <si>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</si>
  <si>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</si>
  <si>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</si>
  <si>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</si>
  <si>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</si>
  <si>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</si>
  <si>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</si>
  <si>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</si>
  <si>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</si>
  <si>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</si>
  <si>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</si>
  <si>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</si>
  <si>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</si>
  <si>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</si>
  <si>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</si>
  <si>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</si>
  <si>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</si>
  <si>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</si>
  <si>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</si>
  <si>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</si>
  <si>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</si>
  <si>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</si>
  <si>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</si>
  <si>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</si>
  <si>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</si>
  <si>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V1268 Tau</t>
  </si>
  <si>
    <t>V1268 Tau / GSC na</t>
  </si>
  <si>
    <t>EA</t>
  </si>
  <si>
    <t>IBVS 6007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</si>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</sst>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V1268 Tau - O-C Diagr.</a:t>
            </a:r>
          </a:p>
        </c:rich>
      </c:tx>
      <c:layout>
        <c:manualLayout>
          <c:xMode val="edge"/>
          <c:yMode val="edge"/>
          <c:x val="0.3684210526315789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60-423F-9A1D-356BEE18AF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-1.1450000019976869E-3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60-423F-9A1D-356BEE18AF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60-423F-9A1D-356BEE18AF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60-423F-9A1D-356BEE18AF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60-423F-9A1D-356BEE18AF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60-423F-9A1D-356BEE18AF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60-423F-9A1D-356BEE18AF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-1.1450000019976869E-3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60-423F-9A1D-356BEE18AF9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60-423F-9A1D-356BEE18A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27856"/>
        <c:axId val="1"/>
      </c:scatterChart>
      <c:valAx>
        <c:axId val="77582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27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01503759398496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A655F6-0B5E-5CD6-3205-3E76DABAD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0" t="s">
        <v>43</v>
      </c>
      <c r="E1" s="2" t="s">
        <v>42</v>
      </c>
      <c r="F1" s="5" t="s">
        <v>13</v>
      </c>
    </row>
    <row r="2" spans="1:7" s="5" customFormat="1" ht="12.95" customHeight="1" x14ac:dyDescent="0.2">
      <c r="A2" s="5" t="s">
        <v>24</v>
      </c>
      <c r="B2" s="5" t="s">
        <v>44</v>
      </c>
      <c r="C2" s="6"/>
      <c r="D2" s="6"/>
      <c r="E2" s="5">
        <v>0</v>
      </c>
    </row>
    <row r="3" spans="1:7" s="5" customFormat="1" ht="12.95" customHeight="1" thickBot="1" x14ac:dyDescent="0.25"/>
    <row r="4" spans="1:7" s="5" customFormat="1" ht="12.95" customHeight="1" thickBot="1" x14ac:dyDescent="0.25">
      <c r="A4" s="7" t="s">
        <v>0</v>
      </c>
      <c r="C4" s="8">
        <v>54329.478999999999</v>
      </c>
      <c r="D4" s="9">
        <v>8.1612349999999996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1">
        <v>54329.478999999999</v>
      </c>
      <c r="D7" s="11" t="e">
        <v>#N/A</v>
      </c>
    </row>
    <row r="8" spans="1:7" s="5" customFormat="1" ht="12.95" customHeight="1" x14ac:dyDescent="0.2">
      <c r="A8" s="5" t="s">
        <v>3</v>
      </c>
      <c r="C8" s="31">
        <v>8.1612349999999996</v>
      </c>
      <c r="D8" s="11" t="e">
        <v>#N/A</v>
      </c>
    </row>
    <row r="9" spans="1:7" s="5" customFormat="1" ht="12.95" customHeight="1" x14ac:dyDescent="0.2">
      <c r="A9" s="12" t="s">
        <v>30</v>
      </c>
      <c r="C9" s="13">
        <v>-9.5</v>
      </c>
      <c r="D9" s="5" t="s">
        <v>31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0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-5.9947644083648529E-6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1" t="s">
        <v>39</v>
      </c>
      <c r="E13" s="13">
        <v>1</v>
      </c>
    </row>
    <row r="14" spans="1:7" s="5" customFormat="1" ht="12.95" customHeight="1" x14ac:dyDescent="0.2">
      <c r="D14" s="11" t="s">
        <v>32</v>
      </c>
      <c r="E14" s="17">
        <f ca="1">NOW()+15018.5+$C$9/24</f>
        <v>60376.834159027778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55888.273739999997</v>
      </c>
      <c r="D15" s="11" t="s">
        <v>40</v>
      </c>
      <c r="E15" s="17">
        <f ca="1">ROUND(2*(E14-$C$7)/$C$8,0)/2+E13</f>
        <v>742</v>
      </c>
    </row>
    <row r="16" spans="1:7" s="5" customFormat="1" ht="12.95" customHeight="1" x14ac:dyDescent="0.2">
      <c r="A16" s="7" t="s">
        <v>4</v>
      </c>
      <c r="C16" s="20">
        <f ca="1">+C8+C12</f>
        <v>8.161229005235592</v>
      </c>
      <c r="D16" s="11" t="s">
        <v>33</v>
      </c>
      <c r="E16" s="15">
        <f ca="1">ROUND(2*(E14-$C$15)/$C$16,0)/2+E13</f>
        <v>551</v>
      </c>
    </row>
    <row r="17" spans="1:18" s="5" customFormat="1" ht="12.95" customHeight="1" thickBot="1" x14ac:dyDescent="0.25">
      <c r="A17" s="11" t="s">
        <v>29</v>
      </c>
      <c r="C17" s="5">
        <f>COUNT(C21:C2191)</f>
        <v>2</v>
      </c>
      <c r="D17" s="11" t="s">
        <v>34</v>
      </c>
      <c r="E17" s="21">
        <f ca="1">+$C$15+$C$16*E16-15018.5-$C$9/24</f>
        <v>45367.006755218143</v>
      </c>
    </row>
    <row r="18" spans="1:18" s="5" customFormat="1" ht="12.95" customHeight="1" thickTop="1" thickBot="1" x14ac:dyDescent="0.25">
      <c r="A18" s="7" t="s">
        <v>5</v>
      </c>
      <c r="C18" s="22">
        <f ca="1">+C15</f>
        <v>55888.273739999997</v>
      </c>
      <c r="D18" s="23">
        <f ca="1">+C16</f>
        <v>8.161229005235592</v>
      </c>
      <c r="E18" s="24" t="s">
        <v>35</v>
      </c>
    </row>
    <row r="19" spans="1:18" s="5" customFormat="1" ht="12.95" customHeight="1" thickTop="1" x14ac:dyDescent="0.2">
      <c r="A19" s="2" t="s">
        <v>36</v>
      </c>
      <c r="E19" s="25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6" t="s">
        <v>37</v>
      </c>
      <c r="I20" s="26" t="s">
        <v>47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4" t="s">
        <v>14</v>
      </c>
      <c r="R20" s="28" t="s">
        <v>38</v>
      </c>
    </row>
    <row r="21" spans="1:18" s="5" customFormat="1" ht="12.95" customHeight="1" x14ac:dyDescent="0.2">
      <c r="A21" s="11" t="s">
        <v>41</v>
      </c>
      <c r="C21" s="10">
        <v>54329.478999999999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29">
        <f>+C21-15018.5</f>
        <v>39310.978999999999</v>
      </c>
    </row>
    <row r="22" spans="1:18" s="5" customFormat="1" ht="12.95" customHeight="1" x14ac:dyDescent="0.2">
      <c r="A22" s="3" t="s">
        <v>45</v>
      </c>
      <c r="B22" s="4" t="s">
        <v>46</v>
      </c>
      <c r="C22" s="3">
        <v>55888.273739999997</v>
      </c>
      <c r="D22" s="3">
        <v>5.1999999999999995E-4</v>
      </c>
      <c r="E22" s="5">
        <f>+(C22-C$7)/C$8</f>
        <v>190.99985970260599</v>
      </c>
      <c r="F22" s="5">
        <f>ROUND(2*E22,0)/2</f>
        <v>191</v>
      </c>
      <c r="G22" s="5">
        <f>+C22-(C$7+F22*C$8)</f>
        <v>-1.1450000019976869E-3</v>
      </c>
      <c r="I22" s="5">
        <f>+G22</f>
        <v>-1.1450000019976869E-3</v>
      </c>
      <c r="O22" s="5">
        <f ca="1">+C$11+C$12*$F22</f>
        <v>-1.1450000019976869E-3</v>
      </c>
      <c r="Q22" s="29">
        <f>+C22-15018.5</f>
        <v>40869.773739999997</v>
      </c>
    </row>
    <row r="23" spans="1:18" s="5" customFormat="1" ht="12.95" customHeight="1" x14ac:dyDescent="0.2">
      <c r="C23" s="10"/>
      <c r="D23" s="10"/>
      <c r="Q23" s="29"/>
    </row>
    <row r="24" spans="1:18" s="5" customFormat="1" ht="12.95" customHeight="1" x14ac:dyDescent="0.2">
      <c r="C24" s="10"/>
      <c r="D24" s="10"/>
      <c r="Q24" s="29"/>
    </row>
    <row r="25" spans="1:18" s="5" customFormat="1" ht="12.95" customHeight="1" x14ac:dyDescent="0.2">
      <c r="C25" s="10"/>
      <c r="D25" s="10"/>
      <c r="Q25" s="29"/>
    </row>
    <row r="26" spans="1:18" s="5" customFormat="1" ht="12.95" customHeight="1" x14ac:dyDescent="0.2">
      <c r="C26" s="10"/>
      <c r="D26" s="10"/>
      <c r="Q26" s="29"/>
    </row>
    <row r="27" spans="1:18" s="5" customFormat="1" ht="12.95" customHeight="1" x14ac:dyDescent="0.2">
      <c r="C27" s="10"/>
      <c r="D27" s="10"/>
      <c r="Q27" s="29"/>
    </row>
    <row r="28" spans="1:18" s="5" customFormat="1" ht="12.95" customHeight="1" x14ac:dyDescent="0.2">
      <c r="C28" s="10"/>
      <c r="D28" s="10"/>
      <c r="Q28" s="29"/>
    </row>
    <row r="29" spans="1:18" s="5" customFormat="1" ht="12.95" customHeight="1" x14ac:dyDescent="0.2">
      <c r="C29" s="10"/>
      <c r="D29" s="10"/>
      <c r="Q29" s="29"/>
    </row>
    <row r="30" spans="1:18" s="5" customFormat="1" ht="12.95" customHeight="1" x14ac:dyDescent="0.2">
      <c r="C30" s="10"/>
      <c r="D30" s="10"/>
      <c r="Q30" s="29"/>
    </row>
    <row r="31" spans="1:18" s="5" customFormat="1" ht="12.95" customHeight="1" x14ac:dyDescent="0.2">
      <c r="C31" s="10"/>
      <c r="D31" s="10"/>
      <c r="Q31" s="29"/>
    </row>
    <row r="32" spans="1:18" s="5" customFormat="1" ht="12.95" customHeight="1" x14ac:dyDescent="0.2">
      <c r="C32" s="10"/>
      <c r="D32" s="10"/>
      <c r="Q32" s="29"/>
    </row>
    <row r="33" spans="3:17" s="5" customFormat="1" ht="12.95" customHeight="1" x14ac:dyDescent="0.2">
      <c r="C33" s="10"/>
      <c r="D33" s="10"/>
      <c r="Q33" s="29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2024-03-07T07:01:11Z</dcterms:modified>
</cp:coreProperties>
</file>