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115FAE-AB1D-48DB-8A4E-5924E9C375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<sst xmlns="http://schemas.openxmlformats.org/spreadsheetml/2006/main" count="44" uniqueCount="43">
  <si>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</si>
  <si>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</si>
  <si>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</si>
  <si>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</si>
  <si>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</si>
  <si>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</si>
  <si>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</si>
  <si>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</si>
  <si>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</si>
  <si>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</si>
  <si>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</si>
  <si>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</si>
  <si>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</si>
  <si>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</si>
  <si>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</si>
  <si>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</si>
  <si>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</si>
  <si>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</si>
  <si>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</si>
  <si>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</si>
  <si>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</si>
  <si>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</si>
  <si>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</si>
  <si>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</si>
  <si>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</si>
  <si>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</si>
  <si>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</si>
  <si>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</si>
  <si>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</si>
  <si>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</si>
  <si>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</si>
  <si>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</si>
  <si>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</si>
  <si>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</si>
  <si>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</si>
  <si>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</si>
  <si>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</si>
  <si>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</si>
  <si>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</si>
  <si>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</si>
  <si>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Tau</t>
  </si>
  <si>
    <t>V1284 Tau / GSC 1252-0558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</si>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</sst>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11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1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22" fontId="7" fillId="0" borderId="0" xfId="0" applyNumberFormat="1" applyFont="1" applyAlignment="1"/>
    <xf numFmtId="0" fontId="0" fillId="0" borderId="4" xfId="0" applyBorder="1" applyAlignment="1"/>
    <xf numFmtId="0" fontId="0" fillId="0" borderId="5" xfId="0" applyBorder="1" applyAlignment="1"/>
    <xf numFmtId="0" fontId="12" fillId="0" borderId="0" xfId="0" applyFont="1" applyAlignment="1"/>
    <xf numFmtId="0" fontId="4" fillId="0" borderId="1" xfId="0" applyFon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V1284 Tau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57-4432-B9E3-C9E70F648E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57-4432-B9E3-C9E70F648E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57-4432-B9E3-C9E70F648E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57-4432-B9E3-C9E70F648E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57-4432-B9E3-C9E70F648E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57-4432-B9E3-C9E70F648E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57-4432-B9E3-C9E70F648E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57-4432-B9E3-C9E70F648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585088"/>
        <c:axId val="1"/>
      </c:scatterChart>
      <c:valAx>
        <c:axId val="87758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585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A26ADBB-AE11-240D-DC28-1B529D669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0" t="s">
        <v>41</v>
      </c>
      <c r="D1" t="s">
        <v>40</v>
      </c>
    </row>
    <row r="2" spans="1:7" ht="12.95" customHeight="1" x14ac:dyDescent="0.2">
      <c r="A2" t="s">
        <v>23</v>
      </c>
      <c r="B2" s="15" t="s">
        <v>37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16" t="s">
        <v>38</v>
      </c>
      <c r="C4" s="7">
        <v>52612.589999999851</v>
      </c>
      <c r="D4" s="8">
        <v>0.35046100000000002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52612.589999999851</v>
      </c>
    </row>
    <row r="8" spans="1:7" ht="12.95" customHeight="1" x14ac:dyDescent="0.2">
      <c r="A8" t="s">
        <v>2</v>
      </c>
      <c r="C8">
        <f>+D4</f>
        <v>0.35046100000000002</v>
      </c>
    </row>
    <row r="9" spans="1:7" ht="12.95" customHeight="1" x14ac:dyDescent="0.2">
      <c r="A9" s="21" t="s">
        <v>30</v>
      </c>
      <c r="C9" s="22">
        <v>-9.5</v>
      </c>
      <c r="D9" t="s">
        <v>31</v>
      </c>
    </row>
    <row r="10" spans="1:7" ht="12.95" customHeight="1" thickBot="1" x14ac:dyDescent="0.25">
      <c r="C10" s="3" t="s">
        <v>19</v>
      </c>
      <c r="D10" s="3" t="s">
        <v>20</v>
      </c>
    </row>
    <row r="11" spans="1:7" ht="12.95" customHeight="1" x14ac:dyDescent="0.2">
      <c r="A11" t="s">
        <v>14</v>
      </c>
      <c r="C11" s="13" t="e">
        <f ca="1">INTERCEPT(INDIRECT($G$11):G992,INDIRECT($F$11):F992)</f>
        <v>#DIV/0!</v>
      </c>
      <c r="D11" s="2"/>
      <c r="F11" s="23" t="str">
        <f>"F"&amp;E19</f>
        <v>F21</v>
      </c>
      <c r="G11" s="13" t="str">
        <f>"G"&amp;E19</f>
        <v>G21</v>
      </c>
    </row>
    <row r="12" spans="1:7" ht="12.95" customHeight="1" x14ac:dyDescent="0.2">
      <c r="A12" t="s">
        <v>15</v>
      </c>
      <c r="C12" s="13" t="e">
        <f ca="1">SLOPE(INDIRECT($G$11):G992,INDIRECT($F$11):F992)</f>
        <v>#DIV/0!</v>
      </c>
      <c r="D12" s="2"/>
    </row>
    <row r="13" spans="1:7" ht="12.95" customHeight="1" x14ac:dyDescent="0.2">
      <c r="A13" t="s">
        <v>18</v>
      </c>
      <c r="C13" s="2" t="s">
        <v>12</v>
      </c>
      <c r="D13" s="2"/>
    </row>
    <row r="14" spans="1:7" ht="12.95" customHeight="1" x14ac:dyDescent="0.2"/>
    <row r="15" spans="1:7" ht="12.95" customHeight="1" x14ac:dyDescent="0.2">
      <c r="A15" s="24" t="s">
        <v>16</v>
      </c>
      <c r="C15" s="10" t="e">
        <f ca="1">(C7+C11)+(C8+C12)*INT(MAX(F21:F3533))</f>
        <v>#DIV/0!</v>
      </c>
      <c r="D15" s="25" t="s">
        <v>32</v>
      </c>
      <c r="E15" s="26">
        <f ca="1">TODAY()+15018.5-B9/24</f>
        <v>60376.5</v>
      </c>
    </row>
    <row r="16" spans="1:7" ht="12.95" customHeight="1" x14ac:dyDescent="0.2">
      <c r="A16" s="4" t="s">
        <v>3</v>
      </c>
      <c r="C16" s="11" t="e">
        <f ca="1">+C8+C12</f>
        <v>#DIV/0!</v>
      </c>
      <c r="D16" s="25" t="s">
        <v>33</v>
      </c>
      <c r="E16" s="26" t="e">
        <f ca="1">ROUND(2*(E15-C15)/C16,0)/2+1</f>
        <v>#DIV/0!</v>
      </c>
    </row>
    <row r="17" spans="1:18" ht="12.95" customHeight="1" thickBot="1" x14ac:dyDescent="0.25">
      <c r="A17" s="25" t="s">
        <v>29</v>
      </c>
      <c r="C17">
        <f>COUNT(C21:C2191)</f>
        <v>1</v>
      </c>
      <c r="D17" s="25" t="s">
        <v>34</v>
      </c>
      <c r="E17" s="27" t="e">
        <f ca="1">+C15+C16*E16-15018.5-C9/24</f>
        <v>#DIV/0!</v>
      </c>
    </row>
    <row r="18" spans="1:18" ht="12.95" customHeight="1" thickTop="1" thickBot="1" x14ac:dyDescent="0.25">
      <c r="A18" s="4" t="s">
        <v>4</v>
      </c>
      <c r="C18" s="28" t="e">
        <f ca="1">+C15</f>
        <v>#DIV/0!</v>
      </c>
      <c r="D18" s="29" t="e">
        <f ca="1">+C16</f>
        <v>#DIV/0!</v>
      </c>
      <c r="E18" s="12" t="s">
        <v>35</v>
      </c>
    </row>
    <row r="19" spans="1:18" ht="12.95" customHeight="1" thickTop="1" x14ac:dyDescent="0.2">
      <c r="A19" s="30" t="s">
        <v>36</v>
      </c>
      <c r="E19" s="14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s="31" t="s">
        <v>39</v>
      </c>
      <c r="C21" s="9">
        <v>52612.589999999851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37594.089999999851</v>
      </c>
    </row>
    <row r="22" spans="1:18" ht="12.95" customHeight="1" x14ac:dyDescent="0.2">
      <c r="C22" s="9"/>
      <c r="D22" s="9"/>
      <c r="Q22" s="1"/>
      <c r="R22" t="str">
        <f>IF(ABS(C22-C21)&lt;0.00001,1,"")</f>
        <v/>
      </c>
    </row>
    <row r="23" spans="1:18" s="17" customFormat="1" ht="12.95" customHeight="1" x14ac:dyDescent="0.2">
      <c r="C23" s="18"/>
      <c r="D23" s="18"/>
      <c r="Q23" s="19"/>
    </row>
    <row r="24" spans="1:18" s="17" customFormat="1" ht="12.95" customHeight="1" x14ac:dyDescent="0.2">
      <c r="C24" s="18"/>
      <c r="D24" s="18"/>
      <c r="Q24" s="19"/>
    </row>
    <row r="25" spans="1:18" s="17" customFormat="1" ht="12.95" customHeight="1" x14ac:dyDescent="0.2">
      <c r="C25" s="18"/>
      <c r="D25" s="18"/>
      <c r="Q25" s="19"/>
    </row>
    <row r="26" spans="1:18" s="17" customFormat="1" ht="12.95" customHeight="1" x14ac:dyDescent="0.2">
      <c r="C26" s="18"/>
      <c r="D26" s="18"/>
      <c r="Q26" s="19"/>
    </row>
    <row r="27" spans="1:18" s="17" customFormat="1" ht="12.95" customHeight="1" x14ac:dyDescent="0.2">
      <c r="C27" s="18"/>
      <c r="D27" s="18"/>
      <c r="Q27" s="19"/>
    </row>
    <row r="28" spans="1:18" s="17" customFormat="1" ht="12.95" customHeight="1" x14ac:dyDescent="0.2">
      <c r="C28" s="18"/>
      <c r="D28" s="18"/>
      <c r="Q28" s="19"/>
    </row>
    <row r="29" spans="1:18" s="17" customFormat="1" ht="12.95" customHeight="1" x14ac:dyDescent="0.2">
      <c r="C29" s="18"/>
      <c r="D29" s="18"/>
      <c r="Q29" s="19"/>
    </row>
    <row r="30" spans="1:18" s="17" customFormat="1" ht="12.95" customHeight="1" x14ac:dyDescent="0.2">
      <c r="C30" s="18"/>
      <c r="D30" s="18"/>
      <c r="Q30" s="19"/>
    </row>
    <row r="31" spans="1:18" s="17" customFormat="1" ht="12.95" customHeight="1" x14ac:dyDescent="0.2">
      <c r="C31" s="18"/>
      <c r="D31" s="18"/>
      <c r="Q31" s="19"/>
    </row>
    <row r="32" spans="1:18" s="17" customFormat="1" ht="12.95" customHeight="1" x14ac:dyDescent="0.2">
      <c r="C32" s="18"/>
      <c r="D32" s="18"/>
      <c r="Q32" s="19"/>
    </row>
    <row r="33" spans="3:17" s="17" customFormat="1" ht="12.95" customHeight="1" x14ac:dyDescent="0.2">
      <c r="C33" s="18"/>
      <c r="D33" s="18"/>
      <c r="Q33" s="19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2024-03-07T07:02:20Z</dcterms:modified>
</cp:coreProperties>
</file>