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EA2B9F-CF76-45CE-93AE-1F1FA5936F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G21" i="1"/>
  <c r="H21" i="1"/>
  <c r="E21" i="1"/>
  <c r="F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5" i="1"/>
  <c r="S25" i="1" s="1"/>
  <c r="O23" i="1"/>
  <c r="S23" i="1" s="1"/>
  <c r="O24" i="1"/>
  <c r="S24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<sst xmlns="http://schemas.openxmlformats.org/spreadsheetml/2006/main" count="60" uniqueCount="55">
  <si>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</si>
  <si>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</si>
  <si>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</si>
  <si>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</si>
  <si>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</si>
  <si>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</si>
  <si>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</si>
  <si>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</si>
  <si>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</si>
  <si>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</si>
  <si>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</si>
  <si>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</si>
  <si>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</si>
  <si>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</si>
  <si>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</si>
  <si>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</si>
  <si>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</si>
  <si>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</si>
  <si>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</si>
  <si>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</si>
  <si>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</si>
  <si>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</si>
  <si>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</si>
  <si>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</si>
  <si>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</si>
  <si>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</si>
  <si>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</si>
  <si>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</si>
  <si>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</si>
  <si>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</si>
  <si>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</si>
  <si>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</si>
  <si>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</si>
  <si>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</si>
  <si>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</si>
  <si>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</si>
  <si>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</si>
  <si>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</si>
  <si>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</si>
  <si>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</si>
  <si>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</si>
  <si>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</si>
  <si>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G0650-1226</t>
  </si>
  <si>
    <t>ECESD</t>
  </si>
  <si>
    <t>VSX</t>
  </si>
  <si>
    <t>IBVS 5945</t>
  </si>
  <si>
    <t>II</t>
  </si>
  <si>
    <t>IBVS 5960</t>
  </si>
  <si>
    <t>IBVS 6011</t>
  </si>
  <si>
    <t>I</t>
  </si>
  <si>
    <t>IBVS 6042</t>
  </si>
  <si>
    <t>Tau</t>
  </si>
  <si>
    <t>G0650-1226_Tau.xls</t>
  </si>
  <si>
    <t>V1375 Tau / GSC 0650-1226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</si>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</sst>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V1375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1-4837-AE68-435AEFE817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1.1981500196270645E-2</c:v>
                </c:pt>
                <c:pt idx="2">
                  <c:v>1.282450019789394E-2</c:v>
                </c:pt>
                <c:pt idx="3">
                  <c:v>1.5347000196925364E-2</c:v>
                </c:pt>
                <c:pt idx="4">
                  <c:v>1.9521500194969121E-2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01-4837-AE68-435AEFE817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01-4837-AE68-435AEFE817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01-4837-AE68-435AEFE817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01-4837-AE68-435AEFE817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01-4837-AE68-435AEFE817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01-4837-AE68-435AEFE817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4.8876723383613208E-5</c:v>
                </c:pt>
                <c:pt idx="1">
                  <c:v>1.1175631400200125E-2</c:v>
                </c:pt>
                <c:pt idx="2">
                  <c:v>1.3395351536819E-2</c:v>
                </c:pt>
                <c:pt idx="3">
                  <c:v>1.6114434614719959E-2</c:v>
                </c:pt>
                <c:pt idx="4">
                  <c:v>1.8940206510936378E-2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01-4837-AE68-435AEFE817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3754.5</c:v>
                </c:pt>
                <c:pt idx="2">
                  <c:v>4503.5</c:v>
                </c:pt>
                <c:pt idx="3">
                  <c:v>5421</c:v>
                </c:pt>
                <c:pt idx="4">
                  <c:v>6374.5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01-4837-AE68-435AEFE81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519744"/>
        <c:axId val="1"/>
      </c:scatterChart>
      <c:valAx>
        <c:axId val="55751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519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CED69B-79B3-7BA4-FB69-6BDE7FA5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53</v>
      </c>
      <c r="E1" s="5" t="s">
        <v>52</v>
      </c>
    </row>
    <row r="2" spans="1:7" s="5" customFormat="1" ht="12.95" customHeight="1" x14ac:dyDescent="0.2">
      <c r="A2" s="5" t="s">
        <v>24</v>
      </c>
      <c r="B2" s="5" t="s">
        <v>43</v>
      </c>
      <c r="C2" s="6" t="s">
        <v>41</v>
      </c>
      <c r="D2" s="7" t="s">
        <v>51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53740.637999999803</v>
      </c>
      <c r="D7" s="12" t="s">
        <v>44</v>
      </c>
    </row>
    <row r="8" spans="1:7" s="5" customFormat="1" ht="12.95" customHeight="1" x14ac:dyDescent="0.2">
      <c r="A8" s="5" t="s">
        <v>3</v>
      </c>
      <c r="C8" s="37">
        <v>0.39019300000000001</v>
      </c>
      <c r="D8" s="12" t="s">
        <v>44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4.8876723383613208E-5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2.9635782865405545E-6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60378.570330208328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56227.747120724525</v>
      </c>
      <c r="D15" s="18" t="s">
        <v>38</v>
      </c>
      <c r="E15" s="19">
        <f ca="1">ROUND(2*(E14-$C$7)/$C$8,0)/2+E13</f>
        <v>17013</v>
      </c>
    </row>
    <row r="16" spans="1:7" s="5" customFormat="1" ht="12.95" customHeight="1" x14ac:dyDescent="0.2">
      <c r="A16" s="8" t="s">
        <v>4</v>
      </c>
      <c r="C16" s="22">
        <f ca="1">+C8+C12</f>
        <v>0.39019596357828656</v>
      </c>
      <c r="D16" s="18" t="s">
        <v>39</v>
      </c>
      <c r="E16" s="16">
        <f ca="1">ROUND(2*(E14-$C$15)/$C$16,0)/2+E13</f>
        <v>10639</v>
      </c>
    </row>
    <row r="17" spans="1:19" s="5" customFormat="1" ht="12.95" customHeight="1" thickBot="1" x14ac:dyDescent="0.25">
      <c r="A17" s="18" t="s">
        <v>29</v>
      </c>
      <c r="C17" s="5">
        <f>COUNT(C21:C2191)</f>
        <v>5</v>
      </c>
      <c r="D17" s="18" t="s">
        <v>33</v>
      </c>
      <c r="E17" s="23">
        <f ca="1">+$C$15+$C$16*E16-15018.5-$C$9/24</f>
        <v>45360.937810567251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56227.747120724525</v>
      </c>
      <c r="D18" s="25">
        <f ca="1">+C16</f>
        <v>0.39019596357828656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6.9002583908747391E-4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54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53740.637999999803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4.8876723383613208E-5</v>
      </c>
      <c r="Q21" s="32">
        <f>+C21-15018.5</f>
        <v>38722.137999999803</v>
      </c>
      <c r="S21" s="5">
        <f ca="1">+(O21-G21)^2</f>
        <v>2.388934088718242E-9</v>
      </c>
    </row>
    <row r="22" spans="1:19" s="5" customFormat="1" ht="12.95" customHeight="1" x14ac:dyDescent="0.2">
      <c r="A22" s="3" t="s">
        <v>45</v>
      </c>
      <c r="B22" s="4" t="s">
        <v>46</v>
      </c>
      <c r="C22" s="3">
        <v>55205.6296</v>
      </c>
      <c r="D22" s="3">
        <v>5.9999999999999995E-4</v>
      </c>
      <c r="E22" s="5">
        <f>+(C22-C$7)/C$8</f>
        <v>3754.5307065995485</v>
      </c>
      <c r="F22" s="5">
        <f>ROUND(2*E22,0)/2</f>
        <v>3754.5</v>
      </c>
      <c r="G22" s="5">
        <f>+C22-(C$7+F22*C$8)</f>
        <v>1.1981500196270645E-2</v>
      </c>
      <c r="I22" s="5">
        <f>+G22</f>
        <v>1.1981500196270645E-2</v>
      </c>
      <c r="O22" s="5">
        <f ca="1">+C$11+C$12*$F22</f>
        <v>1.1175631400200125E-2</v>
      </c>
      <c r="Q22" s="32">
        <f>+C22-15018.5</f>
        <v>40187.1296</v>
      </c>
      <c r="S22" s="5">
        <f ca="1">+(O22-G22)^2</f>
        <v>6.4942451648014896E-7</v>
      </c>
    </row>
    <row r="23" spans="1:19" s="5" customFormat="1" ht="12.95" customHeight="1" x14ac:dyDescent="0.2">
      <c r="A23" s="3" t="s">
        <v>47</v>
      </c>
      <c r="B23" s="4" t="s">
        <v>46</v>
      </c>
      <c r="C23" s="3">
        <v>55497.885000000002</v>
      </c>
      <c r="D23" s="3">
        <v>2.0000000000000001E-4</v>
      </c>
      <c r="E23" s="5">
        <f>+(C23-C$7)/C$8</f>
        <v>4503.5328670688596</v>
      </c>
      <c r="F23" s="5">
        <f>ROUND(2*E23,0)/2</f>
        <v>4503.5</v>
      </c>
      <c r="G23" s="5">
        <f>+C23-(C$7+F23*C$8)</f>
        <v>1.282450019789394E-2</v>
      </c>
      <c r="I23" s="5">
        <f>+G23</f>
        <v>1.282450019789394E-2</v>
      </c>
      <c r="O23" s="5">
        <f ca="1">+C$11+C$12*$F23</f>
        <v>1.3395351536819E-2</v>
      </c>
      <c r="Q23" s="32">
        <f>+C23-15018.5</f>
        <v>40479.385000000002</v>
      </c>
      <c r="S23" s="5">
        <f ca="1">+(O23-G23)^2</f>
        <v>3.2587125115253441E-7</v>
      </c>
    </row>
    <row r="24" spans="1:19" s="5" customFormat="1" ht="12.95" customHeight="1" x14ac:dyDescent="0.2">
      <c r="A24" s="3" t="s">
        <v>48</v>
      </c>
      <c r="B24" s="4" t="s">
        <v>49</v>
      </c>
      <c r="C24" s="3">
        <v>55855.889600000002</v>
      </c>
      <c r="D24" s="3">
        <v>2.0000000000000001E-4</v>
      </c>
      <c r="E24" s="5">
        <f>+(C24-C$7)/C$8</f>
        <v>5421.039331818356</v>
      </c>
      <c r="F24" s="5">
        <f>ROUND(2*E24,0)/2</f>
        <v>5421</v>
      </c>
      <c r="G24" s="5">
        <f>+C24-(C$7+F24*C$8)</f>
        <v>1.5347000196925364E-2</v>
      </c>
      <c r="I24" s="5">
        <f>+G24</f>
        <v>1.5347000196925364E-2</v>
      </c>
      <c r="O24" s="5">
        <f ca="1">+C$11+C$12*$F24</f>
        <v>1.6114434614719959E-2</v>
      </c>
      <c r="Q24" s="32">
        <f>+C24-15018.5</f>
        <v>40837.389600000002</v>
      </c>
      <c r="S24" s="5">
        <f ca="1">+(O24-G24)^2</f>
        <v>5.8895558561572892E-7</v>
      </c>
    </row>
    <row r="25" spans="1:19" s="5" customFormat="1" ht="12.95" customHeight="1" x14ac:dyDescent="0.2">
      <c r="A25" s="33" t="s">
        <v>50</v>
      </c>
      <c r="B25" s="34" t="s">
        <v>46</v>
      </c>
      <c r="C25" s="35">
        <v>56227.942799999997</v>
      </c>
      <c r="D25" s="35">
        <v>3.0000000000000003E-4</v>
      </c>
      <c r="E25" s="5">
        <f>+(C25-C$7)/C$8</f>
        <v>6374.5500303700846</v>
      </c>
      <c r="F25" s="5">
        <f>ROUND(2*E25,0)/2</f>
        <v>6374.5</v>
      </c>
      <c r="G25" s="5">
        <f>+C25-(C$7+F25*C$8)</f>
        <v>1.9521500194969121E-2</v>
      </c>
      <c r="I25" s="5">
        <f>+G25</f>
        <v>1.9521500194969121E-2</v>
      </c>
      <c r="O25" s="5">
        <f ca="1">+C$11+C$12*$F25</f>
        <v>1.8940206510936378E-2</v>
      </c>
      <c r="Q25" s="32">
        <f>+C25-15018.5</f>
        <v>41209.442799999997</v>
      </c>
      <c r="S25" s="5">
        <f ca="1">+(O25-G25)^2</f>
        <v>3.3790234709635928E-7</v>
      </c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2024-03-09T00:41:16Z</dcterms:modified>
</cp:coreProperties>
</file>