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784836E-1DAC-45DC-9B9A-E5F781581EA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6" i="1" l="1"/>
  <c r="D18" i="1" s="1"/>
  <c r="C11" i="1"/>
  <c r="O21" i="1" l="1"/>
  <c r="S21" i="1" s="1"/>
  <c r="C15" i="1"/>
  <c r="O23" i="1"/>
  <c r="S23" i="1" s="1"/>
  <c r="O24" i="1"/>
  <c r="S24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<sst xmlns="http://schemas.openxmlformats.org/spreadsheetml/2006/main" count="59" uniqueCount="54">
  <si>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</si>
  <si>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</si>
  <si>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</si>
  <si>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</si>
  <si>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</si>
  <si>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</si>
  <si>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</si>
  <si>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</si>
  <si>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</si>
  <si>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</si>
  <si>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</si>
  <si>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</si>
  <si>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</si>
  <si>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</si>
  <si>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</si>
  <si>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</si>
  <si>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</si>
  <si>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</si>
  <si>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</si>
  <si>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</si>
  <si>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</si>
  <si>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</si>
  <si>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</si>
  <si>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</si>
  <si>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</si>
  <si>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</si>
  <si>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</si>
  <si>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</si>
  <si>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</si>
  <si>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</si>
  <si>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</si>
  <si>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</si>
  <si>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</si>
  <si>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</si>
  <si>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</si>
  <si>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</si>
  <si>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</si>
  <si>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</si>
  <si>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</si>
  <si>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</si>
  <si>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</si>
  <si>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</si>
  <si>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G1274-0564</t>
  </si>
  <si>
    <t>G1274-0564_Tau.xls</t>
  </si>
  <si>
    <t>EC</t>
  </si>
  <si>
    <t>Tau</t>
  </si>
  <si>
    <t>VSX</t>
  </si>
  <si>
    <t>IBVS 5960</t>
  </si>
  <si>
    <t>II</t>
  </si>
  <si>
    <t>IBVS 6011</t>
  </si>
  <si>
    <t>IBVS 6063</t>
  </si>
  <si>
    <t>I</t>
  </si>
  <si>
    <t>V1396 Tau / GSC 1274-0564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</si>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</sst>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V1396</a:t>
            </a:r>
            <a:r>
              <a:rPr lang="en-AU" baseline="0"/>
              <a:t> Tau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6115.5</c:v>
                </c:pt>
                <c:pt idx="2">
                  <c:v>7151.5</c:v>
                </c:pt>
                <c:pt idx="3">
                  <c:v>8352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39-4885-9751-A60541B366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6115.5</c:v>
                </c:pt>
                <c:pt idx="2">
                  <c:v>7151.5</c:v>
                </c:pt>
                <c:pt idx="3">
                  <c:v>8352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9.4594999973196536E-3</c:v>
                </c:pt>
                <c:pt idx="2">
                  <c:v>1.5023499996459577E-2</c:v>
                </c:pt>
                <c:pt idx="3">
                  <c:v>1.7547999996168073E-2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39-4885-9751-A60541B366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6115.5</c:v>
                </c:pt>
                <c:pt idx="2">
                  <c:v>7151.5</c:v>
                </c:pt>
                <c:pt idx="3">
                  <c:v>8352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39-4885-9751-A60541B366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6115.5</c:v>
                </c:pt>
                <c:pt idx="2">
                  <c:v>7151.5</c:v>
                </c:pt>
                <c:pt idx="3">
                  <c:v>8352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39-4885-9751-A60541B366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6115.5</c:v>
                </c:pt>
                <c:pt idx="2">
                  <c:v>7151.5</c:v>
                </c:pt>
                <c:pt idx="3">
                  <c:v>8352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39-4885-9751-A60541B366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6115.5</c:v>
                </c:pt>
                <c:pt idx="2">
                  <c:v>7151.5</c:v>
                </c:pt>
                <c:pt idx="3">
                  <c:v>8352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39-4885-9751-A60541B366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6115.5</c:v>
                </c:pt>
                <c:pt idx="2">
                  <c:v>7151.5</c:v>
                </c:pt>
                <c:pt idx="3">
                  <c:v>8352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39-4885-9751-A60541B366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6115.5</c:v>
                </c:pt>
                <c:pt idx="2">
                  <c:v>7151.5</c:v>
                </c:pt>
                <c:pt idx="3">
                  <c:v>8352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-5.3332644042250986E-4</c:v>
                </c:pt>
                <c:pt idx="1">
                  <c:v>1.1959703386310371E-2</c:v>
                </c:pt>
                <c:pt idx="2">
                  <c:v>1.4076092708605404E-2</c:v>
                </c:pt>
                <c:pt idx="3">
                  <c:v>1.6528530335454039E-2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39-4885-9751-A60541B3663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6115.5</c:v>
                </c:pt>
                <c:pt idx="2">
                  <c:v>7151.5</c:v>
                </c:pt>
                <c:pt idx="3">
                  <c:v>8352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39-4885-9751-A60541B36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091520"/>
        <c:axId val="1"/>
      </c:scatterChart>
      <c:valAx>
        <c:axId val="508091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091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4D0736-349B-E898-3057-4C3AA5D4F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29" sqref="F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7" t="s">
        <v>52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s">
        <v>42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8">
        <v>53327.726000000002</v>
      </c>
      <c r="D7" s="13" t="s">
        <v>46</v>
      </c>
    </row>
    <row r="8" spans="1:7" s="6" customFormat="1" ht="12.95" customHeight="1" x14ac:dyDescent="0.2">
      <c r="A8" s="6" t="s">
        <v>3</v>
      </c>
      <c r="C8" s="38">
        <v>0.357151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-5.3332644042250986E-4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2.0428468361921153E-6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60378.581180092588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56310.667680530336</v>
      </c>
      <c r="D15" s="19" t="s">
        <v>38</v>
      </c>
      <c r="E15" s="20">
        <f ca="1">ROUND(2*(E14-$C$7)/$C$8,0)/2+E13</f>
        <v>19743</v>
      </c>
    </row>
    <row r="16" spans="1:7" s="6" customFormat="1" ht="12.95" customHeight="1" x14ac:dyDescent="0.2">
      <c r="A16" s="9" t="s">
        <v>4</v>
      </c>
      <c r="C16" s="23">
        <f ca="1">+C8+C12</f>
        <v>0.35715304284683619</v>
      </c>
      <c r="D16" s="19" t="s">
        <v>39</v>
      </c>
      <c r="E16" s="17">
        <f ca="1">ROUND(2*(E14-$C$15)/$C$16,0)/2+E13</f>
        <v>11391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45360.893824931984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56310.667680530336</v>
      </c>
      <c r="D18" s="26">
        <f ca="1">+C16</f>
        <v>0.35715304284683619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1.6805111361894237E-3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53327.726000000002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-5.3332644042250986E-4</v>
      </c>
      <c r="Q21" s="33">
        <f>+C21-15018.5</f>
        <v>38309.226000000002</v>
      </c>
      <c r="S21" s="6">
        <f ca="1">+(O21-G21)^2</f>
        <v>2.8443709205374494E-7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55511.892399999997</v>
      </c>
      <c r="D22" s="4">
        <v>5.0000000000000001E-4</v>
      </c>
      <c r="E22" s="6">
        <f>+(C22-C$7)/C$8</f>
        <v>6115.5264859961044</v>
      </c>
      <c r="F22" s="6">
        <f>ROUND(2*E22,0)/2</f>
        <v>6115.5</v>
      </c>
      <c r="G22" s="6">
        <f>+C22-(C$7+F22*C$8)</f>
        <v>9.4594999973196536E-3</v>
      </c>
      <c r="I22" s="6">
        <f>+G22</f>
        <v>9.4594999973196536E-3</v>
      </c>
      <c r="O22" s="6">
        <f ca="1">+C$11+C$12*$F22</f>
        <v>1.1959703386310371E-2</v>
      </c>
      <c r="Q22" s="33">
        <f>+C22-15018.5</f>
        <v>40493.392399999997</v>
      </c>
      <c r="S22" s="6">
        <f ca="1">+(O22-G22)^2</f>
        <v>6.2510169863206693E-6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55881.9064</v>
      </c>
      <c r="D23" s="4">
        <v>2.0000000000000001E-4</v>
      </c>
      <c r="E23" s="6">
        <f>+(C23-C$7)/C$8</f>
        <v>7151.5420648409145</v>
      </c>
      <c r="F23" s="6">
        <f>ROUND(2*E23,0)/2</f>
        <v>7151.5</v>
      </c>
      <c r="G23" s="6">
        <f>+C23-(C$7+F23*C$8)</f>
        <v>1.5023499996459577E-2</v>
      </c>
      <c r="I23" s="6">
        <f>+G23</f>
        <v>1.5023499996459577E-2</v>
      </c>
      <c r="O23" s="6">
        <f ca="1">+C$11+C$12*$F23</f>
        <v>1.4076092708605404E-2</v>
      </c>
      <c r="Q23" s="33">
        <f>+C23-15018.5</f>
        <v>40863.4064</v>
      </c>
      <c r="S23" s="6">
        <f ca="1">+(O23-G23)^2</f>
        <v>8.9758056907920099E-7</v>
      </c>
    </row>
    <row r="24" spans="1:19" s="6" customFormat="1" ht="12.95" customHeight="1" x14ac:dyDescent="0.2">
      <c r="A24" s="34" t="s">
        <v>50</v>
      </c>
      <c r="B24" s="35" t="s">
        <v>51</v>
      </c>
      <c r="C24" s="36">
        <v>56310.668700000002</v>
      </c>
      <c r="D24" s="36">
        <v>2.9999999999999997E-4</v>
      </c>
      <c r="E24" s="6">
        <f>+(C24-C$7)/C$8</f>
        <v>8352.049133279761</v>
      </c>
      <c r="F24" s="6">
        <f>ROUND(2*E24,0)/2</f>
        <v>8352</v>
      </c>
      <c r="G24" s="6">
        <f>+C24-(C$7+F24*C$8)</f>
        <v>1.7547999996168073E-2</v>
      </c>
      <c r="I24" s="6">
        <f>+G24</f>
        <v>1.7547999996168073E-2</v>
      </c>
      <c r="O24" s="6">
        <f ca="1">+C$11+C$12*$F24</f>
        <v>1.6528530335454039E-2</v>
      </c>
      <c r="Q24" s="33">
        <f>+C24-15018.5</f>
        <v>41292.168700000002</v>
      </c>
      <c r="S24" s="6">
        <f ca="1">+(O24-G24)^2</f>
        <v>1.0393183891163879E-6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2024-03-09T00:56:54Z</dcterms:modified>
</cp:coreProperties>
</file>