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8F78950-B9B5-4C52-9BF2-52C1608BF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U31" i="1" s="1"/>
  <c r="Q31" i="1"/>
  <c r="E30" i="1"/>
  <c r="F30" i="1" s="1"/>
  <c r="G30" i="1" s="1"/>
  <c r="K30" i="1" s="1"/>
  <c r="Q30" i="1"/>
  <c r="E32" i="1"/>
  <c r="F32" i="1" s="1"/>
  <c r="G32" i="1" s="1"/>
  <c r="K32" i="1" s="1"/>
  <c r="Q32" i="1"/>
  <c r="E28" i="1"/>
  <c r="F28" i="1" s="1"/>
  <c r="G28" i="1" s="1"/>
  <c r="K28" i="1" s="1"/>
  <c r="Q28" i="1"/>
  <c r="E25" i="1"/>
  <c r="F25" i="1" s="1"/>
  <c r="G25" i="1" s="1"/>
  <c r="K25" i="1" s="1"/>
  <c r="E26" i="1"/>
  <c r="F26" i="1" s="1"/>
  <c r="G26" i="1" s="1"/>
  <c r="K26" i="1" s="1"/>
  <c r="E27" i="1"/>
  <c r="F27" i="1"/>
  <c r="U27" i="1"/>
  <c r="D9" i="1"/>
  <c r="C9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J23" i="1" s="1"/>
  <c r="E24" i="1"/>
  <c r="F24" i="1"/>
  <c r="G24" i="1" s="1"/>
  <c r="K24" i="1" s="1"/>
  <c r="E29" i="1"/>
  <c r="F29" i="1" s="1"/>
  <c r="G29" i="1" s="1"/>
  <c r="K29" i="1" s="1"/>
  <c r="Q25" i="1"/>
  <c r="Q26" i="1"/>
  <c r="Q27" i="1"/>
  <c r="Q29" i="1"/>
  <c r="Q24" i="1"/>
  <c r="Q21" i="1"/>
  <c r="Q22" i="1"/>
  <c r="Q23" i="1"/>
  <c r="F16" i="1"/>
  <c r="C17" i="1"/>
  <c r="C11" i="1"/>
  <c r="C12" i="1"/>
  <c r="O31" i="1" l="1"/>
  <c r="O30" i="1"/>
  <c r="O21" i="1"/>
  <c r="O22" i="1"/>
  <c r="O25" i="1"/>
  <c r="O26" i="1"/>
  <c r="C15" i="1"/>
  <c r="F18" i="1" s="1"/>
  <c r="O29" i="1"/>
  <c r="O28" i="1"/>
  <c r="O32" i="1"/>
  <c r="O24" i="1"/>
  <c r="O27" i="1"/>
  <c r="O23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<sst xmlns="http://schemas.openxmlformats.org/spreadsheetml/2006/main" count="75" uniqueCount="60">
  <si>
    <t>IBVS 6244</t>
  </si>
  <si>
    <t>IBVS 6234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</si>
  <si>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</si>
  <si>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</si>
  <si>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</si>
  <si>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</si>
  <si>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</si>
  <si>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</si>
  <si>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</si>
  <si>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</si>
  <si>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</si>
  <si>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</si>
  <si>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</si>
  <si>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</si>
  <si>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</si>
  <si>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</si>
  <si>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</si>
  <si>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</si>
  <si>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</si>
  <si>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</si>
  <si>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</si>
  <si>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</si>
  <si>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</si>
  <si>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</si>
  <si>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</si>
  <si>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</si>
  <si>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</si>
  <si>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</si>
  <si>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</si>
  <si>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</si>
  <si>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</si>
  <si>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</si>
  <si>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</si>
  <si>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</si>
  <si>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</si>
  <si>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</si>
  <si>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</si>
  <si>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</si>
  <si>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CL Tri</t>
  </si>
  <si>
    <t>CL Tri / GSC 2327-0544</t>
  </si>
  <si>
    <t>EA</t>
  </si>
  <si>
    <t>BRNO</t>
  </si>
  <si>
    <t>OEJV 0160</t>
  </si>
  <si>
    <t>I</t>
  </si>
  <si>
    <t>IBVS 6084</t>
  </si>
  <si>
    <t>IBVS 6092</t>
  </si>
  <si>
    <t>G2327-0544</t>
  </si>
  <si>
    <t>IBVS 6196</t>
  </si>
  <si>
    <t>OEJV 0179</t>
  </si>
  <si>
    <t>pg</t>
  </si>
  <si>
    <t>vis</t>
  </si>
  <si>
    <t>PE</t>
  </si>
  <si>
    <t>CCD</t>
  </si>
  <si>
    <t>Confirmed by ToMcat 2017-12-04</t>
  </si>
  <si>
    <t>RHN 2021</t>
  </si>
  <si>
    <t>BAD?</t>
  </si>
  <si>
    <t>VSB, 108</t>
  </si>
  <si>
    <t>OEJV 226</t>
  </si>
  <si>
    <t>Nelson pers com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</si>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</sst>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0" fillId="0" borderId="0" xfId="0" applyAlignment="1">
      <alignment horizontal="left"/>
    </xf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 wrapText="1"/>
    </xf>
    <xf numFmtId="0" fontId="31" fillId="0" borderId="0" xfId="43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41" applyNumberFormat="1" applyFont="1" applyAlignment="1">
      <alignment horizontal="left" vertical="center" wrapText="1"/>
    </xf>
    <xf numFmtId="0" fontId="27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Tri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300751879699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86-4E8B-8331-52A66C5F8B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6-4E8B-8331-52A66C5F8B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1.6797734133433551E-4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86-4E8B-8331-52A66C5F8B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1.1829235154436901E-3</c:v>
                </c:pt>
                <c:pt idx="1">
                  <c:v>1.8120113381883129E-3</c:v>
                </c:pt>
                <c:pt idx="3">
                  <c:v>0</c:v>
                </c:pt>
                <c:pt idx="4">
                  <c:v>8.9002266759052873E-4</c:v>
                </c:pt>
                <c:pt idx="5">
                  <c:v>-1.9569971482269466E-4</c:v>
                </c:pt>
                <c:pt idx="7">
                  <c:v>3.4514447906985879E-4</c:v>
                </c:pt>
                <c:pt idx="8">
                  <c:v>8.4650425560539588E-4</c:v>
                </c:pt>
                <c:pt idx="9">
                  <c:v>1.0422207997180521E-3</c:v>
                </c:pt>
                <c:pt idx="11">
                  <c:v>4.7616997471777722E-4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86-4E8B-8331-52A66C5F8B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86-4E8B-8331-52A66C5F8B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86-4E8B-8331-52A66C5F8B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86-4E8B-8331-52A66C5F8B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-6.5051454419204095E-3</c:v>
                </c:pt>
                <c:pt idx="1">
                  <c:v>-5.8981244443444929E-3</c:v>
                </c:pt>
                <c:pt idx="2">
                  <c:v>-2.8222113221740919E-3</c:v>
                </c:pt>
                <c:pt idx="3">
                  <c:v>5.2915670645932965E-4</c:v>
                </c:pt>
                <c:pt idx="4">
                  <c:v>6.5815131234662622E-3</c:v>
                </c:pt>
                <c:pt idx="5">
                  <c:v>6.6707809172274262E-3</c:v>
                </c:pt>
                <c:pt idx="6">
                  <c:v>6.864619555108812E-3</c:v>
                </c:pt>
                <c:pt idx="7">
                  <c:v>1.0414927238409971E-2</c:v>
                </c:pt>
                <c:pt idx="8">
                  <c:v>1.3424527142357793E-2</c:v>
                </c:pt>
                <c:pt idx="9">
                  <c:v>2.6452524014701412E-2</c:v>
                </c:pt>
                <c:pt idx="10">
                  <c:v>2.6529039266496697E-2</c:v>
                </c:pt>
                <c:pt idx="11">
                  <c:v>2.6564746384001164E-2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86-4E8B-8331-52A66C5F8B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5097</c:v>
                </c:pt>
                <c:pt idx="11">
                  <c:v>5104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6">
                  <c:v>-2.2106968754087575E-3</c:v>
                </c:pt>
                <c:pt idx="10">
                  <c:v>9.5374458927835803E-2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86-4E8B-8331-52A66C5F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95752"/>
        <c:axId val="1"/>
      </c:scatterChart>
      <c:valAx>
        <c:axId val="46519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95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A199D4-4294-F28F-E683-99C7231E3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6" customFormat="1" ht="20.25" x14ac:dyDescent="0.2">
      <c r="A1" s="49" t="s">
        <v>39</v>
      </c>
    </row>
    <row r="2" spans="1:6" s="6" customFormat="1" ht="12.95" customHeight="1" x14ac:dyDescent="0.2">
      <c r="A2" s="6" t="s">
        <v>25</v>
      </c>
      <c r="B2" s="6" t="s">
        <v>40</v>
      </c>
      <c r="C2" s="7"/>
      <c r="D2" s="7"/>
      <c r="E2" s="6" t="s">
        <v>38</v>
      </c>
      <c r="F2" s="6" t="s">
        <v>46</v>
      </c>
    </row>
    <row r="3" spans="1:6" s="6" customFormat="1" ht="12.95" customHeight="1" thickBot="1" x14ac:dyDescent="0.25"/>
    <row r="4" spans="1:6" s="6" customFormat="1" ht="12.95" customHeight="1" thickTop="1" thickBot="1" x14ac:dyDescent="0.25">
      <c r="A4" s="8" t="s">
        <v>2</v>
      </c>
      <c r="C4" s="9" t="s">
        <v>37</v>
      </c>
      <c r="D4" s="10" t="s">
        <v>37</v>
      </c>
    </row>
    <row r="5" spans="1:6" s="6" customFormat="1" ht="12.95" customHeight="1" thickTop="1" x14ac:dyDescent="0.2">
      <c r="A5" s="11" t="s">
        <v>29</v>
      </c>
      <c r="C5" s="12">
        <v>-9.5</v>
      </c>
      <c r="D5" s="6" t="s">
        <v>30</v>
      </c>
    </row>
    <row r="6" spans="1:6" s="6" customFormat="1" ht="12.95" customHeight="1" x14ac:dyDescent="0.2">
      <c r="A6" s="8" t="s">
        <v>3</v>
      </c>
    </row>
    <row r="7" spans="1:6" s="6" customFormat="1" ht="12.95" customHeight="1" x14ac:dyDescent="0.2">
      <c r="A7" s="6" t="s">
        <v>4</v>
      </c>
      <c r="C7" s="50">
        <v>56600.644699999997</v>
      </c>
      <c r="D7" s="14" t="s">
        <v>41</v>
      </c>
    </row>
    <row r="8" spans="1:6" s="6" customFormat="1" ht="12.95" customHeight="1" x14ac:dyDescent="0.2">
      <c r="A8" s="6" t="s">
        <v>5</v>
      </c>
      <c r="C8" s="50">
        <v>0.57877118413597672</v>
      </c>
      <c r="D8" s="14" t="s">
        <v>41</v>
      </c>
      <c r="E8" s="6" t="s">
        <v>53</v>
      </c>
    </row>
    <row r="9" spans="1:6" s="6" customFormat="1" ht="12.95" customHeight="1" x14ac:dyDescent="0.2">
      <c r="A9" s="15" t="s">
        <v>33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6" s="6" customFormat="1" ht="12.95" customHeight="1" thickBot="1" x14ac:dyDescent="0.25">
      <c r="C10" s="19" t="s">
        <v>21</v>
      </c>
      <c r="D10" s="19" t="s">
        <v>22</v>
      </c>
    </row>
    <row r="11" spans="1:6" s="6" customFormat="1" ht="12.95" customHeight="1" x14ac:dyDescent="0.2">
      <c r="A11" s="6" t="s">
        <v>17</v>
      </c>
      <c r="C11" s="18">
        <f ca="1">INTERCEPT(INDIRECT($D$9):G991,INDIRECT($C$9):F991)</f>
        <v>5.2915670645932965E-4</v>
      </c>
      <c r="D11" s="7"/>
    </row>
    <row r="12" spans="1:6" s="6" customFormat="1" ht="12.95" customHeight="1" x14ac:dyDescent="0.2">
      <c r="A12" s="6" t="s">
        <v>18</v>
      </c>
      <c r="C12" s="18">
        <f ca="1">SLOPE(INDIRECT($D$9):G991,INDIRECT($C$9):F991)</f>
        <v>5.10101678635224E-6</v>
      </c>
      <c r="D12" s="7"/>
    </row>
    <row r="13" spans="1:6" s="6" customFormat="1" ht="12.95" customHeight="1" x14ac:dyDescent="0.2">
      <c r="A13" s="6" t="s">
        <v>20</v>
      </c>
      <c r="C13" s="7" t="s">
        <v>15</v>
      </c>
    </row>
    <row r="14" spans="1:6" s="6" customFormat="1" ht="12.95" customHeight="1" x14ac:dyDescent="0.2"/>
    <row r="15" spans="1:6" s="6" customFormat="1" ht="12.95" customHeight="1" x14ac:dyDescent="0.2">
      <c r="A15" s="20" t="s">
        <v>19</v>
      </c>
      <c r="C15" s="21">
        <f ca="1">(C7+C11)+(C8+C12)*INT(MAX(F21:F3532))</f>
        <v>59554.719388576406</v>
      </c>
      <c r="E15" s="22" t="s">
        <v>34</v>
      </c>
      <c r="F15" s="12">
        <v>1</v>
      </c>
    </row>
    <row r="16" spans="1:6" s="6" customFormat="1" ht="12.95" customHeight="1" x14ac:dyDescent="0.2">
      <c r="A16" s="8" t="s">
        <v>6</v>
      </c>
      <c r="C16" s="23">
        <f ca="1">+C8+C12</f>
        <v>0.57877628515276303</v>
      </c>
      <c r="E16" s="22" t="s">
        <v>31</v>
      </c>
      <c r="F16" s="24">
        <f ca="1">NOW()+15018.5+$C$5/24</f>
        <v>60378.622241319441</v>
      </c>
    </row>
    <row r="17" spans="1:24" s="6" customFormat="1" ht="12.95" customHeight="1" thickBot="1" x14ac:dyDescent="0.25">
      <c r="A17" s="22" t="s">
        <v>28</v>
      </c>
      <c r="C17" s="6">
        <f>COUNT(C21:C2190)</f>
        <v>12</v>
      </c>
      <c r="E17" s="22" t="s">
        <v>35</v>
      </c>
      <c r="F17" s="24">
        <f ca="1">ROUND(2*(F16-$C$7)/$C$8,0)/2+F15</f>
        <v>6528.5</v>
      </c>
    </row>
    <row r="18" spans="1:24" s="6" customFormat="1" ht="12.95" customHeight="1" thickTop="1" thickBot="1" x14ac:dyDescent="0.25">
      <c r="A18" s="8" t="s">
        <v>7</v>
      </c>
      <c r="C18" s="25">
        <f ca="1">+C15</f>
        <v>59554.719388576406</v>
      </c>
      <c r="D18" s="26">
        <f ca="1">+C16</f>
        <v>0.57877628515276303</v>
      </c>
      <c r="E18" s="22" t="s">
        <v>36</v>
      </c>
      <c r="F18" s="18">
        <f ca="1">ROUND(2*(F16-$C$15)/$C$16,0)/2+F15</f>
        <v>1424.5</v>
      </c>
    </row>
    <row r="19" spans="1:24" s="6" customFormat="1" ht="12.95" customHeight="1" thickTop="1" x14ac:dyDescent="0.2">
      <c r="E19" s="22" t="s">
        <v>32</v>
      </c>
      <c r="F19" s="27">
        <f ca="1">+$C$15+$C$16*F18-15018.5-$C$5/24</f>
        <v>45361.082040109854</v>
      </c>
    </row>
    <row r="20" spans="1:24" s="6" customFormat="1" ht="12.95" customHeight="1" thickBot="1" x14ac:dyDescent="0.25">
      <c r="A20" s="19" t="s">
        <v>8</v>
      </c>
      <c r="B20" s="19" t="s">
        <v>9</v>
      </c>
      <c r="C20" s="19" t="s">
        <v>10</v>
      </c>
      <c r="D20" s="19" t="s">
        <v>14</v>
      </c>
      <c r="E20" s="19" t="s">
        <v>11</v>
      </c>
      <c r="F20" s="19" t="s">
        <v>12</v>
      </c>
      <c r="G20" s="19" t="s">
        <v>13</v>
      </c>
      <c r="H20" s="28" t="s">
        <v>49</v>
      </c>
      <c r="I20" s="28" t="s">
        <v>50</v>
      </c>
      <c r="J20" s="28" t="s">
        <v>51</v>
      </c>
      <c r="K20" s="28" t="s">
        <v>52</v>
      </c>
      <c r="L20" s="28" t="s">
        <v>59</v>
      </c>
      <c r="M20" s="28" t="s">
        <v>26</v>
      </c>
      <c r="N20" s="28" t="s">
        <v>27</v>
      </c>
      <c r="O20" s="28" t="s">
        <v>24</v>
      </c>
      <c r="P20" s="29" t="s">
        <v>23</v>
      </c>
      <c r="Q20" s="19" t="s">
        <v>16</v>
      </c>
      <c r="U20" s="30" t="s">
        <v>55</v>
      </c>
    </row>
    <row r="21" spans="1:24" s="6" customFormat="1" ht="12.95" customHeight="1" x14ac:dyDescent="0.2">
      <c r="A21" s="31" t="s">
        <v>42</v>
      </c>
      <c r="B21" s="32" t="s">
        <v>43</v>
      </c>
      <c r="C21" s="33">
        <v>55802.520420000001</v>
      </c>
      <c r="D21" s="33">
        <v>2.0000000000000001E-4</v>
      </c>
      <c r="E21" s="31">
        <f t="shared" ref="E21:E32" si="0">+(C21-C$7)/C$8</f>
        <v>-1378.9979561464911</v>
      </c>
      <c r="F21" s="6">
        <f t="shared" ref="F21:F32" si="1">ROUND(2*E21,0)/2</f>
        <v>-1379</v>
      </c>
      <c r="G21" s="6">
        <f t="shared" ref="G21:G26" si="2">+C21-(C$7+F21*C$8)</f>
        <v>1.1829235154436901E-3</v>
      </c>
      <c r="K21" s="6">
        <f>+G21</f>
        <v>1.1829235154436901E-3</v>
      </c>
      <c r="O21" s="6">
        <f t="shared" ref="O21:O32" ca="1" si="3">+C$11+C$12*$F21</f>
        <v>-6.5051454419204095E-3</v>
      </c>
      <c r="Q21" s="34">
        <f t="shared" ref="Q21:Q32" si="4">+C21-15018.5</f>
        <v>40784.020420000001</v>
      </c>
    </row>
    <row r="22" spans="1:24" s="6" customFormat="1" ht="12.95" customHeight="1" x14ac:dyDescent="0.2">
      <c r="A22" s="31" t="s">
        <v>42</v>
      </c>
      <c r="B22" s="32" t="s">
        <v>43</v>
      </c>
      <c r="C22" s="33">
        <v>55871.394820000001</v>
      </c>
      <c r="D22" s="33">
        <v>1E-4</v>
      </c>
      <c r="E22" s="31">
        <f t="shared" si="0"/>
        <v>-1259.9968692094828</v>
      </c>
      <c r="F22" s="6">
        <f t="shared" si="1"/>
        <v>-1260</v>
      </c>
      <c r="G22" s="6">
        <f t="shared" si="2"/>
        <v>1.8120113381883129E-3</v>
      </c>
      <c r="K22" s="6">
        <f>+G22</f>
        <v>1.8120113381883129E-3</v>
      </c>
      <c r="O22" s="6">
        <f t="shared" ca="1" si="3"/>
        <v>-5.8981244443444929E-3</v>
      </c>
      <c r="Q22" s="34">
        <f t="shared" si="4"/>
        <v>40852.894820000001</v>
      </c>
    </row>
    <row r="23" spans="1:24" s="6" customFormat="1" ht="12.95" customHeight="1" x14ac:dyDescent="0.2">
      <c r="A23" s="33" t="s">
        <v>44</v>
      </c>
      <c r="B23" s="32" t="s">
        <v>43</v>
      </c>
      <c r="C23" s="33">
        <v>56220.392200000002</v>
      </c>
      <c r="D23" s="33">
        <v>2.9999999999999997E-4</v>
      </c>
      <c r="E23" s="31">
        <f t="shared" si="0"/>
        <v>-656.99970976899635</v>
      </c>
      <c r="F23" s="6">
        <f t="shared" si="1"/>
        <v>-657</v>
      </c>
      <c r="G23" s="6">
        <f t="shared" si="2"/>
        <v>1.6797734133433551E-4</v>
      </c>
      <c r="J23" s="6">
        <f>+G23</f>
        <v>1.6797734133433551E-4</v>
      </c>
      <c r="O23" s="6">
        <f t="shared" ca="1" si="3"/>
        <v>-2.8222113221740919E-3</v>
      </c>
      <c r="Q23" s="34">
        <f t="shared" si="4"/>
        <v>41201.892200000002</v>
      </c>
    </row>
    <row r="24" spans="1:24" s="6" customFormat="1" ht="12.95" customHeight="1" x14ac:dyDescent="0.2">
      <c r="A24" s="33" t="s">
        <v>45</v>
      </c>
      <c r="B24" s="32" t="s">
        <v>43</v>
      </c>
      <c r="C24" s="33">
        <v>56600.644699999997</v>
      </c>
      <c r="D24" s="33">
        <v>2.9999999999999997E-4</v>
      </c>
      <c r="E24" s="31">
        <f t="shared" si="0"/>
        <v>0</v>
      </c>
      <c r="F24" s="6">
        <f t="shared" si="1"/>
        <v>0</v>
      </c>
      <c r="G24" s="6">
        <f t="shared" si="2"/>
        <v>0</v>
      </c>
      <c r="K24" s="6">
        <f>+G24</f>
        <v>0</v>
      </c>
      <c r="O24" s="6">
        <f t="shared" ca="1" si="3"/>
        <v>5.2915670645932965E-4</v>
      </c>
      <c r="Q24" s="34">
        <f t="shared" si="4"/>
        <v>41582.144699999997</v>
      </c>
    </row>
    <row r="25" spans="1:24" s="6" customFormat="1" ht="12.95" customHeight="1" x14ac:dyDescent="0.2">
      <c r="A25" s="35" t="s">
        <v>47</v>
      </c>
      <c r="B25" s="36" t="s">
        <v>43</v>
      </c>
      <c r="C25" s="37">
        <v>57287.357600000003</v>
      </c>
      <c r="D25" s="51">
        <v>1.4E-3</v>
      </c>
      <c r="E25" s="31">
        <f t="shared" si="0"/>
        <v>1186.5015377798584</v>
      </c>
      <c r="F25" s="6">
        <f t="shared" si="1"/>
        <v>1186.5</v>
      </c>
      <c r="G25" s="6">
        <f t="shared" si="2"/>
        <v>8.9002266759052873E-4</v>
      </c>
      <c r="K25" s="6">
        <f>+G25</f>
        <v>8.9002266759052873E-4</v>
      </c>
      <c r="O25" s="6">
        <f t="shared" ca="1" si="3"/>
        <v>6.5815131234662622E-3</v>
      </c>
      <c r="Q25" s="34">
        <f t="shared" si="4"/>
        <v>42268.857600000003</v>
      </c>
    </row>
    <row r="26" spans="1:24" s="6" customFormat="1" ht="12.95" customHeight="1" x14ac:dyDescent="0.2">
      <c r="A26" s="38" t="s">
        <v>48</v>
      </c>
      <c r="B26" s="39" t="s">
        <v>43</v>
      </c>
      <c r="C26" s="40">
        <v>57297.485009999997</v>
      </c>
      <c r="D26" s="40">
        <v>2.9999999999999997E-4</v>
      </c>
      <c r="E26" s="31">
        <f t="shared" si="0"/>
        <v>1203.9996618703181</v>
      </c>
      <c r="F26" s="6">
        <f t="shared" si="1"/>
        <v>1204</v>
      </c>
      <c r="G26" s="6">
        <f t="shared" si="2"/>
        <v>-1.9569971482269466E-4</v>
      </c>
      <c r="K26" s="6">
        <f>+G26</f>
        <v>-1.9569971482269466E-4</v>
      </c>
      <c r="O26" s="6">
        <f t="shared" ca="1" si="3"/>
        <v>6.6707809172274262E-3</v>
      </c>
      <c r="Q26" s="34">
        <f t="shared" si="4"/>
        <v>42278.985009999997</v>
      </c>
    </row>
    <row r="27" spans="1:24" s="6" customFormat="1" ht="12.95" customHeight="1" x14ac:dyDescent="0.2">
      <c r="A27" s="38" t="s">
        <v>48</v>
      </c>
      <c r="B27" s="39" t="s">
        <v>43</v>
      </c>
      <c r="C27" s="40">
        <v>57319.476300000002</v>
      </c>
      <c r="D27" s="40">
        <v>4.0000000000000002E-4</v>
      </c>
      <c r="E27" s="31">
        <f t="shared" si="0"/>
        <v>1241.9961803611882</v>
      </c>
      <c r="F27" s="6">
        <f t="shared" si="1"/>
        <v>1242</v>
      </c>
      <c r="O27" s="6">
        <f t="shared" ca="1" si="3"/>
        <v>6.864619555108812E-3</v>
      </c>
      <c r="Q27" s="34">
        <f t="shared" si="4"/>
        <v>42300.976300000002</v>
      </c>
      <c r="U27" s="6">
        <f>+C27-(C$7+F27*C$8)</f>
        <v>-2.2106968754087575E-3</v>
      </c>
    </row>
    <row r="28" spans="1:24" s="6" customFormat="1" ht="12.95" customHeight="1" x14ac:dyDescent="0.2">
      <c r="A28" s="41" t="s">
        <v>0</v>
      </c>
      <c r="B28" s="42" t="s">
        <v>43</v>
      </c>
      <c r="C28" s="43">
        <v>57722.303599999999</v>
      </c>
      <c r="D28" s="43">
        <v>2.0000000000000001E-4</v>
      </c>
      <c r="E28" s="31">
        <f t="shared" si="0"/>
        <v>1938.0005963401234</v>
      </c>
      <c r="F28" s="6">
        <f t="shared" si="1"/>
        <v>1938</v>
      </c>
      <c r="G28" s="6">
        <f>+C28-(C$7+F28*C$8)</f>
        <v>3.4514447906985879E-4</v>
      </c>
      <c r="K28" s="6">
        <f>+G28</f>
        <v>3.4514447906985879E-4</v>
      </c>
      <c r="O28" s="6">
        <f t="shared" ca="1" si="3"/>
        <v>1.0414927238409971E-2</v>
      </c>
      <c r="Q28" s="34">
        <f t="shared" si="4"/>
        <v>42703.803599999999</v>
      </c>
    </row>
    <row r="29" spans="1:24" s="6" customFormat="1" ht="12.95" customHeight="1" x14ac:dyDescent="0.2">
      <c r="A29" s="8" t="s">
        <v>1</v>
      </c>
      <c r="C29" s="13">
        <v>58063.7791</v>
      </c>
      <c r="D29" s="13">
        <v>2.0000000000000001E-4</v>
      </c>
      <c r="E29" s="31">
        <f t="shared" si="0"/>
        <v>2528.001462588803</v>
      </c>
      <c r="F29" s="6">
        <f t="shared" si="1"/>
        <v>2528</v>
      </c>
      <c r="G29" s="6">
        <f>+C29-(C$7+F29*C$8)</f>
        <v>8.4650425560539588E-4</v>
      </c>
      <c r="K29" s="6">
        <f>+G29</f>
        <v>8.4650425560539588E-4</v>
      </c>
      <c r="O29" s="6">
        <f t="shared" ca="1" si="3"/>
        <v>1.3424527142357793E-2</v>
      </c>
      <c r="Q29" s="34">
        <f t="shared" si="4"/>
        <v>43045.2791</v>
      </c>
      <c r="X29" s="52" t="s">
        <v>58</v>
      </c>
    </row>
    <row r="30" spans="1:24" s="6" customFormat="1" ht="12.95" customHeight="1" x14ac:dyDescent="0.2">
      <c r="A30" s="44" t="s">
        <v>56</v>
      </c>
      <c r="B30" s="45" t="s">
        <v>43</v>
      </c>
      <c r="C30" s="4">
        <v>59541.960899999831</v>
      </c>
      <c r="D30" s="13"/>
      <c r="E30" s="31">
        <f t="shared" si="0"/>
        <v>5082.0018007475646</v>
      </c>
      <c r="F30" s="6">
        <f t="shared" si="1"/>
        <v>5082</v>
      </c>
      <c r="G30" s="6">
        <f>+C30-(C$7+F30*C$8)</f>
        <v>1.0422207997180521E-3</v>
      </c>
      <c r="K30" s="6">
        <f>+G30</f>
        <v>1.0422207997180521E-3</v>
      </c>
      <c r="O30" s="6">
        <f t="shared" ca="1" si="3"/>
        <v>2.6452524014701412E-2</v>
      </c>
      <c r="Q30" s="34">
        <f t="shared" si="4"/>
        <v>44523.460899999831</v>
      </c>
      <c r="X30" s="52" t="s">
        <v>58</v>
      </c>
    </row>
    <row r="31" spans="1:24" s="6" customFormat="1" ht="12.95" customHeight="1" x14ac:dyDescent="0.2">
      <c r="A31" s="5" t="s">
        <v>57</v>
      </c>
      <c r="B31" s="46" t="s">
        <v>43</v>
      </c>
      <c r="C31" s="47">
        <v>59550.736799999999</v>
      </c>
      <c r="D31" s="48">
        <v>2.0000000000000001E-4</v>
      </c>
      <c r="E31" s="31">
        <f t="shared" si="0"/>
        <v>5097.1647878497452</v>
      </c>
      <c r="F31" s="6">
        <f t="shared" si="1"/>
        <v>5097</v>
      </c>
      <c r="G31" s="6">
        <f>+C31-(C$7+F31*C$8)</f>
        <v>9.5374458927835803E-2</v>
      </c>
      <c r="O31" s="6">
        <f t="shared" ca="1" si="3"/>
        <v>2.6529039266496697E-2</v>
      </c>
      <c r="Q31" s="34">
        <f t="shared" si="4"/>
        <v>44532.236799999999</v>
      </c>
      <c r="U31" s="6">
        <f>+G31</f>
        <v>9.5374458927835803E-2</v>
      </c>
      <c r="X31" s="52"/>
    </row>
    <row r="32" spans="1:24" s="6" customFormat="1" ht="12.95" customHeight="1" x14ac:dyDescent="0.2">
      <c r="A32" s="20" t="s">
        <v>54</v>
      </c>
      <c r="C32" s="2">
        <v>59554.693299999999</v>
      </c>
      <c r="D32" s="3">
        <v>2.0000000000000001E-4</v>
      </c>
      <c r="E32" s="31">
        <f t="shared" si="0"/>
        <v>5104.0008227257849</v>
      </c>
      <c r="F32" s="6">
        <f t="shared" si="1"/>
        <v>5104</v>
      </c>
      <c r="G32" s="6">
        <f>+C32-(C$7+F32*C$8)</f>
        <v>4.7616997471777722E-4</v>
      </c>
      <c r="K32" s="6">
        <f>+G32</f>
        <v>4.7616997471777722E-4</v>
      </c>
      <c r="O32" s="6">
        <f t="shared" ca="1" si="3"/>
        <v>2.6564746384001164E-2</v>
      </c>
      <c r="Q32" s="34">
        <f t="shared" si="4"/>
        <v>44536.193299999999</v>
      </c>
      <c r="X32" s="52" t="s">
        <v>58</v>
      </c>
    </row>
    <row r="33" spans="3:4" s="6" customFormat="1" ht="12.95" customHeight="1" x14ac:dyDescent="0.2">
      <c r="C33" s="13"/>
      <c r="D33" s="13"/>
    </row>
    <row r="34" spans="3:4" s="6" customFormat="1" ht="12.95" customHeight="1" x14ac:dyDescent="0.2">
      <c r="C34" s="13"/>
      <c r="D34" s="13"/>
    </row>
    <row r="35" spans="3:4" s="6" customFormat="1" ht="12.95" customHeight="1" x14ac:dyDescent="0.2">
      <c r="C35" s="13"/>
      <c r="D35" s="13"/>
    </row>
    <row r="36" spans="3:4" s="6" customFormat="1" ht="12.95" customHeight="1" x14ac:dyDescent="0.2">
      <c r="C36" s="13"/>
      <c r="D36" s="13"/>
    </row>
    <row r="37" spans="3:4" s="6" customFormat="1" ht="12.95" customHeight="1" x14ac:dyDescent="0.2">
      <c r="C37" s="13"/>
      <c r="D37" s="13"/>
    </row>
    <row r="38" spans="3:4" s="6" customFormat="1" ht="12.95" customHeight="1" x14ac:dyDescent="0.2">
      <c r="C38" s="13"/>
      <c r="D38" s="13"/>
    </row>
    <row r="39" spans="3:4" s="6" customFormat="1" ht="12.95" customHeight="1" x14ac:dyDescent="0.2">
      <c r="C39" s="13"/>
      <c r="D39" s="13"/>
    </row>
    <row r="40" spans="3:4" s="6" customFormat="1" ht="12.95" customHeight="1" x14ac:dyDescent="0.2">
      <c r="C40" s="13"/>
      <c r="D40" s="13"/>
    </row>
    <row r="41" spans="3:4" s="6" customFormat="1" ht="12.95" customHeight="1" x14ac:dyDescent="0.2">
      <c r="C41" s="13"/>
      <c r="D41" s="13"/>
    </row>
    <row r="42" spans="3:4" s="6" customFormat="1" ht="12.95" customHeight="1" x14ac:dyDescent="0.2">
      <c r="C42" s="13"/>
      <c r="D42" s="13"/>
    </row>
    <row r="43" spans="3:4" s="6" customFormat="1" ht="12.95" customHeight="1" x14ac:dyDescent="0.2">
      <c r="C43" s="13"/>
      <c r="D43" s="13"/>
    </row>
    <row r="44" spans="3:4" s="6" customFormat="1" ht="12.95" customHeight="1" x14ac:dyDescent="0.2">
      <c r="C44" s="13"/>
      <c r="D44" s="13"/>
    </row>
    <row r="45" spans="3:4" s="6" customFormat="1" ht="12.95" customHeight="1" x14ac:dyDescent="0.2">
      <c r="C45" s="13"/>
      <c r="D45" s="13"/>
    </row>
    <row r="46" spans="3:4" s="6" customFormat="1" ht="12.95" customHeight="1" x14ac:dyDescent="0.2">
      <c r="C46" s="13"/>
      <c r="D46" s="13"/>
    </row>
    <row r="47" spans="3:4" s="6" customFormat="1" ht="12.95" customHeight="1" x14ac:dyDescent="0.2">
      <c r="C47" s="13"/>
      <c r="D47" s="13"/>
    </row>
    <row r="48" spans="3:4" s="6" customFormat="1" ht="12.95" customHeight="1" x14ac:dyDescent="0.2">
      <c r="C48" s="13"/>
      <c r="D48" s="13"/>
    </row>
    <row r="49" spans="3:4" s="6" customFormat="1" ht="12.95" customHeight="1" x14ac:dyDescent="0.2">
      <c r="C49" s="13"/>
      <c r="D49" s="13"/>
    </row>
    <row r="50" spans="3:4" s="6" customFormat="1" ht="12.95" customHeight="1" x14ac:dyDescent="0.2">
      <c r="C50" s="13"/>
      <c r="D50" s="13"/>
    </row>
    <row r="51" spans="3:4" s="6" customFormat="1" ht="12.95" customHeight="1" x14ac:dyDescent="0.2">
      <c r="C51" s="13"/>
      <c r="D51" s="13"/>
    </row>
    <row r="52" spans="3:4" s="6" customFormat="1" ht="12.95" customHeight="1" x14ac:dyDescent="0.2">
      <c r="C52" s="13"/>
      <c r="D52" s="13"/>
    </row>
    <row r="53" spans="3:4" s="6" customFormat="1" ht="12.95" customHeight="1" x14ac:dyDescent="0.2">
      <c r="C53" s="13"/>
      <c r="D53" s="13"/>
    </row>
    <row r="54" spans="3:4" s="6" customFormat="1" ht="12.95" customHeight="1" x14ac:dyDescent="0.2">
      <c r="C54" s="13"/>
      <c r="D54" s="13"/>
    </row>
    <row r="55" spans="3:4" s="6" customFormat="1" ht="12.95" customHeight="1" x14ac:dyDescent="0.2">
      <c r="C55" s="13"/>
      <c r="D55" s="13"/>
    </row>
    <row r="56" spans="3:4" s="6" customFormat="1" ht="12.95" customHeight="1" x14ac:dyDescent="0.2">
      <c r="C56" s="13"/>
      <c r="D56" s="13"/>
    </row>
    <row r="57" spans="3:4" s="6" customFormat="1" ht="12.95" customHeight="1" x14ac:dyDescent="0.2">
      <c r="C57" s="13"/>
      <c r="D57" s="13"/>
    </row>
    <row r="58" spans="3:4" s="6" customFormat="1" ht="12.95" customHeight="1" x14ac:dyDescent="0.2">
      <c r="C58" s="13"/>
      <c r="D58" s="13"/>
    </row>
    <row r="59" spans="3:4" s="6" customFormat="1" ht="12.95" customHeight="1" x14ac:dyDescent="0.2">
      <c r="C59" s="13"/>
      <c r="D59" s="13"/>
    </row>
    <row r="60" spans="3:4" s="6" customFormat="1" ht="12.95" customHeight="1" x14ac:dyDescent="0.2">
      <c r="C60" s="13"/>
      <c r="D60" s="13"/>
    </row>
    <row r="61" spans="3:4" s="6" customFormat="1" ht="12.95" customHeight="1" x14ac:dyDescent="0.2">
      <c r="C61" s="13"/>
      <c r="D61" s="13"/>
    </row>
    <row r="62" spans="3:4" s="6" customFormat="1" ht="12.95" customHeight="1" x14ac:dyDescent="0.2">
      <c r="C62" s="13"/>
      <c r="D62" s="13"/>
    </row>
    <row r="63" spans="3:4" s="6" customFormat="1" ht="12.95" customHeight="1" x14ac:dyDescent="0.2">
      <c r="C63" s="13"/>
      <c r="D63" s="13"/>
    </row>
    <row r="64" spans="3:4" s="6" customFormat="1" ht="12.95" customHeight="1" x14ac:dyDescent="0.2">
      <c r="C64" s="13"/>
      <c r="D64" s="13"/>
    </row>
    <row r="65" spans="3:4" s="6" customFormat="1" ht="12.95" customHeight="1" x14ac:dyDescent="0.2">
      <c r="C65" s="13"/>
      <c r="D65" s="13"/>
    </row>
    <row r="66" spans="3:4" s="6" customFormat="1" ht="12.95" customHeight="1" x14ac:dyDescent="0.2">
      <c r="C66" s="13"/>
      <c r="D66" s="13"/>
    </row>
    <row r="67" spans="3:4" s="6" customFormat="1" ht="12.95" customHeight="1" x14ac:dyDescent="0.2">
      <c r="C67" s="13"/>
      <c r="D67" s="13"/>
    </row>
    <row r="68" spans="3:4" s="6" customFormat="1" ht="12.95" customHeight="1" x14ac:dyDescent="0.2">
      <c r="C68" s="13"/>
      <c r="D68" s="13"/>
    </row>
    <row r="69" spans="3:4" s="6" customFormat="1" ht="12.95" customHeight="1" x14ac:dyDescent="0.2">
      <c r="C69" s="13"/>
      <c r="D69" s="13"/>
    </row>
    <row r="70" spans="3:4" s="6" customFormat="1" ht="12.95" customHeight="1" x14ac:dyDescent="0.2">
      <c r="C70" s="13"/>
      <c r="D70" s="13"/>
    </row>
    <row r="71" spans="3:4" s="6" customFormat="1" ht="12.95" customHeight="1" x14ac:dyDescent="0.2">
      <c r="C71" s="13"/>
      <c r="D71" s="13"/>
    </row>
    <row r="72" spans="3:4" s="6" customFormat="1" ht="12.95" customHeight="1" x14ac:dyDescent="0.2">
      <c r="C72" s="13"/>
      <c r="D72" s="13"/>
    </row>
    <row r="73" spans="3:4" s="6" customFormat="1" ht="12.95" customHeight="1" x14ac:dyDescent="0.2">
      <c r="C73" s="13"/>
      <c r="D73" s="13"/>
    </row>
    <row r="74" spans="3:4" s="6" customFormat="1" ht="12.95" customHeight="1" x14ac:dyDescent="0.2">
      <c r="C74" s="13"/>
      <c r="D74" s="13"/>
    </row>
    <row r="75" spans="3:4" s="6" customFormat="1" ht="12.95" customHeight="1" x14ac:dyDescent="0.2">
      <c r="C75" s="13"/>
      <c r="D75" s="13"/>
    </row>
    <row r="76" spans="3:4" s="6" customFormat="1" ht="12.95" customHeight="1" x14ac:dyDescent="0.2">
      <c r="C76" s="13"/>
      <c r="D76" s="13"/>
    </row>
    <row r="77" spans="3:4" s="6" customFormat="1" ht="12.95" customHeight="1" x14ac:dyDescent="0.2">
      <c r="C77" s="13"/>
      <c r="D77" s="13"/>
    </row>
    <row r="78" spans="3:4" s="6" customFormat="1" ht="12.95" customHeight="1" x14ac:dyDescent="0.2">
      <c r="C78" s="13"/>
      <c r="D78" s="13"/>
    </row>
    <row r="79" spans="3:4" s="6" customFormat="1" ht="12.95" customHeight="1" x14ac:dyDescent="0.2">
      <c r="C79" s="13"/>
      <c r="D79" s="13"/>
    </row>
    <row r="80" spans="3:4" s="6" customFormat="1" ht="12.95" customHeight="1" x14ac:dyDescent="0.2">
      <c r="C80" s="13"/>
      <c r="D80" s="13"/>
    </row>
    <row r="81" spans="3:4" s="6" customFormat="1" ht="12.95" customHeight="1" x14ac:dyDescent="0.2">
      <c r="C81" s="13"/>
      <c r="D81" s="13"/>
    </row>
    <row r="82" spans="3:4" s="6" customFormat="1" ht="12.95" customHeight="1" x14ac:dyDescent="0.2">
      <c r="C82" s="13"/>
      <c r="D82" s="13"/>
    </row>
    <row r="83" spans="3:4" s="6" customFormat="1" ht="12.95" customHeight="1" x14ac:dyDescent="0.2">
      <c r="C83" s="13"/>
      <c r="D83" s="13"/>
    </row>
    <row r="84" spans="3:4" s="6" customFormat="1" ht="12.95" customHeight="1" x14ac:dyDescent="0.2">
      <c r="C84" s="13"/>
      <c r="D84" s="13"/>
    </row>
    <row r="85" spans="3:4" s="6" customFormat="1" ht="12.95" customHeight="1" x14ac:dyDescent="0.2">
      <c r="C85" s="13"/>
      <c r="D85" s="13"/>
    </row>
    <row r="86" spans="3:4" s="6" customFormat="1" ht="12.95" customHeight="1" x14ac:dyDescent="0.2">
      <c r="C86" s="13"/>
      <c r="D86" s="13"/>
    </row>
    <row r="87" spans="3:4" s="6" customFormat="1" ht="12.95" customHeight="1" x14ac:dyDescent="0.2">
      <c r="C87" s="13"/>
      <c r="D87" s="13"/>
    </row>
    <row r="88" spans="3:4" s="6" customFormat="1" ht="12.95" customHeight="1" x14ac:dyDescent="0.2">
      <c r="C88" s="13"/>
      <c r="D88" s="13"/>
    </row>
    <row r="89" spans="3:4" s="6" customFormat="1" ht="12.95" customHeight="1" x14ac:dyDescent="0.2">
      <c r="C89" s="13"/>
      <c r="D89" s="13"/>
    </row>
    <row r="90" spans="3:4" s="6" customFormat="1" ht="12.95" customHeight="1" x14ac:dyDescent="0.2">
      <c r="C90" s="13"/>
      <c r="D90" s="13"/>
    </row>
    <row r="91" spans="3:4" s="6" customFormat="1" ht="12.95" customHeight="1" x14ac:dyDescent="0.2">
      <c r="C91" s="13"/>
      <c r="D91" s="13"/>
    </row>
    <row r="92" spans="3:4" s="6" customFormat="1" ht="12.95" customHeight="1" x14ac:dyDescent="0.2">
      <c r="C92" s="13"/>
      <c r="D92" s="13"/>
    </row>
    <row r="93" spans="3:4" s="6" customFormat="1" ht="12.95" customHeight="1" x14ac:dyDescent="0.2">
      <c r="C93" s="13"/>
      <c r="D93" s="13"/>
    </row>
    <row r="94" spans="3:4" s="6" customFormat="1" ht="12.95" customHeight="1" x14ac:dyDescent="0.2">
      <c r="C94" s="13"/>
      <c r="D94" s="13"/>
    </row>
    <row r="95" spans="3:4" s="6" customFormat="1" ht="12.95" customHeight="1" x14ac:dyDescent="0.2">
      <c r="C95" s="13"/>
      <c r="D95" s="13"/>
    </row>
    <row r="96" spans="3:4" s="6" customFormat="1" ht="12.95" customHeight="1" x14ac:dyDescent="0.2">
      <c r="C96" s="13"/>
      <c r="D96" s="13"/>
    </row>
    <row r="97" spans="3:4" s="6" customFormat="1" ht="12.95" customHeight="1" x14ac:dyDescent="0.2">
      <c r="C97" s="13"/>
      <c r="D97" s="13"/>
    </row>
    <row r="98" spans="3:4" s="6" customFormat="1" ht="12.95" customHeight="1" x14ac:dyDescent="0.2">
      <c r="C98" s="13"/>
      <c r="D98" s="13"/>
    </row>
    <row r="99" spans="3:4" s="6" customFormat="1" ht="12.95" customHeight="1" x14ac:dyDescent="0.2">
      <c r="C99" s="13"/>
      <c r="D99" s="13"/>
    </row>
    <row r="100" spans="3:4" s="6" customFormat="1" ht="12.95" customHeight="1" x14ac:dyDescent="0.2">
      <c r="C100" s="13"/>
      <c r="D100" s="13"/>
    </row>
    <row r="101" spans="3:4" s="6" customFormat="1" ht="12.95" customHeight="1" x14ac:dyDescent="0.2">
      <c r="C101" s="13"/>
      <c r="D101" s="13"/>
    </row>
    <row r="102" spans="3:4" s="6" customFormat="1" ht="12.95" customHeight="1" x14ac:dyDescent="0.2">
      <c r="C102" s="13"/>
      <c r="D102" s="13"/>
    </row>
    <row r="103" spans="3:4" s="6" customFormat="1" ht="12.95" customHeight="1" x14ac:dyDescent="0.2">
      <c r="C103" s="13"/>
      <c r="D103" s="13"/>
    </row>
    <row r="104" spans="3:4" s="6" customFormat="1" ht="12.95" customHeight="1" x14ac:dyDescent="0.2">
      <c r="C104" s="13"/>
      <c r="D104" s="13"/>
    </row>
    <row r="105" spans="3:4" s="6" customFormat="1" ht="12.95" customHeight="1" x14ac:dyDescent="0.2">
      <c r="C105" s="13"/>
      <c r="D105" s="13"/>
    </row>
    <row r="106" spans="3:4" s="6" customFormat="1" ht="12.95" customHeight="1" x14ac:dyDescent="0.2">
      <c r="C106" s="13"/>
      <c r="D106" s="13"/>
    </row>
    <row r="107" spans="3:4" s="6" customFormat="1" ht="12.95" customHeight="1" x14ac:dyDescent="0.2">
      <c r="C107" s="13"/>
      <c r="D107" s="13"/>
    </row>
    <row r="108" spans="3:4" s="6" customFormat="1" ht="12.95" customHeight="1" x14ac:dyDescent="0.2">
      <c r="C108" s="13"/>
      <c r="D108" s="13"/>
    </row>
    <row r="109" spans="3:4" s="6" customFormat="1" ht="12.95" customHeight="1" x14ac:dyDescent="0.2">
      <c r="C109" s="13"/>
      <c r="D109" s="13"/>
    </row>
    <row r="110" spans="3:4" s="6" customFormat="1" ht="12.95" customHeight="1" x14ac:dyDescent="0.2">
      <c r="C110" s="13"/>
      <c r="D110" s="13"/>
    </row>
    <row r="111" spans="3:4" s="6" customFormat="1" ht="12.95" customHeight="1" x14ac:dyDescent="0.2">
      <c r="C111" s="13"/>
      <c r="D111" s="13"/>
    </row>
    <row r="112" spans="3:4" s="6" customFormat="1" ht="12.95" customHeight="1" x14ac:dyDescent="0.2">
      <c r="C112" s="13"/>
      <c r="D112" s="13"/>
    </row>
    <row r="113" spans="3:4" s="6" customFormat="1" ht="12.95" customHeight="1" x14ac:dyDescent="0.2">
      <c r="C113" s="13"/>
      <c r="D113" s="13"/>
    </row>
    <row r="114" spans="3:4" s="6" customFormat="1" ht="12.95" customHeight="1" x14ac:dyDescent="0.2">
      <c r="C114" s="13"/>
      <c r="D114" s="13"/>
    </row>
    <row r="115" spans="3:4" s="6" customFormat="1" ht="12.95" customHeight="1" x14ac:dyDescent="0.2">
      <c r="C115" s="13"/>
      <c r="D115" s="13"/>
    </row>
    <row r="116" spans="3:4" s="6" customFormat="1" ht="12.95" customHeight="1" x14ac:dyDescent="0.2">
      <c r="C116" s="13"/>
      <c r="D116" s="13"/>
    </row>
    <row r="117" spans="3:4" s="6" customFormat="1" ht="12.95" customHeight="1" x14ac:dyDescent="0.2">
      <c r="C117" s="13"/>
      <c r="D117" s="13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sortState xmlns:xlrd2="http://schemas.microsoft.com/office/spreadsheetml/2017/richdata2" ref="A21:V42">
    <sortCondition ref="C21:C42"/>
  </sortState>
  <phoneticPr fontId="7" type="noConversion"/>
  <hyperlinks>
    <hyperlink ref="H62624" r:id="rId1" display="http://vsolj.cetus-net.org/bulletin.html" xr:uid="{00000000-0004-0000-0000-000000000000}"/>
    <hyperlink ref="H62617" r:id="rId2" display="https://www.aavso.org/ejaavso" xr:uid="{00000000-0004-0000-0000-000001000000}"/>
    <hyperlink ref="I62624" r:id="rId3" display="http://vsolj.cetus-net.org/bulletin.html" xr:uid="{00000000-0004-0000-0000-000002000000}"/>
    <hyperlink ref="AQ56275" r:id="rId4" display="http://cdsbib.u-strasbg.fr/cgi-bin/cdsbib?1990RMxAA..21..381G" xr:uid="{00000000-0004-0000-0000-000003000000}"/>
    <hyperlink ref="H62621" r:id="rId5" display="https://www.aavso.org/ejaavso" xr:uid="{00000000-0004-0000-0000-000004000000}"/>
    <hyperlink ref="AP3639" r:id="rId6" display="http://cdsbib.u-strasbg.fr/cgi-bin/cdsbib?1990RMxAA..21..381G" xr:uid="{00000000-0004-0000-0000-000005000000}"/>
    <hyperlink ref="AP3642" r:id="rId7" display="http://cdsbib.u-strasbg.fr/cgi-bin/cdsbib?1990RMxAA..21..381G" xr:uid="{00000000-0004-0000-0000-000006000000}"/>
    <hyperlink ref="AP3640" r:id="rId8" display="http://cdsbib.u-strasbg.fr/cgi-bin/cdsbib?1990RMxAA..21..381G" xr:uid="{00000000-0004-0000-0000-000007000000}"/>
    <hyperlink ref="AP3624" r:id="rId9" display="http://cdsbib.u-strasbg.fr/cgi-bin/cdsbib?1990RMxAA..21..381G" xr:uid="{00000000-0004-0000-0000-000008000000}"/>
    <hyperlink ref="AQ3853" r:id="rId10" display="http://cdsbib.u-strasbg.fr/cgi-bin/cdsbib?1990RMxAA..21..381G" xr:uid="{00000000-0004-0000-0000-000009000000}"/>
    <hyperlink ref="AQ3857" r:id="rId11" display="http://cdsbib.u-strasbg.fr/cgi-bin/cdsbib?1990RMxAA..21..381G" xr:uid="{00000000-0004-0000-0000-00000A000000}"/>
    <hyperlink ref="AQ63537" r:id="rId12" display="http://cdsbib.u-strasbg.fr/cgi-bin/cdsbib?1990RMxAA..21..381G" xr:uid="{00000000-0004-0000-0000-00000B000000}"/>
    <hyperlink ref="I745" r:id="rId13" display="http://vsolj.cetus-net.org/bulletin.html" xr:uid="{00000000-0004-0000-0000-00000C000000}"/>
    <hyperlink ref="H745" r:id="rId14" display="http://vsolj.cetus-net.org/bulletin.html" xr:uid="{00000000-0004-0000-0000-00000D000000}"/>
    <hyperlink ref="AQ64198" r:id="rId15" display="http://cdsbib.u-strasbg.fr/cgi-bin/cdsbib?1990RMxAA..21..381G" xr:uid="{00000000-0004-0000-0000-00000E000000}"/>
    <hyperlink ref="AQ64197" r:id="rId16" display="http://cdsbib.u-strasbg.fr/cgi-bin/cdsbib?1990RMxAA..21..381G" xr:uid="{00000000-0004-0000-0000-00000F000000}"/>
    <hyperlink ref="AP1915" r:id="rId17" display="http://cdsbib.u-strasbg.fr/cgi-bin/cdsbib?1990RMxAA..21..381G" xr:uid="{00000000-0004-0000-0000-000010000000}"/>
    <hyperlink ref="AP1933" r:id="rId18" display="http://cdsbib.u-strasbg.fr/cgi-bin/cdsbib?1990RMxAA..21..381G" xr:uid="{00000000-0004-0000-0000-000011000000}"/>
    <hyperlink ref="AP1934" r:id="rId19" display="http://cdsbib.u-strasbg.fr/cgi-bin/cdsbib?1990RMxAA..21..381G" xr:uid="{00000000-0004-0000-0000-000012000000}"/>
    <hyperlink ref="AP193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2024-03-09T01:56:01Z</dcterms:modified>
</cp:coreProperties>
</file>