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0174C63-4C51-43CB-8C3E-7D4ABAE71B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/>
  <c r="G26" i="1" s="1"/>
  <c r="K26" i="1" s="1"/>
  <c r="Q26" i="1"/>
  <c r="E9" i="1"/>
  <c r="D9" i="1"/>
  <c r="E21" i="1"/>
  <c r="F21" i="1"/>
  <c r="G21" i="1"/>
  <c r="E22" i="1"/>
  <c r="F22" i="1"/>
  <c r="G22" i="1"/>
  <c r="K22" i="1"/>
  <c r="Q22" i="1"/>
  <c r="F16" i="1"/>
  <c r="F17" i="1" s="1"/>
  <c r="C17" i="1"/>
  <c r="Q21" i="1"/>
  <c r="I21" i="1"/>
  <c r="C12" i="1"/>
  <c r="C11" i="1"/>
  <c r="O25" i="1" l="1"/>
  <c r="O26" i="1"/>
  <c r="O24" i="1"/>
  <c r="O23" i="1"/>
  <c r="C15" i="1"/>
  <c r="F18" i="1" s="1"/>
  <c r="O21" i="1"/>
  <c r="O22" i="1"/>
  <c r="C16" i="1"/>
  <c r="D18" i="1" s="1"/>
  <c r="C18" i="1" l="1"/>
  <c r="F19" i="1"/>
</calcChain>
</file>

<file path=xl/sharedStrings.xml><?xml version="1.0" encoding="utf-8"?>
<sst xmlns="http://schemas.openxmlformats.org/spreadsheetml/2006/main" count="67" uniqueCount="54">
  <si>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</si>
  <si>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</si>
  <si>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</si>
  <si>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</si>
  <si>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</si>
  <si>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</si>
  <si>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</si>
  <si>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</si>
  <si>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</si>
  <si>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</si>
  <si>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</si>
  <si>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</si>
  <si>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</si>
  <si>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</si>
  <si>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</si>
  <si>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</si>
  <si>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</si>
  <si>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</si>
  <si>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</si>
  <si>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</si>
  <si>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</si>
  <si>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</si>
  <si>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</si>
  <si>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</si>
  <si>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</si>
  <si>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</si>
  <si>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</si>
  <si>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</si>
  <si>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</si>
  <si>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</si>
  <si>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</si>
  <si>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</si>
  <si>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</si>
  <si>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</si>
  <si>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</si>
  <si>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</si>
  <si>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</si>
  <si>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</si>
  <si>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</si>
  <si>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</si>
  <si>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</si>
  <si>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</si>
  <si>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G2313-1533</t>
  </si>
  <si>
    <t>2014A</t>
  </si>
  <si>
    <t>EW</t>
  </si>
  <si>
    <t>pr_0</t>
  </si>
  <si>
    <t>~</t>
  </si>
  <si>
    <t>VSX</t>
  </si>
  <si>
    <t>Tri</t>
  </si>
  <si>
    <t>IBVS 6196</t>
  </si>
  <si>
    <t>I</t>
  </si>
  <si>
    <t>CY Tri / GSC 2313-1533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</si>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</sst>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1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165" fontId="34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 wrapText="1"/>
    </xf>
    <xf numFmtId="0" fontId="32" fillId="0" borderId="0" xfId="41" applyFont="1" applyAlignment="1">
      <alignment horizontal="center" vertical="center" wrapText="1"/>
    </xf>
    <xf numFmtId="0" fontId="32" fillId="0" borderId="0" xfId="41" applyFont="1" applyAlignment="1">
      <alignment horizontal="left" vertical="center" wrapText="1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0" fillId="0" borderId="5" xfId="0" quotePrefix="1" applyBorder="1" applyAlignment="1">
      <alignment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CY Tri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17394</c:v>
                </c:pt>
                <c:pt idx="2">
                  <c:v>25259</c:v>
                </c:pt>
                <c:pt idx="3">
                  <c:v>25259</c:v>
                </c:pt>
                <c:pt idx="4">
                  <c:v>25259.5</c:v>
                </c:pt>
                <c:pt idx="5">
                  <c:v>25259.5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CC-46D3-9ABD-43F1F10A19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17394</c:v>
                </c:pt>
                <c:pt idx="2">
                  <c:v>25259</c:v>
                </c:pt>
                <c:pt idx="3">
                  <c:v>25259</c:v>
                </c:pt>
                <c:pt idx="4">
                  <c:v>25259.5</c:v>
                </c:pt>
                <c:pt idx="5">
                  <c:v>25259.5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CC-46D3-9ABD-43F1F10A19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17394</c:v>
                </c:pt>
                <c:pt idx="2">
                  <c:v>25259</c:v>
                </c:pt>
                <c:pt idx="3">
                  <c:v>25259</c:v>
                </c:pt>
                <c:pt idx="4">
                  <c:v>25259.5</c:v>
                </c:pt>
                <c:pt idx="5">
                  <c:v>25259.5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CC-46D3-9ABD-43F1F10A19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17394</c:v>
                </c:pt>
                <c:pt idx="2">
                  <c:v>25259</c:v>
                </c:pt>
                <c:pt idx="3">
                  <c:v>25259</c:v>
                </c:pt>
                <c:pt idx="4">
                  <c:v>25259.5</c:v>
                </c:pt>
                <c:pt idx="5">
                  <c:v>25259.5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-5.866000000241911E-2</c:v>
                </c:pt>
                <c:pt idx="2">
                  <c:v>1.6039999871281907E-2</c:v>
                </c:pt>
                <c:pt idx="3">
                  <c:v>2.0040000061271712E-2</c:v>
                </c:pt>
                <c:pt idx="4">
                  <c:v>2.33199999856879E-2</c:v>
                </c:pt>
                <c:pt idx="5">
                  <c:v>2.9320000037841965E-2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CC-46D3-9ABD-43F1F10A19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17394</c:v>
                </c:pt>
                <c:pt idx="2">
                  <c:v>25259</c:v>
                </c:pt>
                <c:pt idx="3">
                  <c:v>25259</c:v>
                </c:pt>
                <c:pt idx="4">
                  <c:v>25259.5</c:v>
                </c:pt>
                <c:pt idx="5">
                  <c:v>25259.5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CC-46D3-9ABD-43F1F10A19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17394</c:v>
                </c:pt>
                <c:pt idx="2">
                  <c:v>25259</c:v>
                </c:pt>
                <c:pt idx="3">
                  <c:v>25259</c:v>
                </c:pt>
                <c:pt idx="4">
                  <c:v>25259.5</c:v>
                </c:pt>
                <c:pt idx="5">
                  <c:v>25259.5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CC-46D3-9ABD-43F1F10A19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17394</c:v>
                </c:pt>
                <c:pt idx="2">
                  <c:v>25259</c:v>
                </c:pt>
                <c:pt idx="3">
                  <c:v>25259</c:v>
                </c:pt>
                <c:pt idx="4">
                  <c:v>25259.5</c:v>
                </c:pt>
                <c:pt idx="5">
                  <c:v>25259.5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CC-46D3-9ABD-43F1F10A19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17394</c:v>
                </c:pt>
                <c:pt idx="2">
                  <c:v>25259</c:v>
                </c:pt>
                <c:pt idx="3">
                  <c:v>25259</c:v>
                </c:pt>
                <c:pt idx="4">
                  <c:v>25259.5</c:v>
                </c:pt>
                <c:pt idx="5">
                  <c:v>25259.5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-1.8939995070584182E-2</c:v>
                </c:pt>
                <c:pt idx="1">
                  <c:v>2.165266936326897E-3</c:v>
                </c:pt>
                <c:pt idx="2">
                  <c:v>1.1708378680856942E-2</c:v>
                </c:pt>
                <c:pt idx="3">
                  <c:v>1.1708378680856942E-2</c:v>
                </c:pt>
                <c:pt idx="4">
                  <c:v>1.1708985363103896E-2</c:v>
                </c:pt>
                <c:pt idx="5">
                  <c:v>1.1708985363103896E-2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CC-46D3-9ABD-43F1F10A19B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17394</c:v>
                </c:pt>
                <c:pt idx="2">
                  <c:v>25259</c:v>
                </c:pt>
                <c:pt idx="3">
                  <c:v>25259</c:v>
                </c:pt>
                <c:pt idx="4">
                  <c:v>25259.5</c:v>
                </c:pt>
                <c:pt idx="5">
                  <c:v>25259.5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CC-46D3-9ABD-43F1F10A1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141096"/>
        <c:axId val="1"/>
      </c:scatterChart>
      <c:valAx>
        <c:axId val="465141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41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A2D0130-AB4C-4697-0C33-7AE847939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13" customFormat="1" ht="20.25" x14ac:dyDescent="0.2">
      <c r="A1" s="46" t="s">
        <v>51</v>
      </c>
      <c r="F1" s="8" t="s">
        <v>42</v>
      </c>
      <c r="G1" s="3" t="s">
        <v>43</v>
      </c>
      <c r="H1" s="4"/>
      <c r="I1" s="9" t="s">
        <v>42</v>
      </c>
      <c r="J1" s="8" t="s">
        <v>42</v>
      </c>
      <c r="K1" s="10">
        <v>2.0640159200000001</v>
      </c>
      <c r="L1" s="6">
        <v>33.432870399999999</v>
      </c>
      <c r="M1" s="7">
        <v>51494.608</v>
      </c>
      <c r="N1" s="7">
        <v>0.33344000000000001</v>
      </c>
      <c r="O1" s="6" t="s">
        <v>44</v>
      </c>
      <c r="P1" s="6">
        <v>12.25</v>
      </c>
      <c r="Q1" s="6">
        <v>12.55</v>
      </c>
      <c r="R1" s="11" t="s">
        <v>45</v>
      </c>
      <c r="S1" s="47" t="s">
        <v>46</v>
      </c>
    </row>
    <row r="2" spans="1:19" s="13" customFormat="1" ht="12.95" customHeight="1" x14ac:dyDescent="0.2">
      <c r="A2" s="13" t="s">
        <v>23</v>
      </c>
      <c r="B2" s="13" t="s">
        <v>44</v>
      </c>
      <c r="C2" s="14"/>
      <c r="D2" s="15" t="s">
        <v>48</v>
      </c>
    </row>
    <row r="3" spans="1:19" s="13" customFormat="1" ht="12.95" customHeight="1" thickBot="1" x14ac:dyDescent="0.25"/>
    <row r="4" spans="1:19" s="13" customFormat="1" ht="12.95" customHeight="1" thickTop="1" thickBot="1" x14ac:dyDescent="0.25">
      <c r="A4" s="16" t="s">
        <v>0</v>
      </c>
      <c r="C4" s="17" t="s">
        <v>37</v>
      </c>
      <c r="D4" s="18" t="s">
        <v>37</v>
      </c>
    </row>
    <row r="5" spans="1:19" s="13" customFormat="1" ht="12.95" customHeight="1" thickTop="1" x14ac:dyDescent="0.2">
      <c r="A5" s="19" t="s">
        <v>28</v>
      </c>
      <c r="C5" s="20">
        <v>-9.5</v>
      </c>
      <c r="D5" s="13" t="s">
        <v>29</v>
      </c>
    </row>
    <row r="6" spans="1:19" s="13" customFormat="1" ht="12.95" customHeight="1" x14ac:dyDescent="0.2">
      <c r="A6" s="16" t="s">
        <v>1</v>
      </c>
    </row>
    <row r="7" spans="1:19" s="13" customFormat="1" ht="12.95" customHeight="1" x14ac:dyDescent="0.2">
      <c r="A7" s="13" t="s">
        <v>2</v>
      </c>
      <c r="C7" s="48">
        <v>51494.608</v>
      </c>
      <c r="D7" s="5" t="s">
        <v>47</v>
      </c>
    </row>
    <row r="8" spans="1:19" s="13" customFormat="1" ht="12.95" customHeight="1" x14ac:dyDescent="0.2">
      <c r="A8" s="13" t="s">
        <v>3</v>
      </c>
      <c r="C8" s="48">
        <v>0.33344000000000001</v>
      </c>
      <c r="D8" s="22" t="s">
        <v>47</v>
      </c>
    </row>
    <row r="9" spans="1:19" s="13" customFormat="1" ht="12.95" customHeight="1" x14ac:dyDescent="0.2">
      <c r="A9" s="23" t="s">
        <v>32</v>
      </c>
      <c r="C9" s="24">
        <v>21</v>
      </c>
      <c r="D9" s="25" t="str">
        <f>"F"&amp;C9</f>
        <v>F21</v>
      </c>
      <c r="E9" s="26" t="str">
        <f>"G"&amp;C9</f>
        <v>G21</v>
      </c>
    </row>
    <row r="10" spans="1:19" s="13" customFormat="1" ht="12.95" customHeight="1" thickBot="1" x14ac:dyDescent="0.25">
      <c r="C10" s="27" t="s">
        <v>19</v>
      </c>
      <c r="D10" s="27" t="s">
        <v>20</v>
      </c>
    </row>
    <row r="11" spans="1:19" s="13" customFormat="1" ht="12.95" customHeight="1" x14ac:dyDescent="0.2">
      <c r="A11" s="13" t="s">
        <v>15</v>
      </c>
      <c r="C11" s="26">
        <f ca="1">INTERCEPT(INDIRECT($E$9):G991,INDIRECT($D$9):F991)</f>
        <v>-1.8939995070584182E-2</v>
      </c>
      <c r="D11" s="15"/>
    </row>
    <row r="12" spans="1:19" s="13" customFormat="1" ht="12.95" customHeight="1" x14ac:dyDescent="0.2">
      <c r="A12" s="13" t="s">
        <v>16</v>
      </c>
      <c r="C12" s="26">
        <f ca="1">SLOPE(INDIRECT($E$9):G991,INDIRECT($D$9):F991)</f>
        <v>1.2133644939008324E-6</v>
      </c>
      <c r="D12" s="15"/>
    </row>
    <row r="13" spans="1:19" s="13" customFormat="1" ht="12.95" customHeight="1" x14ac:dyDescent="0.2">
      <c r="A13" s="13" t="s">
        <v>18</v>
      </c>
      <c r="C13" s="15" t="s">
        <v>13</v>
      </c>
    </row>
    <row r="14" spans="1:19" s="13" customFormat="1" ht="12.95" customHeight="1" x14ac:dyDescent="0.2"/>
    <row r="15" spans="1:19" s="13" customFormat="1" ht="12.95" customHeight="1" x14ac:dyDescent="0.2">
      <c r="A15" s="28" t="s">
        <v>17</v>
      </c>
      <c r="C15" s="29">
        <f ca="1">(C7+C11)+(C8+C12)*INT(MAX(F21:F3532))</f>
        <v>59916.980668378681</v>
      </c>
      <c r="E15" s="30" t="s">
        <v>34</v>
      </c>
      <c r="F15" s="31">
        <v>1</v>
      </c>
    </row>
    <row r="16" spans="1:19" s="13" customFormat="1" ht="12.95" customHeight="1" x14ac:dyDescent="0.2">
      <c r="A16" s="16" t="s">
        <v>4</v>
      </c>
      <c r="C16" s="32">
        <f ca="1">+C8+C12</f>
        <v>0.33344121336449389</v>
      </c>
      <c r="E16" s="30" t="s">
        <v>30</v>
      </c>
      <c r="F16" s="32">
        <f ca="1">NOW()+15018.5+$C$5/24</f>
        <v>60378.661944675921</v>
      </c>
    </row>
    <row r="17" spans="1:21" s="13" customFormat="1" ht="12.95" customHeight="1" thickBot="1" x14ac:dyDescent="0.25">
      <c r="A17" s="30" t="s">
        <v>27</v>
      </c>
      <c r="C17" s="13">
        <f>COUNT(C21:C2190)</f>
        <v>6</v>
      </c>
      <c r="E17" s="30" t="s">
        <v>35</v>
      </c>
      <c r="F17" s="33">
        <f ca="1">ROUND(2*(F16-$C$7)/$C$8,0)/2+F15</f>
        <v>26644.5</v>
      </c>
    </row>
    <row r="18" spans="1:21" s="13" customFormat="1" ht="12.95" customHeight="1" thickTop="1" thickBot="1" x14ac:dyDescent="0.25">
      <c r="A18" s="16" t="s">
        <v>5</v>
      </c>
      <c r="C18" s="34">
        <f ca="1">+C15</f>
        <v>59916.980668378681</v>
      </c>
      <c r="D18" s="35">
        <f ca="1">+C16</f>
        <v>0.33344121336449389</v>
      </c>
      <c r="E18" s="30" t="s">
        <v>36</v>
      </c>
      <c r="F18" s="26">
        <f ca="1">ROUND(2*(F16-$C$15)/$C$16,0)/2+F15</f>
        <v>1385.5</v>
      </c>
    </row>
    <row r="19" spans="1:21" s="13" customFormat="1" ht="12.95" customHeight="1" thickTop="1" x14ac:dyDescent="0.2">
      <c r="E19" s="30" t="s">
        <v>31</v>
      </c>
      <c r="F19" s="36">
        <f ca="1">+$C$15+$C$16*F18-15018.5-$C$5/24</f>
        <v>45360.859302828525</v>
      </c>
    </row>
    <row r="20" spans="1:21" s="13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37" t="s">
        <v>38</v>
      </c>
      <c r="I20" s="37" t="s">
        <v>39</v>
      </c>
      <c r="J20" s="37" t="s">
        <v>40</v>
      </c>
      <c r="K20" s="37" t="s">
        <v>41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7" t="s">
        <v>14</v>
      </c>
      <c r="U20" s="39" t="s">
        <v>33</v>
      </c>
    </row>
    <row r="21" spans="1:21" s="13" customFormat="1" ht="12.95" customHeight="1" x14ac:dyDescent="0.2">
      <c r="A21" s="13" t="s">
        <v>47</v>
      </c>
      <c r="C21" s="21">
        <v>51494.608</v>
      </c>
      <c r="D21" s="21" t="s">
        <v>13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I21" s="13">
        <f>+G21</f>
        <v>0</v>
      </c>
      <c r="O21" s="13">
        <f ca="1">+C$11+C$12*$F21</f>
        <v>-1.8939995070584182E-2</v>
      </c>
      <c r="Q21" s="40">
        <f>+C21-15018.5</f>
        <v>36476.108</v>
      </c>
    </row>
    <row r="22" spans="1:21" s="13" customFormat="1" ht="12.95" customHeight="1" x14ac:dyDescent="0.2">
      <c r="A22" s="41" t="s">
        <v>49</v>
      </c>
      <c r="B22" s="42" t="s">
        <v>50</v>
      </c>
      <c r="C22" s="43">
        <v>57294.404699999999</v>
      </c>
      <c r="D22" s="43">
        <v>3.0000000000000001E-3</v>
      </c>
      <c r="E22" s="13">
        <f>+(C22-C$7)/C$8</f>
        <v>17393.824076295583</v>
      </c>
      <c r="F22" s="13">
        <f>ROUND(2*E22,0)/2</f>
        <v>17394</v>
      </c>
      <c r="G22" s="13">
        <f>+C22-(C$7+F22*C$8)</f>
        <v>-5.866000000241911E-2</v>
      </c>
      <c r="K22" s="13">
        <f>+G22</f>
        <v>-5.866000000241911E-2</v>
      </c>
      <c r="O22" s="13">
        <f ca="1">+C$11+C$12*$F22</f>
        <v>2.165266936326897E-3</v>
      </c>
      <c r="Q22" s="40">
        <f>+C22-15018.5</f>
        <v>42275.904699999999</v>
      </c>
    </row>
    <row r="23" spans="1:21" s="13" customFormat="1" ht="12.95" customHeight="1" x14ac:dyDescent="0.2">
      <c r="A23" s="44" t="s">
        <v>52</v>
      </c>
      <c r="B23" s="45" t="s">
        <v>50</v>
      </c>
      <c r="C23" s="12">
        <v>59916.98499999987</v>
      </c>
      <c r="D23" s="21"/>
      <c r="E23" s="13">
        <f t="shared" ref="E23:E26" si="0">+(C23-C$7)/C$8</f>
        <v>25259.048104606132</v>
      </c>
      <c r="F23" s="13">
        <f t="shared" ref="F23:F26" si="1">ROUND(2*E23,0)/2</f>
        <v>25259</v>
      </c>
      <c r="G23" s="13">
        <f t="shared" ref="G23:G26" si="2">+C23-(C$7+F23*C$8)</f>
        <v>1.6039999871281907E-2</v>
      </c>
      <c r="K23" s="13">
        <f t="shared" ref="K23:K26" si="3">+G23</f>
        <v>1.6039999871281907E-2</v>
      </c>
      <c r="O23" s="13">
        <f t="shared" ref="O23:O26" ca="1" si="4">+C$11+C$12*$F23</f>
        <v>1.1708378680856942E-2</v>
      </c>
      <c r="Q23" s="40">
        <f t="shared" ref="Q23:Q26" si="5">+C23-15018.5</f>
        <v>44898.48499999987</v>
      </c>
    </row>
    <row r="24" spans="1:21" s="13" customFormat="1" ht="12.95" customHeight="1" x14ac:dyDescent="0.2">
      <c r="A24" s="44" t="s">
        <v>52</v>
      </c>
      <c r="B24" s="45" t="s">
        <v>50</v>
      </c>
      <c r="C24" s="12">
        <v>59916.98900000006</v>
      </c>
      <c r="D24" s="21"/>
      <c r="E24" s="13">
        <f t="shared" si="0"/>
        <v>25259.060100767932</v>
      </c>
      <c r="F24" s="13">
        <f t="shared" si="1"/>
        <v>25259</v>
      </c>
      <c r="G24" s="13">
        <f t="shared" si="2"/>
        <v>2.0040000061271712E-2</v>
      </c>
      <c r="K24" s="13">
        <f t="shared" si="3"/>
        <v>2.0040000061271712E-2</v>
      </c>
      <c r="O24" s="13">
        <f t="shared" ca="1" si="4"/>
        <v>1.1708378680856942E-2</v>
      </c>
      <c r="Q24" s="40">
        <f t="shared" si="5"/>
        <v>44898.48900000006</v>
      </c>
    </row>
    <row r="25" spans="1:21" s="13" customFormat="1" ht="12.95" customHeight="1" x14ac:dyDescent="0.2">
      <c r="A25" s="44" t="s">
        <v>52</v>
      </c>
      <c r="B25" s="45" t="s">
        <v>53</v>
      </c>
      <c r="C25" s="12">
        <v>59917.158999999985</v>
      </c>
      <c r="D25" s="21"/>
      <c r="E25" s="13">
        <f t="shared" si="0"/>
        <v>25259.569937619915</v>
      </c>
      <c r="F25" s="13">
        <f t="shared" si="1"/>
        <v>25259.5</v>
      </c>
      <c r="G25" s="13">
        <f t="shared" si="2"/>
        <v>2.33199999856879E-2</v>
      </c>
      <c r="K25" s="13">
        <f t="shared" si="3"/>
        <v>2.33199999856879E-2</v>
      </c>
      <c r="O25" s="13">
        <f t="shared" ca="1" si="4"/>
        <v>1.1708985363103896E-2</v>
      </c>
      <c r="Q25" s="40">
        <f t="shared" si="5"/>
        <v>44898.658999999985</v>
      </c>
    </row>
    <row r="26" spans="1:21" s="13" customFormat="1" ht="12.95" customHeight="1" x14ac:dyDescent="0.2">
      <c r="A26" s="44" t="s">
        <v>52</v>
      </c>
      <c r="B26" s="45" t="s">
        <v>53</v>
      </c>
      <c r="C26" s="12">
        <v>59917.165000000037</v>
      </c>
      <c r="D26" s="21"/>
      <c r="E26" s="13">
        <f t="shared" si="0"/>
        <v>25259.587931861915</v>
      </c>
      <c r="F26" s="13">
        <f t="shared" si="1"/>
        <v>25259.5</v>
      </c>
      <c r="G26" s="13">
        <f t="shared" si="2"/>
        <v>2.9320000037841965E-2</v>
      </c>
      <c r="K26" s="13">
        <f t="shared" si="3"/>
        <v>2.9320000037841965E-2</v>
      </c>
      <c r="O26" s="13">
        <f t="shared" ca="1" si="4"/>
        <v>1.1708985363103896E-2</v>
      </c>
      <c r="Q26" s="40">
        <f t="shared" si="5"/>
        <v>44898.665000000037</v>
      </c>
    </row>
    <row r="27" spans="1:21" s="13" customFormat="1" ht="12.95" customHeight="1" x14ac:dyDescent="0.2">
      <c r="C27" s="21"/>
      <c r="D27" s="21"/>
      <c r="Q27" s="40"/>
    </row>
    <row r="28" spans="1:21" s="13" customFormat="1" ht="12.95" customHeight="1" x14ac:dyDescent="0.2">
      <c r="C28" s="21"/>
      <c r="D28" s="21"/>
      <c r="Q28" s="40"/>
    </row>
    <row r="29" spans="1:21" s="13" customFormat="1" ht="12.95" customHeight="1" x14ac:dyDescent="0.2">
      <c r="C29" s="21"/>
      <c r="D29" s="21"/>
      <c r="Q29" s="40"/>
    </row>
    <row r="30" spans="1:21" s="13" customFormat="1" ht="12.95" customHeight="1" x14ac:dyDescent="0.2">
      <c r="C30" s="21"/>
      <c r="D30" s="21"/>
      <c r="Q30" s="40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7" type="noConversion"/>
  <hyperlinks>
    <hyperlink ref="H63943" r:id="rId1" display="http://vsolj.cetus-net.org/bulletin.html" xr:uid="{00000000-0004-0000-0000-000000000000}"/>
    <hyperlink ref="H63936" r:id="rId2" display="https://www.aavso.org/ejaavso" xr:uid="{00000000-0004-0000-0000-000001000000}"/>
    <hyperlink ref="I63943" r:id="rId3" display="http://vsolj.cetus-net.org/bulletin.html" xr:uid="{00000000-0004-0000-0000-000002000000}"/>
    <hyperlink ref="AQ57586" r:id="rId4" display="http://cdsbib.u-strasbg.fr/cgi-bin/cdsbib?1990RMxAA..21..381G" xr:uid="{00000000-0004-0000-0000-000003000000}"/>
    <hyperlink ref="H63940" r:id="rId5" display="https://www.aavso.org/ejaavso" xr:uid="{00000000-0004-0000-0000-000004000000}"/>
    <hyperlink ref="AP4950" r:id="rId6" display="http://cdsbib.u-strasbg.fr/cgi-bin/cdsbib?1990RMxAA..21..381G" xr:uid="{00000000-0004-0000-0000-000005000000}"/>
    <hyperlink ref="AP4953" r:id="rId7" display="http://cdsbib.u-strasbg.fr/cgi-bin/cdsbib?1990RMxAA..21..381G" xr:uid="{00000000-0004-0000-0000-000006000000}"/>
    <hyperlink ref="AP4951" r:id="rId8" display="http://cdsbib.u-strasbg.fr/cgi-bin/cdsbib?1990RMxAA..21..381G" xr:uid="{00000000-0004-0000-0000-000007000000}"/>
    <hyperlink ref="AP4935" r:id="rId9" display="http://cdsbib.u-strasbg.fr/cgi-bin/cdsbib?1990RMxAA..21..381G" xr:uid="{00000000-0004-0000-0000-000008000000}"/>
    <hyperlink ref="AQ5164" r:id="rId10" display="http://cdsbib.u-strasbg.fr/cgi-bin/cdsbib?1990RMxAA..21..381G" xr:uid="{00000000-0004-0000-0000-000009000000}"/>
    <hyperlink ref="AQ5168" r:id="rId11" display="http://cdsbib.u-strasbg.fr/cgi-bin/cdsbib?1990RMxAA..21..381G" xr:uid="{00000000-0004-0000-0000-00000A000000}"/>
    <hyperlink ref="AQ1496" r:id="rId12" display="http://cdsbib.u-strasbg.fr/cgi-bin/cdsbib?1990RMxAA..21..381G" xr:uid="{00000000-0004-0000-0000-00000B000000}"/>
    <hyperlink ref="I224" r:id="rId13" display="http://vsolj.cetus-net.org/bulletin.html" xr:uid="{00000000-0004-0000-0000-00000C000000}"/>
    <hyperlink ref="H224" r:id="rId14" display="http://vsolj.cetus-net.org/bulletin.html" xr:uid="{00000000-0004-0000-0000-00000D000000}"/>
    <hyperlink ref="AQ832" r:id="rId15" display="http://cdsbib.u-strasbg.fr/cgi-bin/cdsbib?1990RMxAA..21..381G" xr:uid="{00000000-0004-0000-0000-00000E000000}"/>
    <hyperlink ref="AQ831" r:id="rId16" display="http://cdsbib.u-strasbg.fr/cgi-bin/cdsbib?1990RMxAA..21..381G" xr:uid="{00000000-0004-0000-0000-00000F000000}"/>
    <hyperlink ref="AP3226" r:id="rId17" display="http://cdsbib.u-strasbg.fr/cgi-bin/cdsbib?1990RMxAA..21..381G" xr:uid="{00000000-0004-0000-0000-000010000000}"/>
    <hyperlink ref="AP3244" r:id="rId18" display="http://cdsbib.u-strasbg.fr/cgi-bin/cdsbib?1990RMxAA..21..381G" xr:uid="{00000000-0004-0000-0000-000011000000}"/>
    <hyperlink ref="AP3245" r:id="rId19" display="http://cdsbib.u-strasbg.fr/cgi-bin/cdsbib?1990RMxAA..21..381G" xr:uid="{00000000-0004-0000-0000-000012000000}"/>
    <hyperlink ref="AP324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2024-03-09T02:53:12Z</dcterms:modified>
</cp:coreProperties>
</file>