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74CA448-C9F2-4E2A-9CE8-024F5A8C2A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Q60" i="1" l="1"/>
  <c r="Q66" i="1"/>
  <c r="Q67" i="1"/>
  <c r="Q68" i="1"/>
  <c r="Q67" i="2"/>
  <c r="Q68" i="2"/>
  <c r="Q69" i="2"/>
  <c r="Q70" i="2"/>
  <c r="Q33" i="2"/>
  <c r="Q33" i="1"/>
  <c r="F14" i="2"/>
  <c r="Q34" i="2"/>
  <c r="Q59" i="2"/>
  <c r="Q64" i="2"/>
  <c r="Q34" i="1"/>
  <c r="Q59" i="1"/>
  <c r="Q65" i="1"/>
  <c r="F14" i="1"/>
  <c r="Q66" i="2" l="1"/>
  <c r="Q70" i="1"/>
  <c r="Q48" i="2"/>
  <c r="Q49" i="2"/>
  <c r="Q50" i="2"/>
  <c r="Q52" i="2"/>
  <c r="Q51" i="2"/>
  <c r="Q53" i="2"/>
  <c r="Q54" i="2"/>
  <c r="Q55" i="2"/>
  <c r="Q56" i="2"/>
  <c r="Q57" i="2"/>
  <c r="Q58" i="2"/>
  <c r="Q60" i="2"/>
  <c r="Q63" i="2"/>
  <c r="Q61" i="2"/>
  <c r="Q62" i="2"/>
  <c r="Q48" i="1"/>
  <c r="Q49" i="1"/>
  <c r="Q50" i="1"/>
  <c r="Q52" i="1"/>
  <c r="Q51" i="1"/>
  <c r="Q53" i="1"/>
  <c r="Q54" i="1"/>
  <c r="Q55" i="1"/>
  <c r="Q56" i="1"/>
  <c r="Q57" i="1"/>
  <c r="Q58" i="1"/>
  <c r="Q61" i="1"/>
  <c r="Q62" i="1"/>
  <c r="Q63" i="1"/>
  <c r="Q64" i="1"/>
  <c r="Q26" i="1"/>
  <c r="Q27" i="1"/>
  <c r="Q28" i="1"/>
  <c r="Q29" i="1"/>
  <c r="Q30" i="1"/>
  <c r="Q31" i="1"/>
  <c r="Q32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26" i="2"/>
  <c r="Q27" i="2"/>
  <c r="Q28" i="2"/>
  <c r="Q29" i="2"/>
  <c r="Q30" i="2"/>
  <c r="Q31" i="2"/>
  <c r="Q32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69" i="1"/>
  <c r="Q65" i="2"/>
  <c r="Q25" i="2"/>
  <c r="Q24" i="2"/>
  <c r="Q23" i="2"/>
  <c r="Q22" i="2"/>
  <c r="C21" i="2"/>
  <c r="Q21" i="2" s="1"/>
  <c r="A21" i="2"/>
  <c r="G11" i="2"/>
  <c r="F11" i="2"/>
  <c r="C7" i="2"/>
  <c r="A21" i="1"/>
  <c r="Q22" i="1"/>
  <c r="Q23" i="1"/>
  <c r="Q24" i="1"/>
  <c r="Q25" i="1"/>
  <c r="C21" i="1"/>
  <c r="R22" i="1" s="1"/>
  <c r="G11" i="1"/>
  <c r="F11" i="1"/>
  <c r="C7" i="1"/>
  <c r="C8" i="1"/>
  <c r="E33" i="2" l="1"/>
  <c r="F33" i="2" s="1"/>
  <c r="G33" i="2" s="1"/>
  <c r="J33" i="2" s="1"/>
  <c r="E69" i="2"/>
  <c r="F69" i="2" s="1"/>
  <c r="G69" i="2" s="1"/>
  <c r="J69" i="2" s="1"/>
  <c r="E67" i="2"/>
  <c r="F67" i="2" s="1"/>
  <c r="G67" i="2" s="1"/>
  <c r="J67" i="2" s="1"/>
  <c r="E70" i="2"/>
  <c r="F70" i="2" s="1"/>
  <c r="G70" i="2" s="1"/>
  <c r="J70" i="2" s="1"/>
  <c r="E68" i="2"/>
  <c r="F68" i="2" s="1"/>
  <c r="G68" i="2" s="1"/>
  <c r="J68" i="2" s="1"/>
  <c r="F15" i="1"/>
  <c r="E34" i="1"/>
  <c r="F34" i="1" s="1"/>
  <c r="G34" i="1" s="1"/>
  <c r="J34" i="1" s="1"/>
  <c r="E66" i="1"/>
  <c r="F66" i="1" s="1"/>
  <c r="G66" i="1" s="1"/>
  <c r="I66" i="1" s="1"/>
  <c r="E60" i="1"/>
  <c r="F60" i="1" s="1"/>
  <c r="G60" i="1" s="1"/>
  <c r="I60" i="1" s="1"/>
  <c r="E33" i="1"/>
  <c r="F33" i="1" s="1"/>
  <c r="G33" i="1" s="1"/>
  <c r="J33" i="1" s="1"/>
  <c r="E59" i="1"/>
  <c r="F59" i="1" s="1"/>
  <c r="G59" i="1" s="1"/>
  <c r="J59" i="1" s="1"/>
  <c r="E67" i="1"/>
  <c r="F67" i="1" s="1"/>
  <c r="G67" i="1" s="1"/>
  <c r="I67" i="1" s="1"/>
  <c r="E65" i="1"/>
  <c r="F65" i="1" s="1"/>
  <c r="G65" i="1" s="1"/>
  <c r="J65" i="1" s="1"/>
  <c r="E68" i="1"/>
  <c r="F68" i="1" s="1"/>
  <c r="G68" i="1" s="1"/>
  <c r="I68" i="1" s="1"/>
  <c r="F15" i="2"/>
  <c r="E22" i="2"/>
  <c r="F22" i="2" s="1"/>
  <c r="G22" i="2" s="1"/>
  <c r="I22" i="2" s="1"/>
  <c r="E34" i="2"/>
  <c r="F34" i="2" s="1"/>
  <c r="G34" i="2" s="1"/>
  <c r="J34" i="2" s="1"/>
  <c r="E59" i="2"/>
  <c r="F59" i="2" s="1"/>
  <c r="G59" i="2" s="1"/>
  <c r="J59" i="2" s="1"/>
  <c r="E64" i="2"/>
  <c r="F64" i="2" s="1"/>
  <c r="G64" i="2" s="1"/>
  <c r="J64" i="2" s="1"/>
  <c r="E29" i="2"/>
  <c r="F29" i="2" s="1"/>
  <c r="G29" i="2" s="1"/>
  <c r="J29" i="2" s="1"/>
  <c r="E66" i="2"/>
  <c r="F66" i="2" s="1"/>
  <c r="G66" i="2" s="1"/>
  <c r="J66" i="2" s="1"/>
  <c r="Q21" i="1"/>
  <c r="C17" i="1"/>
  <c r="E70" i="1"/>
  <c r="F70" i="1" s="1"/>
  <c r="G70" i="1" s="1"/>
  <c r="I70" i="1" s="1"/>
  <c r="E27" i="1"/>
  <c r="F27" i="1" s="1"/>
  <c r="G27" i="1" s="1"/>
  <c r="J27" i="1" s="1"/>
  <c r="E57" i="1"/>
  <c r="F57" i="1" s="1"/>
  <c r="G57" i="1" s="1"/>
  <c r="J57" i="1" s="1"/>
  <c r="E42" i="1"/>
  <c r="F42" i="1" s="1"/>
  <c r="G42" i="1" s="1"/>
  <c r="J42" i="1" s="1"/>
  <c r="E23" i="1"/>
  <c r="F23" i="1" s="1"/>
  <c r="G23" i="1" s="1"/>
  <c r="I23" i="1" s="1"/>
  <c r="E49" i="1"/>
  <c r="F49" i="1" s="1"/>
  <c r="G49" i="1" s="1"/>
  <c r="J49" i="1" s="1"/>
  <c r="E51" i="1"/>
  <c r="F51" i="1" s="1"/>
  <c r="G51" i="1" s="1"/>
  <c r="J51" i="1" s="1"/>
  <c r="E45" i="1"/>
  <c r="F45" i="1" s="1"/>
  <c r="G45" i="1" s="1"/>
  <c r="J45" i="1" s="1"/>
  <c r="E35" i="1"/>
  <c r="F35" i="1" s="1"/>
  <c r="G35" i="1" s="1"/>
  <c r="J35" i="1" s="1"/>
  <c r="E28" i="1"/>
  <c r="F28" i="1" s="1"/>
  <c r="G28" i="1" s="1"/>
  <c r="J28" i="1" s="1"/>
  <c r="E69" i="1"/>
  <c r="F69" i="1" s="1"/>
  <c r="G69" i="1" s="1"/>
  <c r="I69" i="1" s="1"/>
  <c r="E63" i="1"/>
  <c r="F63" i="1" s="1"/>
  <c r="G63" i="1" s="1"/>
  <c r="J63" i="1" s="1"/>
  <c r="E21" i="1"/>
  <c r="F21" i="1" s="1"/>
  <c r="G21" i="1" s="1"/>
  <c r="I21" i="1" s="1"/>
  <c r="E62" i="1"/>
  <c r="F62" i="1" s="1"/>
  <c r="G62" i="1" s="1"/>
  <c r="S62" i="1" s="1"/>
  <c r="E50" i="1"/>
  <c r="F50" i="1" s="1"/>
  <c r="G50" i="1" s="1"/>
  <c r="J50" i="1" s="1"/>
  <c r="E29" i="1"/>
  <c r="F29" i="1" s="1"/>
  <c r="G29" i="1" s="1"/>
  <c r="J29" i="1" s="1"/>
  <c r="E39" i="1"/>
  <c r="F39" i="1" s="1"/>
  <c r="G39" i="1" s="1"/>
  <c r="J39" i="1" s="1"/>
  <c r="E32" i="1"/>
  <c r="F32" i="1" s="1"/>
  <c r="G32" i="1" s="1"/>
  <c r="J32" i="1" s="1"/>
  <c r="E54" i="1"/>
  <c r="F54" i="1" s="1"/>
  <c r="G54" i="1" s="1"/>
  <c r="S54" i="1" s="1"/>
  <c r="E47" i="1"/>
  <c r="F47" i="1" s="1"/>
  <c r="G47" i="1" s="1"/>
  <c r="J47" i="1" s="1"/>
  <c r="E25" i="1"/>
  <c r="F25" i="1" s="1"/>
  <c r="G25" i="1" s="1"/>
  <c r="I25" i="1" s="1"/>
  <c r="E43" i="1"/>
  <c r="F43" i="1" s="1"/>
  <c r="G43" i="1" s="1"/>
  <c r="J43" i="1" s="1"/>
  <c r="E38" i="1"/>
  <c r="F38" i="1" s="1"/>
  <c r="G38" i="1" s="1"/>
  <c r="J38" i="1" s="1"/>
  <c r="E64" i="1"/>
  <c r="F64" i="1" s="1"/>
  <c r="G64" i="1" s="1"/>
  <c r="J64" i="1" s="1"/>
  <c r="E61" i="1"/>
  <c r="F61" i="1" s="1"/>
  <c r="E48" i="1"/>
  <c r="F48" i="1" s="1"/>
  <c r="G48" i="1" s="1"/>
  <c r="S48" i="1" s="1"/>
  <c r="E41" i="1"/>
  <c r="F41" i="1" s="1"/>
  <c r="G41" i="1" s="1"/>
  <c r="J41" i="1" s="1"/>
  <c r="E37" i="1"/>
  <c r="F37" i="1" s="1"/>
  <c r="G37" i="1" s="1"/>
  <c r="J37" i="1" s="1"/>
  <c r="E31" i="1"/>
  <c r="F31" i="1" s="1"/>
  <c r="G31" i="1" s="1"/>
  <c r="J31" i="1" s="1"/>
  <c r="E24" i="1"/>
  <c r="F24" i="1" s="1"/>
  <c r="G24" i="1" s="1"/>
  <c r="I24" i="1" s="1"/>
  <c r="E44" i="1"/>
  <c r="F44" i="1" s="1"/>
  <c r="G44" i="1" s="1"/>
  <c r="J44" i="1" s="1"/>
  <c r="E58" i="1"/>
  <c r="F58" i="1" s="1"/>
  <c r="G58" i="1" s="1"/>
  <c r="S58" i="1" s="1"/>
  <c r="E55" i="1"/>
  <c r="F55" i="1" s="1"/>
  <c r="G55" i="1" s="1"/>
  <c r="J55" i="1" s="1"/>
  <c r="E52" i="1"/>
  <c r="F52" i="1" s="1"/>
  <c r="G52" i="1" s="1"/>
  <c r="S52" i="1" s="1"/>
  <c r="E40" i="1"/>
  <c r="F40" i="1" s="1"/>
  <c r="G40" i="1" s="1"/>
  <c r="J40" i="1" s="1"/>
  <c r="E36" i="1"/>
  <c r="F36" i="1" s="1"/>
  <c r="G36" i="1" s="1"/>
  <c r="J36" i="1" s="1"/>
  <c r="E30" i="1"/>
  <c r="F30" i="1" s="1"/>
  <c r="G30" i="1" s="1"/>
  <c r="J30" i="1" s="1"/>
  <c r="E26" i="1"/>
  <c r="F26" i="1" s="1"/>
  <c r="G26" i="1" s="1"/>
  <c r="J26" i="1" s="1"/>
  <c r="E22" i="1"/>
  <c r="F22" i="1" s="1"/>
  <c r="G22" i="1" s="1"/>
  <c r="E46" i="1"/>
  <c r="F46" i="1" s="1"/>
  <c r="G46" i="1" s="1"/>
  <c r="J46" i="1" s="1"/>
  <c r="G61" i="1"/>
  <c r="S61" i="1" s="1"/>
  <c r="E56" i="1"/>
  <c r="F56" i="1" s="1"/>
  <c r="G56" i="1" s="1"/>
  <c r="S56" i="1" s="1"/>
  <c r="E53" i="1"/>
  <c r="F53" i="1" s="1"/>
  <c r="G53" i="1" s="1"/>
  <c r="J53" i="1" s="1"/>
  <c r="E61" i="2"/>
  <c r="F61" i="2" s="1"/>
  <c r="G61" i="2" s="1"/>
  <c r="J61" i="2" s="1"/>
  <c r="E35" i="2"/>
  <c r="F35" i="2" s="1"/>
  <c r="G35" i="2" s="1"/>
  <c r="J35" i="2" s="1"/>
  <c r="E45" i="2"/>
  <c r="F45" i="2" s="1"/>
  <c r="G45" i="2" s="1"/>
  <c r="J45" i="2" s="1"/>
  <c r="E56" i="2"/>
  <c r="F56" i="2" s="1"/>
  <c r="G56" i="2" s="1"/>
  <c r="S56" i="2" s="1"/>
  <c r="C17" i="2"/>
  <c r="E65" i="2"/>
  <c r="F65" i="2" s="1"/>
  <c r="G65" i="2" s="1"/>
  <c r="I65" i="2" s="1"/>
  <c r="E27" i="2"/>
  <c r="F27" i="2" s="1"/>
  <c r="G27" i="2" s="1"/>
  <c r="J27" i="2" s="1"/>
  <c r="E52" i="2"/>
  <c r="F52" i="2" s="1"/>
  <c r="G52" i="2" s="1"/>
  <c r="S52" i="2" s="1"/>
  <c r="E38" i="2"/>
  <c r="F38" i="2" s="1"/>
  <c r="G38" i="2" s="1"/>
  <c r="J38" i="2" s="1"/>
  <c r="E26" i="2"/>
  <c r="F26" i="2" s="1"/>
  <c r="G26" i="2" s="1"/>
  <c r="J26" i="2" s="1"/>
  <c r="E60" i="2"/>
  <c r="F60" i="2" s="1"/>
  <c r="G60" i="2" s="1"/>
  <c r="S60" i="2" s="1"/>
  <c r="E53" i="2"/>
  <c r="F53" i="2" s="1"/>
  <c r="G53" i="2" s="1"/>
  <c r="J53" i="2" s="1"/>
  <c r="E50" i="2"/>
  <c r="F50" i="2" s="1"/>
  <c r="G50" i="2" s="1"/>
  <c r="J50" i="2" s="1"/>
  <c r="E44" i="2"/>
  <c r="F44" i="2" s="1"/>
  <c r="G44" i="2" s="1"/>
  <c r="J44" i="2" s="1"/>
  <c r="E41" i="2"/>
  <c r="F41" i="2" s="1"/>
  <c r="G41" i="2" s="1"/>
  <c r="J41" i="2" s="1"/>
  <c r="E32" i="2"/>
  <c r="F32" i="2" s="1"/>
  <c r="G32" i="2" s="1"/>
  <c r="J32" i="2" s="1"/>
  <c r="E47" i="2"/>
  <c r="F47" i="2" s="1"/>
  <c r="G47" i="2" s="1"/>
  <c r="J47" i="2" s="1"/>
  <c r="E28" i="2"/>
  <c r="F28" i="2" s="1"/>
  <c r="G28" i="2" s="1"/>
  <c r="J28" i="2" s="1"/>
  <c r="E63" i="2"/>
  <c r="F63" i="2" s="1"/>
  <c r="G63" i="2" s="1"/>
  <c r="S63" i="2" s="1"/>
  <c r="E58" i="2"/>
  <c r="F58" i="2" s="1"/>
  <c r="G58" i="2" s="1"/>
  <c r="S58" i="2" s="1"/>
  <c r="E51" i="2"/>
  <c r="F51" i="2" s="1"/>
  <c r="G51" i="2" s="1"/>
  <c r="J51" i="2" s="1"/>
  <c r="E43" i="2"/>
  <c r="F43" i="2" s="1"/>
  <c r="G43" i="2" s="1"/>
  <c r="J43" i="2" s="1"/>
  <c r="E40" i="2"/>
  <c r="F40" i="2" s="1"/>
  <c r="G40" i="2" s="1"/>
  <c r="J40" i="2" s="1"/>
  <c r="E37" i="2"/>
  <c r="F37" i="2" s="1"/>
  <c r="G37" i="2" s="1"/>
  <c r="J37" i="2" s="1"/>
  <c r="E31" i="2"/>
  <c r="F31" i="2" s="1"/>
  <c r="G31" i="2" s="1"/>
  <c r="J31" i="2" s="1"/>
  <c r="E55" i="2"/>
  <c r="F55" i="2" s="1"/>
  <c r="G55" i="2" s="1"/>
  <c r="J55" i="2" s="1"/>
  <c r="E49" i="2"/>
  <c r="F49" i="2" s="1"/>
  <c r="G49" i="2" s="1"/>
  <c r="J49" i="2" s="1"/>
  <c r="E46" i="2"/>
  <c r="F46" i="2" s="1"/>
  <c r="G46" i="2" s="1"/>
  <c r="J46" i="2" s="1"/>
  <c r="E42" i="2"/>
  <c r="F42" i="2" s="1"/>
  <c r="G42" i="2" s="1"/>
  <c r="J42" i="2" s="1"/>
  <c r="E39" i="2"/>
  <c r="F39" i="2" s="1"/>
  <c r="G39" i="2" s="1"/>
  <c r="J39" i="2" s="1"/>
  <c r="E36" i="2"/>
  <c r="F36" i="2" s="1"/>
  <c r="G36" i="2" s="1"/>
  <c r="J36" i="2" s="1"/>
  <c r="E30" i="2"/>
  <c r="F30" i="2" s="1"/>
  <c r="G30" i="2" s="1"/>
  <c r="J30" i="2" s="1"/>
  <c r="E62" i="2"/>
  <c r="F62" i="2" s="1"/>
  <c r="G62" i="2" s="1"/>
  <c r="J62" i="2" s="1"/>
  <c r="E57" i="2"/>
  <c r="F57" i="2" s="1"/>
  <c r="G57" i="2" s="1"/>
  <c r="J57" i="2" s="1"/>
  <c r="E54" i="2"/>
  <c r="F54" i="2" s="1"/>
  <c r="G54" i="2" s="1"/>
  <c r="S54" i="2" s="1"/>
  <c r="E48" i="2"/>
  <c r="F48" i="2" s="1"/>
  <c r="G48" i="2" s="1"/>
  <c r="S48" i="2" s="1"/>
  <c r="E21" i="2"/>
  <c r="F21" i="2" s="1"/>
  <c r="G21" i="2" s="1"/>
  <c r="E25" i="2"/>
  <c r="F25" i="2" s="1"/>
  <c r="G25" i="2" s="1"/>
  <c r="I25" i="2" s="1"/>
  <c r="R22" i="2"/>
  <c r="E24" i="2"/>
  <c r="F24" i="2" s="1"/>
  <c r="G24" i="2" s="1"/>
  <c r="I24" i="2" s="1"/>
  <c r="E23" i="2"/>
  <c r="F23" i="2" s="1"/>
  <c r="G23" i="2" s="1"/>
  <c r="I23" i="2" s="1"/>
  <c r="C12" i="2"/>
  <c r="C11" i="2"/>
  <c r="C12" i="1"/>
  <c r="C11" i="1"/>
  <c r="O67" i="1" l="1"/>
  <c r="O66" i="1"/>
  <c r="O68" i="1"/>
  <c r="O60" i="1"/>
  <c r="O69" i="2"/>
  <c r="O68" i="2"/>
  <c r="O67" i="2"/>
  <c r="O70" i="2"/>
  <c r="O33" i="2"/>
  <c r="O33" i="1"/>
  <c r="O59" i="2"/>
  <c r="O64" i="2"/>
  <c r="O34" i="2"/>
  <c r="O65" i="1"/>
  <c r="O34" i="1"/>
  <c r="O59" i="1"/>
  <c r="O66" i="2"/>
  <c r="O70" i="1"/>
  <c r="C16" i="1"/>
  <c r="I22" i="1"/>
  <c r="O50" i="2"/>
  <c r="O54" i="2"/>
  <c r="O58" i="2"/>
  <c r="O61" i="2"/>
  <c r="O48" i="2"/>
  <c r="O49" i="2"/>
  <c r="O53" i="2"/>
  <c r="O57" i="2"/>
  <c r="O63" i="2"/>
  <c r="O51" i="2"/>
  <c r="O56" i="2"/>
  <c r="O52" i="2"/>
  <c r="O55" i="2"/>
  <c r="O60" i="2"/>
  <c r="O62" i="2"/>
  <c r="O50" i="1"/>
  <c r="O54" i="1"/>
  <c r="O58" i="1"/>
  <c r="O63" i="1"/>
  <c r="O51" i="1"/>
  <c r="O48" i="1"/>
  <c r="O56" i="1"/>
  <c r="O62" i="1"/>
  <c r="O49" i="1"/>
  <c r="O53" i="1"/>
  <c r="O57" i="1"/>
  <c r="O52" i="1"/>
  <c r="O55" i="1"/>
  <c r="O61" i="1"/>
  <c r="O64" i="1"/>
  <c r="O28" i="1"/>
  <c r="O43" i="1"/>
  <c r="O27" i="1"/>
  <c r="O31" i="1"/>
  <c r="O37" i="1"/>
  <c r="O41" i="1"/>
  <c r="O45" i="1"/>
  <c r="O29" i="1"/>
  <c r="O32" i="1"/>
  <c r="O38" i="1"/>
  <c r="O42" i="1"/>
  <c r="O46" i="1"/>
  <c r="O39" i="1"/>
  <c r="O26" i="1"/>
  <c r="O30" i="1"/>
  <c r="O36" i="1"/>
  <c r="O40" i="1"/>
  <c r="O44" i="1"/>
  <c r="O47" i="1"/>
  <c r="O35" i="1"/>
  <c r="O27" i="2"/>
  <c r="O31" i="2"/>
  <c r="O37" i="2"/>
  <c r="O41" i="2"/>
  <c r="O45" i="2"/>
  <c r="O26" i="2"/>
  <c r="O30" i="2"/>
  <c r="O36" i="2"/>
  <c r="O40" i="2"/>
  <c r="O44" i="2"/>
  <c r="O28" i="2"/>
  <c r="O32" i="2"/>
  <c r="O46" i="2"/>
  <c r="O38" i="2"/>
  <c r="O29" i="2"/>
  <c r="O35" i="2"/>
  <c r="O39" i="2"/>
  <c r="O43" i="2"/>
  <c r="O47" i="2"/>
  <c r="O42" i="2"/>
  <c r="O69" i="1"/>
  <c r="O65" i="2"/>
  <c r="C15" i="2"/>
  <c r="O25" i="2"/>
  <c r="O21" i="2"/>
  <c r="O22" i="2"/>
  <c r="O23" i="2"/>
  <c r="O24" i="2"/>
  <c r="C16" i="2"/>
  <c r="D18" i="2" s="1"/>
  <c r="I21" i="2"/>
  <c r="O21" i="1"/>
  <c r="O25" i="1"/>
  <c r="O23" i="1"/>
  <c r="C15" i="1"/>
  <c r="O24" i="1"/>
  <c r="O22" i="1"/>
  <c r="F16" i="2" l="1"/>
  <c r="F17" i="2" s="1"/>
  <c r="D18" i="1"/>
  <c r="F16" i="1"/>
  <c r="F17" i="1" s="1"/>
  <c r="C18" i="2"/>
  <c r="C18" i="1"/>
  <c r="F18" i="2" l="1"/>
  <c r="F18" i="1"/>
</calcChain>
</file>

<file path=xl/sharedStrings.xml><?xml version="1.0" encoding="utf-8"?>
<sst xmlns="http://schemas.openxmlformats.org/spreadsheetml/2006/main" count="387" uniqueCount="60">
  <si>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</si>
  <si>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</si>
  <si>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</si>
  <si>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</si>
  <si>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</si>
  <si>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</si>
  <si>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</si>
  <si>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</si>
  <si>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</si>
  <si>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</si>
  <si>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</si>
  <si>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</si>
  <si>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</si>
  <si>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</si>
  <si>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</si>
  <si>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</si>
  <si>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</si>
  <si>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</si>
  <si>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</si>
  <si>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</si>
  <si>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</si>
  <si>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</si>
  <si>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</si>
  <si>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</si>
  <si>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</si>
  <si>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</si>
  <si>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</si>
  <si>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</si>
  <si>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</si>
  <si>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</si>
  <si>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</si>
  <si>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</si>
  <si>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</si>
  <si>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GSC 9118 0898_Tuc.xls</t>
  </si>
  <si>
    <t>EB</t>
  </si>
  <si>
    <t>IBVS 5495 Eph.</t>
  </si>
  <si>
    <t>IBVS 5495</t>
  </si>
  <si>
    <t>Tuc</t>
  </si>
  <si>
    <t>EK Tuc / GSC 9118 0898 / NSV 14254</t>
  </si>
  <si>
    <t>JRBA</t>
  </si>
  <si>
    <t>I</t>
  </si>
  <si>
    <t>VSS SEB Gp</t>
  </si>
  <si>
    <t>CCD</t>
  </si>
  <si>
    <t>VSX</t>
  </si>
  <si>
    <t>TESS</t>
  </si>
  <si>
    <t>Vis</t>
  </si>
  <si>
    <t>II</t>
  </si>
  <si>
    <t>Better Period</t>
  </si>
  <si>
    <t>TESS/JRBA</t>
  </si>
  <si>
    <t>Bad?</t>
  </si>
  <si>
    <t>Questionable</t>
  </si>
  <si>
    <t>VStar</t>
  </si>
  <si>
    <t>Mag</t>
  </si>
  <si>
    <t>9.71 - 10.17</t>
  </si>
  <si>
    <t>Add Cycle</t>
  </si>
  <si>
    <t>Old Cycle</t>
  </si>
  <si>
    <t>Next ToM-P</t>
  </si>
  <si>
    <t>Next ToM-S</t>
  </si>
  <si>
    <t>TESS/RAA</t>
  </si>
  <si>
    <t xml:space="preserve">Mag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</si>
</sst>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000"/>
    <numFmt numFmtId="166" formatCode="0.000000"/>
    <numFmt numFmtId="167" formatCode="0.00000"/>
    <numFmt numFmtId="168" formatCode="0.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206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C99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3" borderId="6" applyNumberFormat="0" applyAlignment="0" applyProtection="0"/>
    <xf numFmtId="0" fontId="15" fillId="0" borderId="2" applyNumberFormat="0" applyFont="0" applyFill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8" fillId="0" borderId="0" xfId="0" applyFont="1" applyAlignment="1"/>
    <xf numFmtId="0" fontId="14" fillId="0" borderId="0" xfId="0" applyFont="1" applyAlignment="1"/>
    <xf numFmtId="0" fontId="18" fillId="0" borderId="0" xfId="0" applyFont="1" applyAlignment="1">
      <alignment horizontal="left"/>
    </xf>
    <xf numFmtId="165" fontId="19" fillId="0" borderId="0" xfId="0" applyNumberFormat="1" applyFont="1" applyAlignment="1" applyProtection="1">
      <alignment horizontal="left" vertical="center" wrapText="1"/>
      <protection locked="0"/>
    </xf>
    <xf numFmtId="165" fontId="17" fillId="0" borderId="0" xfId="7" applyNumberFormat="1" applyFont="1" applyFill="1" applyBorder="1" applyAlignment="1" applyProtection="1">
      <alignment horizontal="left"/>
      <protection locked="0"/>
    </xf>
    <xf numFmtId="165" fontId="18" fillId="0" borderId="0" xfId="0" applyNumberFormat="1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/>
    </xf>
    <xf numFmtId="165" fontId="18" fillId="0" borderId="0" xfId="7" applyNumberFormat="1" applyFont="1" applyFill="1" applyBorder="1" applyAlignment="1" applyProtection="1">
      <alignment horizontal="left"/>
      <protection locked="0"/>
    </xf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/>
    </xf>
    <xf numFmtId="0" fontId="0" fillId="0" borderId="3" xfId="0" applyBorder="1" applyAlignment="1"/>
    <xf numFmtId="0" fontId="20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6" fontId="18" fillId="0" borderId="0" xfId="0" applyNumberFormat="1" applyFont="1" applyAlignment="1" applyProtection="1">
      <alignment horizontal="left"/>
      <protection locked="0"/>
    </xf>
    <xf numFmtId="166" fontId="18" fillId="0" borderId="0" xfId="0" applyNumberFormat="1" applyFont="1" applyAlignment="1">
      <alignment horizontal="left"/>
    </xf>
    <xf numFmtId="167" fontId="18" fillId="0" borderId="0" xfId="0" applyNumberFormat="1" applyFont="1" applyAlignment="1">
      <alignment horizontal="left"/>
    </xf>
    <xf numFmtId="0" fontId="7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4" fillId="4" borderId="7" xfId="0" applyFont="1" applyFill="1" applyBorder="1" applyAlignment="1">
      <alignment horizontal="right"/>
    </xf>
    <xf numFmtId="0" fontId="14" fillId="4" borderId="8" xfId="0" applyFont="1" applyFill="1" applyBorder="1" applyAlignment="1">
      <alignment horizontal="center"/>
    </xf>
    <xf numFmtId="0" fontId="21" fillId="0" borderId="9" xfId="0" applyFont="1" applyBorder="1" applyAlignment="1">
      <alignment horizontal="right" vertical="top"/>
    </xf>
    <xf numFmtId="0" fontId="21" fillId="0" borderId="9" xfId="0" applyFont="1" applyBorder="1" applyAlignment="1">
      <alignment horizontal="right"/>
    </xf>
    <xf numFmtId="0" fontId="21" fillId="0" borderId="12" xfId="0" applyFont="1" applyBorder="1" applyAlignment="1">
      <alignment horizontal="right"/>
    </xf>
    <xf numFmtId="0" fontId="22" fillId="0" borderId="10" xfId="0" applyFont="1" applyBorder="1" applyAlignment="1">
      <alignment horizontal="right" vertical="center"/>
    </xf>
    <xf numFmtId="168" fontId="18" fillId="0" borderId="10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22" fontId="18" fillId="0" borderId="11" xfId="0" applyNumberFormat="1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Input" xfId="7" builtinId="20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Tuc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80701754385964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plus>
            <c:minus>
              <c:numRef>
                <c:f>'Active 1'!$D$21:$D$233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4988.5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4994.5</c:v>
                </c:pt>
                <c:pt idx="38">
                  <c:v>4997</c:v>
                </c:pt>
                <c:pt idx="39">
                  <c:v>4997</c:v>
                </c:pt>
                <c:pt idx="40">
                  <c:v>5000.5</c:v>
                </c:pt>
                <c:pt idx="41">
                  <c:v>5004.5</c:v>
                </c:pt>
                <c:pt idx="42">
                  <c:v>5006</c:v>
                </c:pt>
                <c:pt idx="43">
                  <c:v>5007</c:v>
                </c:pt>
                <c:pt idx="44">
                  <c:v>5018</c:v>
                </c:pt>
                <c:pt idx="45">
                  <c:v>5018</c:v>
                </c:pt>
                <c:pt idx="46">
                  <c:v>5906</c:v>
                </c:pt>
                <c:pt idx="47">
                  <c:v>5906.5</c:v>
                </c:pt>
                <c:pt idx="48">
                  <c:v>5930</c:v>
                </c:pt>
                <c:pt idx="49">
                  <c:v>5934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55-4B26-97EE-10F8DB0CF9AF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4988.5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4994.5</c:v>
                </c:pt>
                <c:pt idx="38">
                  <c:v>4997</c:v>
                </c:pt>
                <c:pt idx="39">
                  <c:v>4997</c:v>
                </c:pt>
                <c:pt idx="40">
                  <c:v>5000.5</c:v>
                </c:pt>
                <c:pt idx="41">
                  <c:v>5004.5</c:v>
                </c:pt>
                <c:pt idx="42">
                  <c:v>5006</c:v>
                </c:pt>
                <c:pt idx="43">
                  <c:v>5007</c:v>
                </c:pt>
                <c:pt idx="44">
                  <c:v>5018</c:v>
                </c:pt>
                <c:pt idx="45">
                  <c:v>5018</c:v>
                </c:pt>
                <c:pt idx="46">
                  <c:v>5906</c:v>
                </c:pt>
                <c:pt idx="47">
                  <c:v>5906.5</c:v>
                </c:pt>
                <c:pt idx="48">
                  <c:v>5930</c:v>
                </c:pt>
                <c:pt idx="49">
                  <c:v>5934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0">
                  <c:v>0</c:v>
                </c:pt>
                <c:pt idx="1">
                  <c:v>-0.1018725500034634</c:v>
                </c:pt>
                <c:pt idx="2">
                  <c:v>-0.1046071699965978</c:v>
                </c:pt>
                <c:pt idx="3">
                  <c:v>-9.5845570001984015E-2</c:v>
                </c:pt>
                <c:pt idx="4">
                  <c:v>-0.10822000000189291</c:v>
                </c:pt>
                <c:pt idx="39">
                  <c:v>-0.202706775336992</c:v>
                </c:pt>
                <c:pt idx="45">
                  <c:v>-0.20393629876343766</c:v>
                </c:pt>
                <c:pt idx="46">
                  <c:v>-0.28978987701702863</c:v>
                </c:pt>
                <c:pt idx="47">
                  <c:v>-0.28926989962928928</c:v>
                </c:pt>
                <c:pt idx="48">
                  <c:v>-0.29155000000173459</c:v>
                </c:pt>
                <c:pt idx="49">
                  <c:v>-0.29336999999941327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55-4B26-97EE-10F8DB0CF9A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4988.5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4994.5</c:v>
                </c:pt>
                <c:pt idx="38">
                  <c:v>4997</c:v>
                </c:pt>
                <c:pt idx="39">
                  <c:v>4997</c:v>
                </c:pt>
                <c:pt idx="40">
                  <c:v>5000.5</c:v>
                </c:pt>
                <c:pt idx="41">
                  <c:v>5004.5</c:v>
                </c:pt>
                <c:pt idx="42">
                  <c:v>5006</c:v>
                </c:pt>
                <c:pt idx="43">
                  <c:v>5007</c:v>
                </c:pt>
                <c:pt idx="44">
                  <c:v>5018</c:v>
                </c:pt>
                <c:pt idx="45">
                  <c:v>5018</c:v>
                </c:pt>
                <c:pt idx="46">
                  <c:v>5906</c:v>
                </c:pt>
                <c:pt idx="47">
                  <c:v>5906.5</c:v>
                </c:pt>
                <c:pt idx="48">
                  <c:v>5930</c:v>
                </c:pt>
                <c:pt idx="49">
                  <c:v>5934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5">
                  <c:v>-0.15782000000035623</c:v>
                </c:pt>
                <c:pt idx="6">
                  <c:v>-0.15306499999860534</c:v>
                </c:pt>
                <c:pt idx="7">
                  <c:v>-0.15720000000146683</c:v>
                </c:pt>
                <c:pt idx="8">
                  <c:v>-0.15583499999775086</c:v>
                </c:pt>
                <c:pt idx="9">
                  <c:v>-0.15138500000466593</c:v>
                </c:pt>
                <c:pt idx="10">
                  <c:v>-0.15736999999353429</c:v>
                </c:pt>
                <c:pt idx="11">
                  <c:v>-0.15312499999708962</c:v>
                </c:pt>
                <c:pt idx="12">
                  <c:v>-0.15803199140646029</c:v>
                </c:pt>
                <c:pt idx="13">
                  <c:v>-0.15803199000220047</c:v>
                </c:pt>
                <c:pt idx="14">
                  <c:v>-0.15705000000161817</c:v>
                </c:pt>
                <c:pt idx="15">
                  <c:v>-0.15972500000498258</c:v>
                </c:pt>
                <c:pt idx="16">
                  <c:v>-0.17333499999949709</c:v>
                </c:pt>
                <c:pt idx="17">
                  <c:v>-0.15800000000308501</c:v>
                </c:pt>
                <c:pt idx="18">
                  <c:v>-0.16307999999844469</c:v>
                </c:pt>
                <c:pt idx="19">
                  <c:v>-0.15442500000062864</c:v>
                </c:pt>
                <c:pt idx="20">
                  <c:v>-0.15812500000174623</c:v>
                </c:pt>
                <c:pt idx="21">
                  <c:v>-0.15544499999668915</c:v>
                </c:pt>
                <c:pt idx="22">
                  <c:v>-0.15692000000126427</c:v>
                </c:pt>
                <c:pt idx="23">
                  <c:v>-0.16570500000671018</c:v>
                </c:pt>
                <c:pt idx="24">
                  <c:v>-0.15335999999660999</c:v>
                </c:pt>
                <c:pt idx="25">
                  <c:v>-0.14568500000314089</c:v>
                </c:pt>
                <c:pt idx="26">
                  <c:v>-0.16528000000107568</c:v>
                </c:pt>
                <c:pt idx="28">
                  <c:v>-0.19391999999788823</c:v>
                </c:pt>
                <c:pt idx="29">
                  <c:v>-0.22511500000109663</c:v>
                </c:pt>
                <c:pt idx="30">
                  <c:v>-0.20921000000089407</c:v>
                </c:pt>
                <c:pt idx="32">
                  <c:v>-0.22684500000468688</c:v>
                </c:pt>
                <c:pt idx="34">
                  <c:v>-0.22177000000374392</c:v>
                </c:pt>
                <c:pt idx="36">
                  <c:v>-0.22458999999798834</c:v>
                </c:pt>
                <c:pt idx="38">
                  <c:v>-0.20270678000088083</c:v>
                </c:pt>
                <c:pt idx="42">
                  <c:v>-0.19500999999581836</c:v>
                </c:pt>
                <c:pt idx="43">
                  <c:v>-0.20470999999815831</c:v>
                </c:pt>
                <c:pt idx="44">
                  <c:v>-0.20393630000035046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55-4B26-97EE-10F8DB0CF9A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4988.5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4994.5</c:v>
                </c:pt>
                <c:pt idx="38">
                  <c:v>4997</c:v>
                </c:pt>
                <c:pt idx="39">
                  <c:v>4997</c:v>
                </c:pt>
                <c:pt idx="40">
                  <c:v>5000.5</c:v>
                </c:pt>
                <c:pt idx="41">
                  <c:v>5004.5</c:v>
                </c:pt>
                <c:pt idx="42">
                  <c:v>5006</c:v>
                </c:pt>
                <c:pt idx="43">
                  <c:v>5007</c:v>
                </c:pt>
                <c:pt idx="44">
                  <c:v>5018</c:v>
                </c:pt>
                <c:pt idx="45">
                  <c:v>5018</c:v>
                </c:pt>
                <c:pt idx="46">
                  <c:v>5906</c:v>
                </c:pt>
                <c:pt idx="47">
                  <c:v>5906.5</c:v>
                </c:pt>
                <c:pt idx="48">
                  <c:v>5930</c:v>
                </c:pt>
                <c:pt idx="49">
                  <c:v>5934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55-4B26-97EE-10F8DB0CF9A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4988.5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4994.5</c:v>
                </c:pt>
                <c:pt idx="38">
                  <c:v>4997</c:v>
                </c:pt>
                <c:pt idx="39">
                  <c:v>4997</c:v>
                </c:pt>
                <c:pt idx="40">
                  <c:v>5000.5</c:v>
                </c:pt>
                <c:pt idx="41">
                  <c:v>5004.5</c:v>
                </c:pt>
                <c:pt idx="42">
                  <c:v>5006</c:v>
                </c:pt>
                <c:pt idx="43">
                  <c:v>5007</c:v>
                </c:pt>
                <c:pt idx="44">
                  <c:v>5018</c:v>
                </c:pt>
                <c:pt idx="45">
                  <c:v>5018</c:v>
                </c:pt>
                <c:pt idx="46">
                  <c:v>5906</c:v>
                </c:pt>
                <c:pt idx="47">
                  <c:v>5906.5</c:v>
                </c:pt>
                <c:pt idx="48">
                  <c:v>5930</c:v>
                </c:pt>
                <c:pt idx="49">
                  <c:v>5934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55-4B26-97EE-10F8DB0CF9A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4988.5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4994.5</c:v>
                </c:pt>
                <c:pt idx="38">
                  <c:v>4997</c:v>
                </c:pt>
                <c:pt idx="39">
                  <c:v>4997</c:v>
                </c:pt>
                <c:pt idx="40">
                  <c:v>5000.5</c:v>
                </c:pt>
                <c:pt idx="41">
                  <c:v>5004.5</c:v>
                </c:pt>
                <c:pt idx="42">
                  <c:v>5006</c:v>
                </c:pt>
                <c:pt idx="43">
                  <c:v>5007</c:v>
                </c:pt>
                <c:pt idx="44">
                  <c:v>5018</c:v>
                </c:pt>
                <c:pt idx="45">
                  <c:v>5018</c:v>
                </c:pt>
                <c:pt idx="46">
                  <c:v>5906</c:v>
                </c:pt>
                <c:pt idx="47">
                  <c:v>5906.5</c:v>
                </c:pt>
                <c:pt idx="48">
                  <c:v>5930</c:v>
                </c:pt>
                <c:pt idx="49">
                  <c:v>5934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55-4B26-97EE-10F8DB0CF9A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4988.5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4994.5</c:v>
                </c:pt>
                <c:pt idx="38">
                  <c:v>4997</c:v>
                </c:pt>
                <c:pt idx="39">
                  <c:v>4997</c:v>
                </c:pt>
                <c:pt idx="40">
                  <c:v>5000.5</c:v>
                </c:pt>
                <c:pt idx="41">
                  <c:v>5004.5</c:v>
                </c:pt>
                <c:pt idx="42">
                  <c:v>5006</c:v>
                </c:pt>
                <c:pt idx="43">
                  <c:v>5007</c:v>
                </c:pt>
                <c:pt idx="44">
                  <c:v>5018</c:v>
                </c:pt>
                <c:pt idx="45">
                  <c:v>5018</c:v>
                </c:pt>
                <c:pt idx="46">
                  <c:v>5906</c:v>
                </c:pt>
                <c:pt idx="47">
                  <c:v>5906.5</c:v>
                </c:pt>
                <c:pt idx="48">
                  <c:v>5930</c:v>
                </c:pt>
                <c:pt idx="49">
                  <c:v>5934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55-4B26-97EE-10F8DB0CF9A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4988.5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4994.5</c:v>
                </c:pt>
                <c:pt idx="38">
                  <c:v>4997</c:v>
                </c:pt>
                <c:pt idx="39">
                  <c:v>4997</c:v>
                </c:pt>
                <c:pt idx="40">
                  <c:v>5000.5</c:v>
                </c:pt>
                <c:pt idx="41">
                  <c:v>5004.5</c:v>
                </c:pt>
                <c:pt idx="42">
                  <c:v>5006</c:v>
                </c:pt>
                <c:pt idx="43">
                  <c:v>5007</c:v>
                </c:pt>
                <c:pt idx="44">
                  <c:v>5018</c:v>
                </c:pt>
                <c:pt idx="45">
                  <c:v>5018</c:v>
                </c:pt>
                <c:pt idx="46">
                  <c:v>5906</c:v>
                </c:pt>
                <c:pt idx="47">
                  <c:v>5906.5</c:v>
                </c:pt>
                <c:pt idx="48">
                  <c:v>5930</c:v>
                </c:pt>
                <c:pt idx="49">
                  <c:v>5934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0">
                  <c:v>4.4021228180968902E-2</c:v>
                </c:pt>
                <c:pt idx="1">
                  <c:v>-9.9760842692386303E-2</c:v>
                </c:pt>
                <c:pt idx="2">
                  <c:v>-0.10068676219203074</c:v>
                </c:pt>
                <c:pt idx="3">
                  <c:v>-0.11550147418634146</c:v>
                </c:pt>
                <c:pt idx="4">
                  <c:v>-0.11607466244802611</c:v>
                </c:pt>
                <c:pt idx="5">
                  <c:v>-0.15055414095859457</c:v>
                </c:pt>
                <c:pt idx="6">
                  <c:v>-0.150664369470457</c:v>
                </c:pt>
                <c:pt idx="7">
                  <c:v>-0.15068641517282949</c:v>
                </c:pt>
                <c:pt idx="8">
                  <c:v>-0.15075255227994697</c:v>
                </c:pt>
                <c:pt idx="9">
                  <c:v>-0.15079664368469192</c:v>
                </c:pt>
                <c:pt idx="10">
                  <c:v>-0.15081868938706441</c:v>
                </c:pt>
                <c:pt idx="11">
                  <c:v>-0.15084073508943691</c:v>
                </c:pt>
                <c:pt idx="12">
                  <c:v>-0.15095096360129934</c:v>
                </c:pt>
                <c:pt idx="13">
                  <c:v>-0.15095096360129934</c:v>
                </c:pt>
                <c:pt idx="14">
                  <c:v>-0.15095096360129934</c:v>
                </c:pt>
                <c:pt idx="15">
                  <c:v>-0.15097300930367183</c:v>
                </c:pt>
                <c:pt idx="16">
                  <c:v>-0.15110528351790672</c:v>
                </c:pt>
                <c:pt idx="17">
                  <c:v>-0.15112732922027922</c:v>
                </c:pt>
                <c:pt idx="18">
                  <c:v>-0.15121551202976916</c:v>
                </c:pt>
                <c:pt idx="19">
                  <c:v>-0.15123755773214165</c:v>
                </c:pt>
                <c:pt idx="20">
                  <c:v>-0.15128164913688663</c:v>
                </c:pt>
                <c:pt idx="21">
                  <c:v>-0.15141392335112155</c:v>
                </c:pt>
                <c:pt idx="22">
                  <c:v>-0.15143596905349402</c:v>
                </c:pt>
                <c:pt idx="23">
                  <c:v>-0.15145801475586651</c:v>
                </c:pt>
                <c:pt idx="24">
                  <c:v>-0.151480060458239</c:v>
                </c:pt>
                <c:pt idx="25">
                  <c:v>-0.15150210616061149</c:v>
                </c:pt>
                <c:pt idx="26">
                  <c:v>-0.15152415186298399</c:v>
                </c:pt>
                <c:pt idx="27">
                  <c:v>-0.17592874438932624</c:v>
                </c:pt>
                <c:pt idx="28">
                  <c:v>-0.17595079009169873</c:v>
                </c:pt>
                <c:pt idx="29">
                  <c:v>-0.17597283579407122</c:v>
                </c:pt>
                <c:pt idx="30">
                  <c:v>-0.17599488149644368</c:v>
                </c:pt>
                <c:pt idx="31">
                  <c:v>-0.17599488149644368</c:v>
                </c:pt>
                <c:pt idx="32">
                  <c:v>-0.17601692719881618</c:v>
                </c:pt>
                <c:pt idx="33">
                  <c:v>-0.17606101860356116</c:v>
                </c:pt>
                <c:pt idx="34">
                  <c:v>-0.17608306430593365</c:v>
                </c:pt>
                <c:pt idx="35">
                  <c:v>-0.17610511000830611</c:v>
                </c:pt>
                <c:pt idx="36">
                  <c:v>-0.17612715571067861</c:v>
                </c:pt>
                <c:pt idx="37">
                  <c:v>-0.17619329281779605</c:v>
                </c:pt>
                <c:pt idx="38">
                  <c:v>-0.17630352132965849</c:v>
                </c:pt>
                <c:pt idx="39">
                  <c:v>-0.17630352132965849</c:v>
                </c:pt>
                <c:pt idx="40">
                  <c:v>-0.1764578412462659</c:v>
                </c:pt>
                <c:pt idx="41">
                  <c:v>-0.17663420686524578</c:v>
                </c:pt>
                <c:pt idx="42">
                  <c:v>-0.17670034397236326</c:v>
                </c:pt>
                <c:pt idx="43">
                  <c:v>-0.17674443537710821</c:v>
                </c:pt>
                <c:pt idx="44">
                  <c:v>-0.17722944082930292</c:v>
                </c:pt>
                <c:pt idx="45">
                  <c:v>-0.17722944082930292</c:v>
                </c:pt>
                <c:pt idx="46">
                  <c:v>-0.21638260824283848</c:v>
                </c:pt>
                <c:pt idx="47">
                  <c:v>-0.21640465394521094</c:v>
                </c:pt>
                <c:pt idx="48">
                  <c:v>-0.21744080195671781</c:v>
                </c:pt>
                <c:pt idx="49">
                  <c:v>-0.21761716757569768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55-4B26-97EE-10F8DB0CF9AF}"/>
            </c:ext>
          </c:extLst>
        </c:ser>
        <c:ser>
          <c:idx val="11"/>
          <c:order val="11"/>
          <c:tx>
            <c:strRef>
              <c:f>'Active 1'!$S$20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ln>
                <a:solidFill>
                  <a:srgbClr val="FF0000"/>
                </a:solidFill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4988.5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4994.5</c:v>
                </c:pt>
                <c:pt idx="38">
                  <c:v>4997</c:v>
                </c:pt>
                <c:pt idx="39">
                  <c:v>4997</c:v>
                </c:pt>
                <c:pt idx="40">
                  <c:v>5000.5</c:v>
                </c:pt>
                <c:pt idx="41">
                  <c:v>5004.5</c:v>
                </c:pt>
                <c:pt idx="42">
                  <c:v>5006</c:v>
                </c:pt>
                <c:pt idx="43">
                  <c:v>5007</c:v>
                </c:pt>
                <c:pt idx="44">
                  <c:v>5018</c:v>
                </c:pt>
                <c:pt idx="45">
                  <c:v>5018</c:v>
                </c:pt>
                <c:pt idx="46">
                  <c:v>5906</c:v>
                </c:pt>
                <c:pt idx="47">
                  <c:v>5906.5</c:v>
                </c:pt>
                <c:pt idx="48">
                  <c:v>5930</c:v>
                </c:pt>
                <c:pt idx="49">
                  <c:v>5934</c:v>
                </c:pt>
              </c:numCache>
            </c:numRef>
          </c:xVal>
          <c:yVal>
            <c:numRef>
              <c:f>'Active 1'!$S$21:$S$993</c:f>
              <c:numCache>
                <c:formatCode>General</c:formatCode>
                <c:ptCount val="973"/>
                <c:pt idx="27">
                  <c:v>-5.1165000004402827E-2</c:v>
                </c:pt>
                <c:pt idx="31">
                  <c:v>0.1582399999970221</c:v>
                </c:pt>
                <c:pt idx="33">
                  <c:v>-0.26275499999610474</c:v>
                </c:pt>
                <c:pt idx="35">
                  <c:v>-0.30185500000516186</c:v>
                </c:pt>
                <c:pt idx="37">
                  <c:v>0.12004499999602558</c:v>
                </c:pt>
                <c:pt idx="40">
                  <c:v>0.10011500000109663</c:v>
                </c:pt>
                <c:pt idx="41">
                  <c:v>-0.13524499999766704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E6-43E1-B516-CBB1693D5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556056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1'!$P$20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'Active 1'!$F$21:$F$993</c15:sqref>
                        </c15:formulaRef>
                      </c:ext>
                    </c:extLst>
                    <c:numCache>
                      <c:formatCode>General</c:formatCode>
                      <c:ptCount val="973"/>
                      <c:pt idx="0">
                        <c:v>0</c:v>
                      </c:pt>
                      <c:pt idx="1">
                        <c:v>3261</c:v>
                      </c:pt>
                      <c:pt idx="2">
                        <c:v>3282</c:v>
                      </c:pt>
                      <c:pt idx="3">
                        <c:v>3618</c:v>
                      </c:pt>
                      <c:pt idx="4">
                        <c:v>3631</c:v>
                      </c:pt>
                      <c:pt idx="5">
                        <c:v>4413</c:v>
                      </c:pt>
                      <c:pt idx="6">
                        <c:v>4415.5</c:v>
                      </c:pt>
                      <c:pt idx="7">
                        <c:v>4416</c:v>
                      </c:pt>
                      <c:pt idx="8">
                        <c:v>4417.5</c:v>
                      </c:pt>
                      <c:pt idx="9">
                        <c:v>4418.5</c:v>
                      </c:pt>
                      <c:pt idx="10">
                        <c:v>4419</c:v>
                      </c:pt>
                      <c:pt idx="11">
                        <c:v>4419.5</c:v>
                      </c:pt>
                      <c:pt idx="12">
                        <c:v>4422</c:v>
                      </c:pt>
                      <c:pt idx="13">
                        <c:v>4422</c:v>
                      </c:pt>
                      <c:pt idx="14">
                        <c:v>4422</c:v>
                      </c:pt>
                      <c:pt idx="15">
                        <c:v>4422.5</c:v>
                      </c:pt>
                      <c:pt idx="16">
                        <c:v>4425.5</c:v>
                      </c:pt>
                      <c:pt idx="17">
                        <c:v>4426</c:v>
                      </c:pt>
                      <c:pt idx="18">
                        <c:v>4428</c:v>
                      </c:pt>
                      <c:pt idx="19">
                        <c:v>4428.5</c:v>
                      </c:pt>
                      <c:pt idx="20">
                        <c:v>4429.5</c:v>
                      </c:pt>
                      <c:pt idx="21">
                        <c:v>4432.5</c:v>
                      </c:pt>
                      <c:pt idx="22">
                        <c:v>4433</c:v>
                      </c:pt>
                      <c:pt idx="23">
                        <c:v>4433.5</c:v>
                      </c:pt>
                      <c:pt idx="24">
                        <c:v>4434</c:v>
                      </c:pt>
                      <c:pt idx="25">
                        <c:v>4434.5</c:v>
                      </c:pt>
                      <c:pt idx="26">
                        <c:v>4435</c:v>
                      </c:pt>
                      <c:pt idx="27">
                        <c:v>4988.5</c:v>
                      </c:pt>
                      <c:pt idx="28">
                        <c:v>4989</c:v>
                      </c:pt>
                      <c:pt idx="29">
                        <c:v>4989.5</c:v>
                      </c:pt>
                      <c:pt idx="30">
                        <c:v>4990</c:v>
                      </c:pt>
                      <c:pt idx="31">
                        <c:v>4990</c:v>
                      </c:pt>
                      <c:pt idx="32">
                        <c:v>4990.5</c:v>
                      </c:pt>
                      <c:pt idx="33">
                        <c:v>4991.5</c:v>
                      </c:pt>
                      <c:pt idx="34">
                        <c:v>4992</c:v>
                      </c:pt>
                      <c:pt idx="35">
                        <c:v>4992.5</c:v>
                      </c:pt>
                      <c:pt idx="36">
                        <c:v>4993</c:v>
                      </c:pt>
                      <c:pt idx="37">
                        <c:v>4994.5</c:v>
                      </c:pt>
                      <c:pt idx="38">
                        <c:v>4997</c:v>
                      </c:pt>
                      <c:pt idx="39">
                        <c:v>4997</c:v>
                      </c:pt>
                      <c:pt idx="40">
                        <c:v>5000.5</c:v>
                      </c:pt>
                      <c:pt idx="41">
                        <c:v>5004.5</c:v>
                      </c:pt>
                      <c:pt idx="42">
                        <c:v>5006</c:v>
                      </c:pt>
                      <c:pt idx="43">
                        <c:v>5007</c:v>
                      </c:pt>
                      <c:pt idx="44">
                        <c:v>5018</c:v>
                      </c:pt>
                      <c:pt idx="45">
                        <c:v>5018</c:v>
                      </c:pt>
                      <c:pt idx="46">
                        <c:v>5906</c:v>
                      </c:pt>
                      <c:pt idx="47">
                        <c:v>5906.5</c:v>
                      </c:pt>
                      <c:pt idx="48">
                        <c:v>5930</c:v>
                      </c:pt>
                      <c:pt idx="49">
                        <c:v>5934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1'!$P$21:$P$993</c15:sqref>
                        </c15:formulaRef>
                      </c:ext>
                    </c:extLst>
                    <c:numCache>
                      <c:formatCode>General</c:formatCode>
                      <c:ptCount val="973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26E6-43E1-B516-CBB1693D5EF5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1'!$F$21:$F$993</c15:sqref>
                        </c15:formulaRef>
                      </c:ext>
                    </c:extLst>
                    <c:numCache>
                      <c:formatCode>General</c:formatCode>
                      <c:ptCount val="973"/>
                      <c:pt idx="0">
                        <c:v>0</c:v>
                      </c:pt>
                      <c:pt idx="1">
                        <c:v>3261</c:v>
                      </c:pt>
                      <c:pt idx="2">
                        <c:v>3282</c:v>
                      </c:pt>
                      <c:pt idx="3">
                        <c:v>3618</c:v>
                      </c:pt>
                      <c:pt idx="4">
                        <c:v>3631</c:v>
                      </c:pt>
                      <c:pt idx="5">
                        <c:v>4413</c:v>
                      </c:pt>
                      <c:pt idx="6">
                        <c:v>4415.5</c:v>
                      </c:pt>
                      <c:pt idx="7">
                        <c:v>4416</c:v>
                      </c:pt>
                      <c:pt idx="8">
                        <c:v>4417.5</c:v>
                      </c:pt>
                      <c:pt idx="9">
                        <c:v>4418.5</c:v>
                      </c:pt>
                      <c:pt idx="10">
                        <c:v>4419</c:v>
                      </c:pt>
                      <c:pt idx="11">
                        <c:v>4419.5</c:v>
                      </c:pt>
                      <c:pt idx="12">
                        <c:v>4422</c:v>
                      </c:pt>
                      <c:pt idx="13">
                        <c:v>4422</c:v>
                      </c:pt>
                      <c:pt idx="14">
                        <c:v>4422</c:v>
                      </c:pt>
                      <c:pt idx="15">
                        <c:v>4422.5</c:v>
                      </c:pt>
                      <c:pt idx="16">
                        <c:v>4425.5</c:v>
                      </c:pt>
                      <c:pt idx="17">
                        <c:v>4426</c:v>
                      </c:pt>
                      <c:pt idx="18">
                        <c:v>4428</c:v>
                      </c:pt>
                      <c:pt idx="19">
                        <c:v>4428.5</c:v>
                      </c:pt>
                      <c:pt idx="20">
                        <c:v>4429.5</c:v>
                      </c:pt>
                      <c:pt idx="21">
                        <c:v>4432.5</c:v>
                      </c:pt>
                      <c:pt idx="22">
                        <c:v>4433</c:v>
                      </c:pt>
                      <c:pt idx="23">
                        <c:v>4433.5</c:v>
                      </c:pt>
                      <c:pt idx="24">
                        <c:v>4434</c:v>
                      </c:pt>
                      <c:pt idx="25">
                        <c:v>4434.5</c:v>
                      </c:pt>
                      <c:pt idx="26">
                        <c:v>4435</c:v>
                      </c:pt>
                      <c:pt idx="27">
                        <c:v>4988.5</c:v>
                      </c:pt>
                      <c:pt idx="28">
                        <c:v>4989</c:v>
                      </c:pt>
                      <c:pt idx="29">
                        <c:v>4989.5</c:v>
                      </c:pt>
                      <c:pt idx="30">
                        <c:v>4990</c:v>
                      </c:pt>
                      <c:pt idx="31">
                        <c:v>4990</c:v>
                      </c:pt>
                      <c:pt idx="32">
                        <c:v>4990.5</c:v>
                      </c:pt>
                      <c:pt idx="33">
                        <c:v>4991.5</c:v>
                      </c:pt>
                      <c:pt idx="34">
                        <c:v>4992</c:v>
                      </c:pt>
                      <c:pt idx="35">
                        <c:v>4992.5</c:v>
                      </c:pt>
                      <c:pt idx="36">
                        <c:v>4993</c:v>
                      </c:pt>
                      <c:pt idx="37">
                        <c:v>4994.5</c:v>
                      </c:pt>
                      <c:pt idx="38">
                        <c:v>4997</c:v>
                      </c:pt>
                      <c:pt idx="39">
                        <c:v>4997</c:v>
                      </c:pt>
                      <c:pt idx="40">
                        <c:v>5000.5</c:v>
                      </c:pt>
                      <c:pt idx="41">
                        <c:v>5004.5</c:v>
                      </c:pt>
                      <c:pt idx="42">
                        <c:v>5006</c:v>
                      </c:pt>
                      <c:pt idx="43">
                        <c:v>5007</c:v>
                      </c:pt>
                      <c:pt idx="44">
                        <c:v>5018</c:v>
                      </c:pt>
                      <c:pt idx="45">
                        <c:v>5018</c:v>
                      </c:pt>
                      <c:pt idx="46">
                        <c:v>5906</c:v>
                      </c:pt>
                      <c:pt idx="47">
                        <c:v>5906.5</c:v>
                      </c:pt>
                      <c:pt idx="48">
                        <c:v>5930</c:v>
                      </c:pt>
                      <c:pt idx="49">
                        <c:v>5934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1'!$Q$21:$Q$993</c15:sqref>
                        </c15:formulaRef>
                      </c:ext>
                    </c:extLst>
                    <c:numCache>
                      <c:formatCode>m/d/yyyy</c:formatCode>
                      <c:ptCount val="973"/>
                      <c:pt idx="0">
                        <c:v>37857.286</c:v>
                      </c:pt>
                      <c:pt idx="1">
                        <c:v>41884.551737449998</c:v>
                      </c:pt>
                      <c:pt idx="2">
                        <c:v>41910.484212830001</c:v>
                      </c:pt>
                      <c:pt idx="3">
                        <c:v>42325.456334429997</c:v>
                      </c:pt>
                      <c:pt idx="4">
                        <c:v>42341.499089999998</c:v>
                      </c:pt>
                      <c:pt idx="5">
                        <c:v>43307.227310000002</c:v>
                      </c:pt>
                      <c:pt idx="6">
                        <c:v>43310.319589999999</c:v>
                      </c:pt>
                      <c:pt idx="7">
                        <c:v>43310.932959999998</c:v>
                      </c:pt>
                      <c:pt idx="8">
                        <c:v>43312.786840000001</c:v>
                      </c:pt>
                      <c:pt idx="9">
                        <c:v>43314.026299999998</c:v>
                      </c:pt>
                      <c:pt idx="10">
                        <c:v>43314.637820000004</c:v>
                      </c:pt>
                      <c:pt idx="11">
                        <c:v>43315.259570000002</c:v>
                      </c:pt>
                      <c:pt idx="12">
                        <c:v>43318.342188008595</c:v>
                      </c:pt>
                      <c:pt idx="13">
                        <c:v>43318.34218801</c:v>
                      </c:pt>
                      <c:pt idx="14">
                        <c:v>43318.34317</c:v>
                      </c:pt>
                      <c:pt idx="15">
                        <c:v>43318.957999999999</c:v>
                      </c:pt>
                      <c:pt idx="16">
                        <c:v>43322.649420000002</c:v>
                      </c:pt>
                      <c:pt idx="17">
                        <c:v>43323.28226</c:v>
                      </c:pt>
                      <c:pt idx="18">
                        <c:v>43325.747199999998</c:v>
                      </c:pt>
                      <c:pt idx="19">
                        <c:v>43326.373359999998</c:v>
                      </c:pt>
                      <c:pt idx="20">
                        <c:v>43327.604670000001</c:v>
                      </c:pt>
                      <c:pt idx="21">
                        <c:v>43331.312380000003</c:v>
                      </c:pt>
                      <c:pt idx="22">
                        <c:v>43331.92841</c:v>
                      </c:pt>
                      <c:pt idx="23">
                        <c:v>43332.537129999997</c:v>
                      </c:pt>
                      <c:pt idx="24">
                        <c:v>43333.166980000002</c:v>
                      </c:pt>
                      <c:pt idx="25">
                        <c:v>43333.792159999997</c:v>
                      </c:pt>
                      <c:pt idx="26">
                        <c:v>43334.390070000001</c:v>
                      </c:pt>
                      <c:pt idx="27">
                        <c:v>44018.082219999997</c:v>
                      </c:pt>
                      <c:pt idx="28">
                        <c:v>44018.556969999998</c:v>
                      </c:pt>
                      <c:pt idx="29">
                        <c:v>44019.143279999997</c:v>
                      </c:pt>
                      <c:pt idx="30">
                        <c:v>44019.776689999999</c:v>
                      </c:pt>
                      <c:pt idx="31">
                        <c:v>44020.144139999997</c:v>
                      </c:pt>
                      <c:pt idx="32">
                        <c:v>44020.376559999997</c:v>
                      </c:pt>
                      <c:pt idx="33">
                        <c:v>44021.575660000002</c:v>
                      </c:pt>
                      <c:pt idx="34">
                        <c:v>44022.234149999997</c:v>
                      </c:pt>
                      <c:pt idx="35">
                        <c:v>44022.771569999997</c:v>
                      </c:pt>
                      <c:pt idx="36">
                        <c:v>44023.466339999999</c:v>
                      </c:pt>
                      <c:pt idx="37">
                        <c:v>44025.663489999999</c:v>
                      </c:pt>
                      <c:pt idx="38">
                        <c:v>44028.428263219997</c:v>
                      </c:pt>
                      <c:pt idx="39">
                        <c:v>44028.428263224661</c:v>
                      </c:pt>
                      <c:pt idx="40">
                        <c:v>44033.053619999999</c:v>
                      </c:pt>
                      <c:pt idx="41">
                        <c:v>44037.758300000001</c:v>
                      </c:pt>
                      <c:pt idx="42">
                        <c:v>44039.551050000002</c:v>
                      </c:pt>
                      <c:pt idx="43">
                        <c:v>44040.776360000003</c:v>
                      </c:pt>
                      <c:pt idx="44">
                        <c:v>44054.362243700001</c:v>
                      </c:pt>
                      <c:pt idx="45">
                        <c:v>44054.362243701238</c:v>
                      </c:pt>
                      <c:pt idx="46">
                        <c:v>45150.965270122979</c:v>
                      </c:pt>
                      <c:pt idx="47">
                        <c:v>45151.583295100369</c:v>
                      </c:pt>
                      <c:pt idx="48">
                        <c:v>45180.603750000002</c:v>
                      </c:pt>
                      <c:pt idx="49">
                        <c:v>45185.541969999998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6E6-43E1-B516-CBB1693D5EF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1'!$F$21:$F$993</c15:sqref>
                        </c15:formulaRef>
                      </c:ext>
                    </c:extLst>
                    <c:numCache>
                      <c:formatCode>General</c:formatCode>
                      <c:ptCount val="973"/>
                      <c:pt idx="0">
                        <c:v>0</c:v>
                      </c:pt>
                      <c:pt idx="1">
                        <c:v>3261</c:v>
                      </c:pt>
                      <c:pt idx="2">
                        <c:v>3282</c:v>
                      </c:pt>
                      <c:pt idx="3">
                        <c:v>3618</c:v>
                      </c:pt>
                      <c:pt idx="4">
                        <c:v>3631</c:v>
                      </c:pt>
                      <c:pt idx="5">
                        <c:v>4413</c:v>
                      </c:pt>
                      <c:pt idx="6">
                        <c:v>4415.5</c:v>
                      </c:pt>
                      <c:pt idx="7">
                        <c:v>4416</c:v>
                      </c:pt>
                      <c:pt idx="8">
                        <c:v>4417.5</c:v>
                      </c:pt>
                      <c:pt idx="9">
                        <c:v>4418.5</c:v>
                      </c:pt>
                      <c:pt idx="10">
                        <c:v>4419</c:v>
                      </c:pt>
                      <c:pt idx="11">
                        <c:v>4419.5</c:v>
                      </c:pt>
                      <c:pt idx="12">
                        <c:v>4422</c:v>
                      </c:pt>
                      <c:pt idx="13">
                        <c:v>4422</c:v>
                      </c:pt>
                      <c:pt idx="14">
                        <c:v>4422</c:v>
                      </c:pt>
                      <c:pt idx="15">
                        <c:v>4422.5</c:v>
                      </c:pt>
                      <c:pt idx="16">
                        <c:v>4425.5</c:v>
                      </c:pt>
                      <c:pt idx="17">
                        <c:v>4426</c:v>
                      </c:pt>
                      <c:pt idx="18">
                        <c:v>4428</c:v>
                      </c:pt>
                      <c:pt idx="19">
                        <c:v>4428.5</c:v>
                      </c:pt>
                      <c:pt idx="20">
                        <c:v>4429.5</c:v>
                      </c:pt>
                      <c:pt idx="21">
                        <c:v>4432.5</c:v>
                      </c:pt>
                      <c:pt idx="22">
                        <c:v>4433</c:v>
                      </c:pt>
                      <c:pt idx="23">
                        <c:v>4433.5</c:v>
                      </c:pt>
                      <c:pt idx="24">
                        <c:v>4434</c:v>
                      </c:pt>
                      <c:pt idx="25">
                        <c:v>4434.5</c:v>
                      </c:pt>
                      <c:pt idx="26">
                        <c:v>4435</c:v>
                      </c:pt>
                      <c:pt idx="27">
                        <c:v>4988.5</c:v>
                      </c:pt>
                      <c:pt idx="28">
                        <c:v>4989</c:v>
                      </c:pt>
                      <c:pt idx="29">
                        <c:v>4989.5</c:v>
                      </c:pt>
                      <c:pt idx="30">
                        <c:v>4990</c:v>
                      </c:pt>
                      <c:pt idx="31">
                        <c:v>4990</c:v>
                      </c:pt>
                      <c:pt idx="32">
                        <c:v>4990.5</c:v>
                      </c:pt>
                      <c:pt idx="33">
                        <c:v>4991.5</c:v>
                      </c:pt>
                      <c:pt idx="34">
                        <c:v>4992</c:v>
                      </c:pt>
                      <c:pt idx="35">
                        <c:v>4992.5</c:v>
                      </c:pt>
                      <c:pt idx="36">
                        <c:v>4993</c:v>
                      </c:pt>
                      <c:pt idx="37">
                        <c:v>4994.5</c:v>
                      </c:pt>
                      <c:pt idx="38">
                        <c:v>4997</c:v>
                      </c:pt>
                      <c:pt idx="39">
                        <c:v>4997</c:v>
                      </c:pt>
                      <c:pt idx="40">
                        <c:v>5000.5</c:v>
                      </c:pt>
                      <c:pt idx="41">
                        <c:v>5004.5</c:v>
                      </c:pt>
                      <c:pt idx="42">
                        <c:v>5006</c:v>
                      </c:pt>
                      <c:pt idx="43">
                        <c:v>5007</c:v>
                      </c:pt>
                      <c:pt idx="44">
                        <c:v>5018</c:v>
                      </c:pt>
                      <c:pt idx="45">
                        <c:v>5018</c:v>
                      </c:pt>
                      <c:pt idx="46">
                        <c:v>5906</c:v>
                      </c:pt>
                      <c:pt idx="47">
                        <c:v>5906.5</c:v>
                      </c:pt>
                      <c:pt idx="48">
                        <c:v>5930</c:v>
                      </c:pt>
                      <c:pt idx="49">
                        <c:v>5934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1'!$R$21:$R$993</c15:sqref>
                        </c15:formulaRef>
                      </c:ext>
                    </c:extLst>
                    <c:numCache>
                      <c:formatCode>General</c:formatCode>
                      <c:ptCount val="973"/>
                      <c:pt idx="1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6E6-43E1-B516-CBB1693D5EF5}"/>
                  </c:ext>
                </c:extLst>
              </c15:ser>
            </c15:filteredScatterSeries>
          </c:ext>
        </c:extLst>
      </c:scatterChart>
      <c:valAx>
        <c:axId val="575556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5556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Tuc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681451878816675E-2"/>
          <c:y val="0.14076246334310852"/>
          <c:w val="0.8717421754441498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plus>
            <c:minus>
              <c:numRef>
                <c:f>'Active 1'!$D$21:$D$233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4989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4990.5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4995</c:v>
                </c:pt>
                <c:pt idx="38">
                  <c:v>4997</c:v>
                </c:pt>
                <c:pt idx="39">
                  <c:v>5001</c:v>
                </c:pt>
                <c:pt idx="40">
                  <c:v>5006</c:v>
                </c:pt>
                <c:pt idx="41">
                  <c:v>5007</c:v>
                </c:pt>
                <c:pt idx="42">
                  <c:v>5014</c:v>
                </c:pt>
                <c:pt idx="43">
                  <c:v>5018</c:v>
                </c:pt>
                <c:pt idx="44">
                  <c:v>5930</c:v>
                </c:pt>
                <c:pt idx="45">
                  <c:v>5934</c:v>
                </c:pt>
                <c:pt idx="46">
                  <c:v>4997</c:v>
                </c:pt>
                <c:pt idx="47">
                  <c:v>5018</c:v>
                </c:pt>
                <c:pt idx="48">
                  <c:v>5906</c:v>
                </c:pt>
                <c:pt idx="49">
                  <c:v>5906.5</c:v>
                </c:pt>
              </c:numCache>
            </c:numRef>
          </c:xVal>
          <c:yVal>
            <c:numRef>
              <c:f>'Active 2'!$H$21:$H$987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ED-4C8F-999B-C3B1293706E1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4989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4990.5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4995</c:v>
                </c:pt>
                <c:pt idx="38">
                  <c:v>4997</c:v>
                </c:pt>
                <c:pt idx="39">
                  <c:v>5001</c:v>
                </c:pt>
                <c:pt idx="40">
                  <c:v>5006</c:v>
                </c:pt>
                <c:pt idx="41">
                  <c:v>5007</c:v>
                </c:pt>
                <c:pt idx="42">
                  <c:v>5014</c:v>
                </c:pt>
                <c:pt idx="43">
                  <c:v>5018</c:v>
                </c:pt>
                <c:pt idx="44">
                  <c:v>5930</c:v>
                </c:pt>
                <c:pt idx="45">
                  <c:v>5934</c:v>
                </c:pt>
                <c:pt idx="46">
                  <c:v>4997</c:v>
                </c:pt>
                <c:pt idx="47">
                  <c:v>5018</c:v>
                </c:pt>
                <c:pt idx="48">
                  <c:v>5906</c:v>
                </c:pt>
                <c:pt idx="49">
                  <c:v>5906.5</c:v>
                </c:pt>
              </c:numCache>
            </c:numRef>
          </c:xVal>
          <c:yVal>
            <c:numRef>
              <c:f>'Active 2'!$I$21:$I$987</c:f>
              <c:numCache>
                <c:formatCode>General</c:formatCode>
                <c:ptCount val="967"/>
                <c:pt idx="0">
                  <c:v>0</c:v>
                </c:pt>
                <c:pt idx="1">
                  <c:v>0.1427024500007974</c:v>
                </c:pt>
                <c:pt idx="2">
                  <c:v>0.14154283000243595</c:v>
                </c:pt>
                <c:pt idx="3">
                  <c:v>0.1755044299934525</c:v>
                </c:pt>
                <c:pt idx="4">
                  <c:v>0.16410499999619788</c:v>
                </c:pt>
                <c:pt idx="44">
                  <c:v>0.15320000000065193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ED-4C8F-999B-C3B1293706E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4989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4990.5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4995</c:v>
                </c:pt>
                <c:pt idx="38">
                  <c:v>4997</c:v>
                </c:pt>
                <c:pt idx="39">
                  <c:v>5001</c:v>
                </c:pt>
                <c:pt idx="40">
                  <c:v>5006</c:v>
                </c:pt>
                <c:pt idx="41">
                  <c:v>5007</c:v>
                </c:pt>
                <c:pt idx="42">
                  <c:v>5014</c:v>
                </c:pt>
                <c:pt idx="43">
                  <c:v>5018</c:v>
                </c:pt>
                <c:pt idx="44">
                  <c:v>5930</c:v>
                </c:pt>
                <c:pt idx="45">
                  <c:v>5934</c:v>
                </c:pt>
                <c:pt idx="46">
                  <c:v>4997</c:v>
                </c:pt>
                <c:pt idx="47">
                  <c:v>5018</c:v>
                </c:pt>
                <c:pt idx="48">
                  <c:v>5906</c:v>
                </c:pt>
                <c:pt idx="49">
                  <c:v>5906.5</c:v>
                </c:pt>
              </c:numCache>
            </c:numRef>
          </c:xVal>
          <c:yVal>
            <c:numRef>
              <c:f>'Active 2'!$J$21:$J$987</c:f>
              <c:numCache>
                <c:formatCode>General</c:formatCode>
                <c:ptCount val="967"/>
                <c:pt idx="5">
                  <c:v>0.17315500000404427</c:v>
                </c:pt>
                <c:pt idx="6">
                  <c:v>0.17809750000014901</c:v>
                </c:pt>
                <c:pt idx="7">
                  <c:v>0.17399999999906868</c:v>
                </c:pt>
                <c:pt idx="8">
                  <c:v>0.17547750000085216</c:v>
                </c:pt>
                <c:pt idx="9">
                  <c:v>0.1800024999974994</c:v>
                </c:pt>
                <c:pt idx="10">
                  <c:v>0.17405500000313623</c:v>
                </c:pt>
                <c:pt idx="11">
                  <c:v>0.17833750000136206</c:v>
                </c:pt>
                <c:pt idx="12">
                  <c:v>0.1736180085936212</c:v>
                </c:pt>
                <c:pt idx="13">
                  <c:v>0.17361800999788102</c:v>
                </c:pt>
                <c:pt idx="14">
                  <c:v>0.17459999999846332</c:v>
                </c:pt>
                <c:pt idx="15">
                  <c:v>0.17196249999688007</c:v>
                </c:pt>
                <c:pt idx="16">
                  <c:v>0.15857749999850057</c:v>
                </c:pt>
                <c:pt idx="17">
                  <c:v>0.17395000000396976</c:v>
                </c:pt>
                <c:pt idx="18">
                  <c:v>0.16902000000118278</c:v>
                </c:pt>
                <c:pt idx="19">
                  <c:v>0.17771250000077998</c:v>
                </c:pt>
                <c:pt idx="20">
                  <c:v>0.1740875000032247</c:v>
                </c:pt>
                <c:pt idx="21">
                  <c:v>0.1769925000044168</c:v>
                </c:pt>
                <c:pt idx="22">
                  <c:v>0.17555500000162283</c:v>
                </c:pt>
                <c:pt idx="23">
                  <c:v>0.16680749999795808</c:v>
                </c:pt>
                <c:pt idx="24">
                  <c:v>0.17919000000256347</c:v>
                </c:pt>
                <c:pt idx="25">
                  <c:v>0.18690249999781372</c:v>
                </c:pt>
                <c:pt idx="26">
                  <c:v>0.16734500000166008</c:v>
                </c:pt>
                <c:pt idx="28">
                  <c:v>0.18025499999930616</c:v>
                </c:pt>
                <c:pt idx="29">
                  <c:v>0.14909749999787891</c:v>
                </c:pt>
                <c:pt idx="30">
                  <c:v>0.16503999999986263</c:v>
                </c:pt>
                <c:pt idx="32">
                  <c:v>0.14744249999785097</c:v>
                </c:pt>
                <c:pt idx="34">
                  <c:v>0.15262999999686144</c:v>
                </c:pt>
                <c:pt idx="36">
                  <c:v>0.14988499999890337</c:v>
                </c:pt>
                <c:pt idx="38">
                  <c:v>0.1720682199957082</c:v>
                </c:pt>
                <c:pt idx="40">
                  <c:v>0.18044000000372762</c:v>
                </c:pt>
                <c:pt idx="41">
                  <c:v>0.17081500000494998</c:v>
                </c:pt>
                <c:pt idx="43">
                  <c:v>0.17241369999828748</c:v>
                </c:pt>
                <c:pt idx="45">
                  <c:v>0.15168000000267057</c:v>
                </c:pt>
                <c:pt idx="46">
                  <c:v>0.17206822465959704</c:v>
                </c:pt>
                <c:pt idx="47">
                  <c:v>0.17241370123520028</c:v>
                </c:pt>
                <c:pt idx="48">
                  <c:v>0.15316012297989801</c:v>
                </c:pt>
                <c:pt idx="49">
                  <c:v>0.15371760036941851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ED-4C8F-999B-C3B1293706E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4989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4990.5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4995</c:v>
                </c:pt>
                <c:pt idx="38">
                  <c:v>4997</c:v>
                </c:pt>
                <c:pt idx="39">
                  <c:v>5001</c:v>
                </c:pt>
                <c:pt idx="40">
                  <c:v>5006</c:v>
                </c:pt>
                <c:pt idx="41">
                  <c:v>5007</c:v>
                </c:pt>
                <c:pt idx="42">
                  <c:v>5014</c:v>
                </c:pt>
                <c:pt idx="43">
                  <c:v>5018</c:v>
                </c:pt>
                <c:pt idx="44">
                  <c:v>5930</c:v>
                </c:pt>
                <c:pt idx="45">
                  <c:v>5934</c:v>
                </c:pt>
                <c:pt idx="46">
                  <c:v>4997</c:v>
                </c:pt>
                <c:pt idx="47">
                  <c:v>5018</c:v>
                </c:pt>
                <c:pt idx="48">
                  <c:v>5906</c:v>
                </c:pt>
                <c:pt idx="49">
                  <c:v>5906.5</c:v>
                </c:pt>
              </c:numCache>
            </c:numRef>
          </c:xVal>
          <c:yVal>
            <c:numRef>
              <c:f>'Active 2'!$K$21:$K$987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ED-4C8F-999B-C3B1293706E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4989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4990.5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4995</c:v>
                </c:pt>
                <c:pt idx="38">
                  <c:v>4997</c:v>
                </c:pt>
                <c:pt idx="39">
                  <c:v>5001</c:v>
                </c:pt>
                <c:pt idx="40">
                  <c:v>5006</c:v>
                </c:pt>
                <c:pt idx="41">
                  <c:v>5007</c:v>
                </c:pt>
                <c:pt idx="42">
                  <c:v>5014</c:v>
                </c:pt>
                <c:pt idx="43">
                  <c:v>5018</c:v>
                </c:pt>
                <c:pt idx="44">
                  <c:v>5930</c:v>
                </c:pt>
                <c:pt idx="45">
                  <c:v>5934</c:v>
                </c:pt>
                <c:pt idx="46">
                  <c:v>4997</c:v>
                </c:pt>
                <c:pt idx="47">
                  <c:v>5018</c:v>
                </c:pt>
                <c:pt idx="48">
                  <c:v>5906</c:v>
                </c:pt>
                <c:pt idx="49">
                  <c:v>5906.5</c:v>
                </c:pt>
              </c:numCache>
            </c:numRef>
          </c:xVal>
          <c:yVal>
            <c:numRef>
              <c:f>'Active 2'!$L$21:$L$987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ED-4C8F-999B-C3B1293706E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4989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4990.5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4995</c:v>
                </c:pt>
                <c:pt idx="38">
                  <c:v>4997</c:v>
                </c:pt>
                <c:pt idx="39">
                  <c:v>5001</c:v>
                </c:pt>
                <c:pt idx="40">
                  <c:v>5006</c:v>
                </c:pt>
                <c:pt idx="41">
                  <c:v>5007</c:v>
                </c:pt>
                <c:pt idx="42">
                  <c:v>5014</c:v>
                </c:pt>
                <c:pt idx="43">
                  <c:v>5018</c:v>
                </c:pt>
                <c:pt idx="44">
                  <c:v>5930</c:v>
                </c:pt>
                <c:pt idx="45">
                  <c:v>5934</c:v>
                </c:pt>
                <c:pt idx="46">
                  <c:v>4997</c:v>
                </c:pt>
                <c:pt idx="47">
                  <c:v>5018</c:v>
                </c:pt>
                <c:pt idx="48">
                  <c:v>5906</c:v>
                </c:pt>
                <c:pt idx="49">
                  <c:v>5906.5</c:v>
                </c:pt>
              </c:numCache>
            </c:numRef>
          </c:xVal>
          <c:yVal>
            <c:numRef>
              <c:f>'Active 2'!$M$21:$M$987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ED-4C8F-999B-C3B1293706E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4989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4990.5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4995</c:v>
                </c:pt>
                <c:pt idx="38">
                  <c:v>4997</c:v>
                </c:pt>
                <c:pt idx="39">
                  <c:v>5001</c:v>
                </c:pt>
                <c:pt idx="40">
                  <c:v>5006</c:v>
                </c:pt>
                <c:pt idx="41">
                  <c:v>5007</c:v>
                </c:pt>
                <c:pt idx="42">
                  <c:v>5014</c:v>
                </c:pt>
                <c:pt idx="43">
                  <c:v>5018</c:v>
                </c:pt>
                <c:pt idx="44">
                  <c:v>5930</c:v>
                </c:pt>
                <c:pt idx="45">
                  <c:v>5934</c:v>
                </c:pt>
                <c:pt idx="46">
                  <c:v>4997</c:v>
                </c:pt>
                <c:pt idx="47">
                  <c:v>5018</c:v>
                </c:pt>
                <c:pt idx="48">
                  <c:v>5906</c:v>
                </c:pt>
                <c:pt idx="49">
                  <c:v>5906.5</c:v>
                </c:pt>
              </c:numCache>
            </c:numRef>
          </c:xVal>
          <c:yVal>
            <c:numRef>
              <c:f>'Active 2'!$N$21:$N$987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ED-4C8F-999B-C3B1293706E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4989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4990.5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4995</c:v>
                </c:pt>
                <c:pt idx="38">
                  <c:v>4997</c:v>
                </c:pt>
                <c:pt idx="39">
                  <c:v>5001</c:v>
                </c:pt>
                <c:pt idx="40">
                  <c:v>5006</c:v>
                </c:pt>
                <c:pt idx="41">
                  <c:v>5007</c:v>
                </c:pt>
                <c:pt idx="42">
                  <c:v>5014</c:v>
                </c:pt>
                <c:pt idx="43">
                  <c:v>5018</c:v>
                </c:pt>
                <c:pt idx="44">
                  <c:v>5930</c:v>
                </c:pt>
                <c:pt idx="45">
                  <c:v>5934</c:v>
                </c:pt>
                <c:pt idx="46">
                  <c:v>4997</c:v>
                </c:pt>
                <c:pt idx="47">
                  <c:v>5018</c:v>
                </c:pt>
                <c:pt idx="48">
                  <c:v>5906</c:v>
                </c:pt>
                <c:pt idx="49">
                  <c:v>5906.5</c:v>
                </c:pt>
              </c:numCache>
            </c:numRef>
          </c:xVal>
          <c:yVal>
            <c:numRef>
              <c:f>'Active 2'!$O$21:$O$987</c:f>
              <c:numCache>
                <c:formatCode>General</c:formatCode>
                <c:ptCount val="967"/>
                <c:pt idx="0">
                  <c:v>0.32193472214514468</c:v>
                </c:pt>
                <c:pt idx="1">
                  <c:v>0.18741224946577476</c:v>
                </c:pt>
                <c:pt idx="2">
                  <c:v>0.18654595939332252</c:v>
                </c:pt>
                <c:pt idx="3">
                  <c:v>0.17268531823408662</c:v>
                </c:pt>
                <c:pt idx="4">
                  <c:v>0.17214904342733045</c:v>
                </c:pt>
                <c:pt idx="5">
                  <c:v>0.13989005120553738</c:v>
                </c:pt>
                <c:pt idx="6">
                  <c:v>0.13978692143500734</c:v>
                </c:pt>
                <c:pt idx="7">
                  <c:v>0.13976629548090133</c:v>
                </c:pt>
                <c:pt idx="8">
                  <c:v>0.13970441761858332</c:v>
                </c:pt>
                <c:pt idx="9">
                  <c:v>0.1396631657103713</c:v>
                </c:pt>
                <c:pt idx="10">
                  <c:v>0.13964253975626531</c:v>
                </c:pt>
                <c:pt idx="11">
                  <c:v>0.1396219138021593</c:v>
                </c:pt>
                <c:pt idx="12">
                  <c:v>0.13951878403162926</c:v>
                </c:pt>
                <c:pt idx="13">
                  <c:v>0.13951878403162926</c:v>
                </c:pt>
                <c:pt idx="14">
                  <c:v>0.13951878403162926</c:v>
                </c:pt>
                <c:pt idx="15">
                  <c:v>0.13949815807752325</c:v>
                </c:pt>
                <c:pt idx="16">
                  <c:v>0.13937440235288723</c:v>
                </c:pt>
                <c:pt idx="17">
                  <c:v>0.13935377639878122</c:v>
                </c:pt>
                <c:pt idx="18">
                  <c:v>0.13927127258235719</c:v>
                </c:pt>
                <c:pt idx="19">
                  <c:v>0.13925064662825118</c:v>
                </c:pt>
                <c:pt idx="20">
                  <c:v>0.13920939472003918</c:v>
                </c:pt>
                <c:pt idx="21">
                  <c:v>0.13908563899540313</c:v>
                </c:pt>
                <c:pt idx="22">
                  <c:v>0.13906501304129715</c:v>
                </c:pt>
                <c:pt idx="23">
                  <c:v>0.13904438708719113</c:v>
                </c:pt>
                <c:pt idx="24">
                  <c:v>0.13902376113308512</c:v>
                </c:pt>
                <c:pt idx="25">
                  <c:v>0.13900313517897911</c:v>
                </c:pt>
                <c:pt idx="26">
                  <c:v>0.13898250922487312</c:v>
                </c:pt>
                <c:pt idx="27">
                  <c:v>0.11612895207541868</c:v>
                </c:pt>
                <c:pt idx="28">
                  <c:v>0.11612895207541868</c:v>
                </c:pt>
                <c:pt idx="29">
                  <c:v>0.11610832612131267</c:v>
                </c:pt>
                <c:pt idx="30">
                  <c:v>0.11608770016720665</c:v>
                </c:pt>
                <c:pt idx="31">
                  <c:v>0.11606707421310064</c:v>
                </c:pt>
                <c:pt idx="32">
                  <c:v>0.11606707421310064</c:v>
                </c:pt>
                <c:pt idx="33">
                  <c:v>0.11602582230488864</c:v>
                </c:pt>
                <c:pt idx="34">
                  <c:v>0.11600519635078263</c:v>
                </c:pt>
                <c:pt idx="35">
                  <c:v>0.11598457039667662</c:v>
                </c:pt>
                <c:pt idx="36">
                  <c:v>0.11596394444257063</c:v>
                </c:pt>
                <c:pt idx="37">
                  <c:v>0.11588144062614661</c:v>
                </c:pt>
                <c:pt idx="38">
                  <c:v>0.11579893680972259</c:v>
                </c:pt>
                <c:pt idx="39">
                  <c:v>0.11563392917687454</c:v>
                </c:pt>
                <c:pt idx="40">
                  <c:v>0.11542766963581447</c:v>
                </c:pt>
                <c:pt idx="41">
                  <c:v>0.11538641772760247</c:v>
                </c:pt>
                <c:pt idx="42">
                  <c:v>0.11509765437011837</c:v>
                </c:pt>
                <c:pt idx="43">
                  <c:v>0.11493264673727033</c:v>
                </c:pt>
                <c:pt idx="44">
                  <c:v>7.7310906447915717E-2</c:v>
                </c:pt>
                <c:pt idx="45">
                  <c:v>7.7145898815067671E-2</c:v>
                </c:pt>
                <c:pt idx="46">
                  <c:v>0.11579893680972259</c:v>
                </c:pt>
                <c:pt idx="47">
                  <c:v>0.11493264673727033</c:v>
                </c:pt>
                <c:pt idx="48">
                  <c:v>7.8300952245003996E-2</c:v>
                </c:pt>
                <c:pt idx="49">
                  <c:v>7.8280326290898011E-2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ED-4C8F-999B-C3B1293706E1}"/>
            </c:ext>
          </c:extLst>
        </c:ser>
        <c:ser>
          <c:idx val="8"/>
          <c:order val="8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4989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4990.5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4995</c:v>
                </c:pt>
                <c:pt idx="38">
                  <c:v>4997</c:v>
                </c:pt>
                <c:pt idx="39">
                  <c:v>5001</c:v>
                </c:pt>
                <c:pt idx="40">
                  <c:v>5006</c:v>
                </c:pt>
                <c:pt idx="41">
                  <c:v>5007</c:v>
                </c:pt>
                <c:pt idx="42">
                  <c:v>5014</c:v>
                </c:pt>
                <c:pt idx="43">
                  <c:v>5018</c:v>
                </c:pt>
                <c:pt idx="44">
                  <c:v>5930</c:v>
                </c:pt>
                <c:pt idx="45">
                  <c:v>5934</c:v>
                </c:pt>
                <c:pt idx="46">
                  <c:v>4997</c:v>
                </c:pt>
                <c:pt idx="47">
                  <c:v>5018</c:v>
                </c:pt>
                <c:pt idx="48">
                  <c:v>5906</c:v>
                </c:pt>
                <c:pt idx="49">
                  <c:v>5906.5</c:v>
                </c:pt>
              </c:numCache>
            </c:numRef>
          </c:xVal>
          <c:yVal>
            <c:numRef>
              <c:f>'Active 2'!$P$21:$P$987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9ED-4C8F-999B-C3B1293706E1}"/>
            </c:ext>
          </c:extLst>
        </c:ser>
        <c:ser>
          <c:idx val="11"/>
          <c:order val="11"/>
          <c:tx>
            <c:strRef>
              <c:f>'Active 2'!$S$20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ln>
                <a:solidFill>
                  <a:srgbClr val="FF0000"/>
                </a:solidFill>
              </a:ln>
            </c:spPr>
          </c:marker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4989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4990.5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4995</c:v>
                </c:pt>
                <c:pt idx="38">
                  <c:v>4997</c:v>
                </c:pt>
                <c:pt idx="39">
                  <c:v>5001</c:v>
                </c:pt>
                <c:pt idx="40">
                  <c:v>5006</c:v>
                </c:pt>
                <c:pt idx="41">
                  <c:v>5007</c:v>
                </c:pt>
                <c:pt idx="42">
                  <c:v>5014</c:v>
                </c:pt>
                <c:pt idx="43">
                  <c:v>5018</c:v>
                </c:pt>
                <c:pt idx="44">
                  <c:v>5930</c:v>
                </c:pt>
                <c:pt idx="45">
                  <c:v>5934</c:v>
                </c:pt>
                <c:pt idx="46">
                  <c:v>4997</c:v>
                </c:pt>
                <c:pt idx="47">
                  <c:v>5018</c:v>
                </c:pt>
                <c:pt idx="48">
                  <c:v>5906</c:v>
                </c:pt>
                <c:pt idx="49">
                  <c:v>5906.5</c:v>
                </c:pt>
              </c:numCache>
            </c:numRef>
          </c:xVal>
          <c:yVal>
            <c:numRef>
              <c:f>'Active 2'!$S$21:$S$987</c:f>
              <c:numCache>
                <c:formatCode>General</c:formatCode>
                <c:ptCount val="967"/>
                <c:pt idx="27">
                  <c:v>-0.2944950000019162</c:v>
                </c:pt>
                <c:pt idx="31">
                  <c:v>-8.4977500002423767E-2</c:v>
                </c:pt>
                <c:pt idx="33">
                  <c:v>0.11160750000271946</c:v>
                </c:pt>
                <c:pt idx="35">
                  <c:v>7.2582499997224659E-2</c:v>
                </c:pt>
                <c:pt idx="37">
                  <c:v>-0.12283500000194181</c:v>
                </c:pt>
                <c:pt idx="39">
                  <c:v>-0.14231499999732478</c:v>
                </c:pt>
                <c:pt idx="42">
                  <c:v>-0.29673000000184402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9ED-4C8F-999B-C3B129370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556056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'Active 2'!$Q$20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'Active 2'!$F$21:$F$987</c15:sqref>
                        </c15:formulaRef>
                      </c:ext>
                    </c:extLst>
                    <c:numCache>
                      <c:formatCode>General</c:formatCode>
                      <c:ptCount val="967"/>
                      <c:pt idx="0">
                        <c:v>0</c:v>
                      </c:pt>
                      <c:pt idx="1">
                        <c:v>3261</c:v>
                      </c:pt>
                      <c:pt idx="2">
                        <c:v>3282</c:v>
                      </c:pt>
                      <c:pt idx="3">
                        <c:v>3618</c:v>
                      </c:pt>
                      <c:pt idx="4">
                        <c:v>3631</c:v>
                      </c:pt>
                      <c:pt idx="5">
                        <c:v>4413</c:v>
                      </c:pt>
                      <c:pt idx="6">
                        <c:v>4415.5</c:v>
                      </c:pt>
                      <c:pt idx="7">
                        <c:v>4416</c:v>
                      </c:pt>
                      <c:pt idx="8">
                        <c:v>4417.5</c:v>
                      </c:pt>
                      <c:pt idx="9">
                        <c:v>4418.5</c:v>
                      </c:pt>
                      <c:pt idx="10">
                        <c:v>4419</c:v>
                      </c:pt>
                      <c:pt idx="11">
                        <c:v>4419.5</c:v>
                      </c:pt>
                      <c:pt idx="12">
                        <c:v>4422</c:v>
                      </c:pt>
                      <c:pt idx="13">
                        <c:v>4422</c:v>
                      </c:pt>
                      <c:pt idx="14">
                        <c:v>4422</c:v>
                      </c:pt>
                      <c:pt idx="15">
                        <c:v>4422.5</c:v>
                      </c:pt>
                      <c:pt idx="16">
                        <c:v>4425.5</c:v>
                      </c:pt>
                      <c:pt idx="17">
                        <c:v>4426</c:v>
                      </c:pt>
                      <c:pt idx="18">
                        <c:v>4428</c:v>
                      </c:pt>
                      <c:pt idx="19">
                        <c:v>4428.5</c:v>
                      </c:pt>
                      <c:pt idx="20">
                        <c:v>4429.5</c:v>
                      </c:pt>
                      <c:pt idx="21">
                        <c:v>4432.5</c:v>
                      </c:pt>
                      <c:pt idx="22">
                        <c:v>4433</c:v>
                      </c:pt>
                      <c:pt idx="23">
                        <c:v>4433.5</c:v>
                      </c:pt>
                      <c:pt idx="24">
                        <c:v>4434</c:v>
                      </c:pt>
                      <c:pt idx="25">
                        <c:v>4434.5</c:v>
                      </c:pt>
                      <c:pt idx="26">
                        <c:v>4435</c:v>
                      </c:pt>
                      <c:pt idx="27">
                        <c:v>4989</c:v>
                      </c:pt>
                      <c:pt idx="28">
                        <c:v>4989</c:v>
                      </c:pt>
                      <c:pt idx="29">
                        <c:v>4989.5</c:v>
                      </c:pt>
                      <c:pt idx="30">
                        <c:v>4990</c:v>
                      </c:pt>
                      <c:pt idx="31">
                        <c:v>4990.5</c:v>
                      </c:pt>
                      <c:pt idx="32">
                        <c:v>4990.5</c:v>
                      </c:pt>
                      <c:pt idx="33">
                        <c:v>4991.5</c:v>
                      </c:pt>
                      <c:pt idx="34">
                        <c:v>4992</c:v>
                      </c:pt>
                      <c:pt idx="35">
                        <c:v>4992.5</c:v>
                      </c:pt>
                      <c:pt idx="36">
                        <c:v>4993</c:v>
                      </c:pt>
                      <c:pt idx="37">
                        <c:v>4995</c:v>
                      </c:pt>
                      <c:pt idx="38">
                        <c:v>4997</c:v>
                      </c:pt>
                      <c:pt idx="39">
                        <c:v>5001</c:v>
                      </c:pt>
                      <c:pt idx="40">
                        <c:v>5006</c:v>
                      </c:pt>
                      <c:pt idx="41">
                        <c:v>5007</c:v>
                      </c:pt>
                      <c:pt idx="42">
                        <c:v>5014</c:v>
                      </c:pt>
                      <c:pt idx="43">
                        <c:v>5018</c:v>
                      </c:pt>
                      <c:pt idx="44">
                        <c:v>5930</c:v>
                      </c:pt>
                      <c:pt idx="45">
                        <c:v>5934</c:v>
                      </c:pt>
                      <c:pt idx="46">
                        <c:v>4997</c:v>
                      </c:pt>
                      <c:pt idx="47">
                        <c:v>5018</c:v>
                      </c:pt>
                      <c:pt idx="48">
                        <c:v>5906</c:v>
                      </c:pt>
                      <c:pt idx="49">
                        <c:v>5906.5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2'!$Q$21:$Q$987</c15:sqref>
                        </c15:formulaRef>
                      </c:ext>
                    </c:extLst>
                    <c:numCache>
                      <c:formatCode>m/d/yyyy</c:formatCode>
                      <c:ptCount val="967"/>
                      <c:pt idx="0">
                        <c:v>37857.286</c:v>
                      </c:pt>
                      <c:pt idx="1">
                        <c:v>41884.551737449998</c:v>
                      </c:pt>
                      <c:pt idx="2">
                        <c:v>41910.484212830001</c:v>
                      </c:pt>
                      <c:pt idx="3">
                        <c:v>42325.456334429997</c:v>
                      </c:pt>
                      <c:pt idx="4">
                        <c:v>42341.499089999998</c:v>
                      </c:pt>
                      <c:pt idx="5">
                        <c:v>43307.227310000002</c:v>
                      </c:pt>
                      <c:pt idx="6">
                        <c:v>43310.319589999999</c:v>
                      </c:pt>
                      <c:pt idx="7">
                        <c:v>43310.932959999998</c:v>
                      </c:pt>
                      <c:pt idx="8">
                        <c:v>43312.786840000001</c:v>
                      </c:pt>
                      <c:pt idx="9">
                        <c:v>43314.026299999998</c:v>
                      </c:pt>
                      <c:pt idx="10">
                        <c:v>43314.637820000004</c:v>
                      </c:pt>
                      <c:pt idx="11">
                        <c:v>43315.259570000002</c:v>
                      </c:pt>
                      <c:pt idx="12">
                        <c:v>43318.342188008595</c:v>
                      </c:pt>
                      <c:pt idx="13">
                        <c:v>43318.34218801</c:v>
                      </c:pt>
                      <c:pt idx="14">
                        <c:v>43318.34317</c:v>
                      </c:pt>
                      <c:pt idx="15">
                        <c:v>43318.957999999999</c:v>
                      </c:pt>
                      <c:pt idx="16">
                        <c:v>43322.649420000002</c:v>
                      </c:pt>
                      <c:pt idx="17">
                        <c:v>43323.28226</c:v>
                      </c:pt>
                      <c:pt idx="18">
                        <c:v>43325.747199999998</c:v>
                      </c:pt>
                      <c:pt idx="19">
                        <c:v>43326.373359999998</c:v>
                      </c:pt>
                      <c:pt idx="20">
                        <c:v>43327.604670000001</c:v>
                      </c:pt>
                      <c:pt idx="21">
                        <c:v>43331.312380000003</c:v>
                      </c:pt>
                      <c:pt idx="22">
                        <c:v>43331.92841</c:v>
                      </c:pt>
                      <c:pt idx="23">
                        <c:v>43332.537129999997</c:v>
                      </c:pt>
                      <c:pt idx="24">
                        <c:v>43333.166980000002</c:v>
                      </c:pt>
                      <c:pt idx="25">
                        <c:v>43333.792159999997</c:v>
                      </c:pt>
                      <c:pt idx="26">
                        <c:v>43334.390070000001</c:v>
                      </c:pt>
                      <c:pt idx="27">
                        <c:v>44018.082219999997</c:v>
                      </c:pt>
                      <c:pt idx="28">
                        <c:v>44018.556969999998</c:v>
                      </c:pt>
                      <c:pt idx="29">
                        <c:v>44019.143279999997</c:v>
                      </c:pt>
                      <c:pt idx="30">
                        <c:v>44019.776689999999</c:v>
                      </c:pt>
                      <c:pt idx="31">
                        <c:v>44020.144139999997</c:v>
                      </c:pt>
                      <c:pt idx="32">
                        <c:v>44020.376559999997</c:v>
                      </c:pt>
                      <c:pt idx="33">
                        <c:v>44021.575660000002</c:v>
                      </c:pt>
                      <c:pt idx="34">
                        <c:v>44022.234149999997</c:v>
                      </c:pt>
                      <c:pt idx="35">
                        <c:v>44022.771569999997</c:v>
                      </c:pt>
                      <c:pt idx="36">
                        <c:v>44023.466339999999</c:v>
                      </c:pt>
                      <c:pt idx="37">
                        <c:v>44025.663489999999</c:v>
                      </c:pt>
                      <c:pt idx="38">
                        <c:v>44028.428263219997</c:v>
                      </c:pt>
                      <c:pt idx="39">
                        <c:v>44033.053619999999</c:v>
                      </c:pt>
                      <c:pt idx="40">
                        <c:v>44039.551050000002</c:v>
                      </c:pt>
                      <c:pt idx="41">
                        <c:v>44040.776360000003</c:v>
                      </c:pt>
                      <c:pt idx="42">
                        <c:v>44048.95336</c:v>
                      </c:pt>
                      <c:pt idx="43">
                        <c:v>44054.362243700001</c:v>
                      </c:pt>
                      <c:pt idx="44">
                        <c:v>45180.603750000002</c:v>
                      </c:pt>
                      <c:pt idx="45">
                        <c:v>45185.541969999998</c:v>
                      </c:pt>
                      <c:pt idx="46">
                        <c:v>44028.428263224661</c:v>
                      </c:pt>
                      <c:pt idx="47">
                        <c:v>44054.362243701238</c:v>
                      </c:pt>
                      <c:pt idx="48">
                        <c:v>45150.965270122979</c:v>
                      </c:pt>
                      <c:pt idx="49">
                        <c:v>45151.583295100369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B-09ED-4C8F-999B-C3B1293706E1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2'!$F$21:$F$987</c15:sqref>
                        </c15:formulaRef>
                      </c:ext>
                    </c:extLst>
                    <c:numCache>
                      <c:formatCode>General</c:formatCode>
                      <c:ptCount val="967"/>
                      <c:pt idx="0">
                        <c:v>0</c:v>
                      </c:pt>
                      <c:pt idx="1">
                        <c:v>3261</c:v>
                      </c:pt>
                      <c:pt idx="2">
                        <c:v>3282</c:v>
                      </c:pt>
                      <c:pt idx="3">
                        <c:v>3618</c:v>
                      </c:pt>
                      <c:pt idx="4">
                        <c:v>3631</c:v>
                      </c:pt>
                      <c:pt idx="5">
                        <c:v>4413</c:v>
                      </c:pt>
                      <c:pt idx="6">
                        <c:v>4415.5</c:v>
                      </c:pt>
                      <c:pt idx="7">
                        <c:v>4416</c:v>
                      </c:pt>
                      <c:pt idx="8">
                        <c:v>4417.5</c:v>
                      </c:pt>
                      <c:pt idx="9">
                        <c:v>4418.5</c:v>
                      </c:pt>
                      <c:pt idx="10">
                        <c:v>4419</c:v>
                      </c:pt>
                      <c:pt idx="11">
                        <c:v>4419.5</c:v>
                      </c:pt>
                      <c:pt idx="12">
                        <c:v>4422</c:v>
                      </c:pt>
                      <c:pt idx="13">
                        <c:v>4422</c:v>
                      </c:pt>
                      <c:pt idx="14">
                        <c:v>4422</c:v>
                      </c:pt>
                      <c:pt idx="15">
                        <c:v>4422.5</c:v>
                      </c:pt>
                      <c:pt idx="16">
                        <c:v>4425.5</c:v>
                      </c:pt>
                      <c:pt idx="17">
                        <c:v>4426</c:v>
                      </c:pt>
                      <c:pt idx="18">
                        <c:v>4428</c:v>
                      </c:pt>
                      <c:pt idx="19">
                        <c:v>4428.5</c:v>
                      </c:pt>
                      <c:pt idx="20">
                        <c:v>4429.5</c:v>
                      </c:pt>
                      <c:pt idx="21">
                        <c:v>4432.5</c:v>
                      </c:pt>
                      <c:pt idx="22">
                        <c:v>4433</c:v>
                      </c:pt>
                      <c:pt idx="23">
                        <c:v>4433.5</c:v>
                      </c:pt>
                      <c:pt idx="24">
                        <c:v>4434</c:v>
                      </c:pt>
                      <c:pt idx="25">
                        <c:v>4434.5</c:v>
                      </c:pt>
                      <c:pt idx="26">
                        <c:v>4435</c:v>
                      </c:pt>
                      <c:pt idx="27">
                        <c:v>4989</c:v>
                      </c:pt>
                      <c:pt idx="28">
                        <c:v>4989</c:v>
                      </c:pt>
                      <c:pt idx="29">
                        <c:v>4989.5</c:v>
                      </c:pt>
                      <c:pt idx="30">
                        <c:v>4990</c:v>
                      </c:pt>
                      <c:pt idx="31">
                        <c:v>4990.5</c:v>
                      </c:pt>
                      <c:pt idx="32">
                        <c:v>4990.5</c:v>
                      </c:pt>
                      <c:pt idx="33">
                        <c:v>4991.5</c:v>
                      </c:pt>
                      <c:pt idx="34">
                        <c:v>4992</c:v>
                      </c:pt>
                      <c:pt idx="35">
                        <c:v>4992.5</c:v>
                      </c:pt>
                      <c:pt idx="36">
                        <c:v>4993</c:v>
                      </c:pt>
                      <c:pt idx="37">
                        <c:v>4995</c:v>
                      </c:pt>
                      <c:pt idx="38">
                        <c:v>4997</c:v>
                      </c:pt>
                      <c:pt idx="39">
                        <c:v>5001</c:v>
                      </c:pt>
                      <c:pt idx="40">
                        <c:v>5006</c:v>
                      </c:pt>
                      <c:pt idx="41">
                        <c:v>5007</c:v>
                      </c:pt>
                      <c:pt idx="42">
                        <c:v>5014</c:v>
                      </c:pt>
                      <c:pt idx="43">
                        <c:v>5018</c:v>
                      </c:pt>
                      <c:pt idx="44">
                        <c:v>5930</c:v>
                      </c:pt>
                      <c:pt idx="45">
                        <c:v>5934</c:v>
                      </c:pt>
                      <c:pt idx="46">
                        <c:v>4997</c:v>
                      </c:pt>
                      <c:pt idx="47">
                        <c:v>5018</c:v>
                      </c:pt>
                      <c:pt idx="48">
                        <c:v>5906</c:v>
                      </c:pt>
                      <c:pt idx="49">
                        <c:v>5906.5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2'!$R$21:$R$987</c15:sqref>
                        </c15:formulaRef>
                      </c:ext>
                    </c:extLst>
                    <c:numCache>
                      <c:formatCode>General</c:formatCode>
                      <c:ptCount val="967"/>
                      <c:pt idx="1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9ED-4C8F-999B-C3B1293706E1}"/>
                  </c:ext>
                </c:extLst>
              </c15:ser>
            </c15:filteredScatterSeries>
          </c:ext>
        </c:extLst>
      </c:scatterChart>
      <c:valAx>
        <c:axId val="575556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9847663514422E-2"/>
              <c:y val="0.350901779479399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5556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Tuc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681451878816675E-2"/>
          <c:y val="0.14076246334310852"/>
          <c:w val="0.8717421754441498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plus>
            <c:minus>
              <c:numRef>
                <c:f>'Active 1'!$D$21:$D$233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4989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4990.5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4995</c:v>
                </c:pt>
                <c:pt idx="38">
                  <c:v>4997</c:v>
                </c:pt>
                <c:pt idx="39">
                  <c:v>5001</c:v>
                </c:pt>
                <c:pt idx="40">
                  <c:v>5006</c:v>
                </c:pt>
                <c:pt idx="41">
                  <c:v>5007</c:v>
                </c:pt>
                <c:pt idx="42">
                  <c:v>5014</c:v>
                </c:pt>
                <c:pt idx="43">
                  <c:v>5018</c:v>
                </c:pt>
                <c:pt idx="44">
                  <c:v>5930</c:v>
                </c:pt>
                <c:pt idx="45">
                  <c:v>5934</c:v>
                </c:pt>
                <c:pt idx="46">
                  <c:v>4997</c:v>
                </c:pt>
                <c:pt idx="47">
                  <c:v>5018</c:v>
                </c:pt>
                <c:pt idx="48">
                  <c:v>5906</c:v>
                </c:pt>
                <c:pt idx="49">
                  <c:v>5906.5</c:v>
                </c:pt>
              </c:numCache>
            </c:numRef>
          </c:xVal>
          <c:yVal>
            <c:numRef>
              <c:f>'Active 2'!$H$21:$H$987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90-4CAA-B258-8441C91EAEBF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4989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4990.5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4995</c:v>
                </c:pt>
                <c:pt idx="38">
                  <c:v>4997</c:v>
                </c:pt>
                <c:pt idx="39">
                  <c:v>5001</c:v>
                </c:pt>
                <c:pt idx="40">
                  <c:v>5006</c:v>
                </c:pt>
                <c:pt idx="41">
                  <c:v>5007</c:v>
                </c:pt>
                <c:pt idx="42">
                  <c:v>5014</c:v>
                </c:pt>
                <c:pt idx="43">
                  <c:v>5018</c:v>
                </c:pt>
                <c:pt idx="44">
                  <c:v>5930</c:v>
                </c:pt>
                <c:pt idx="45">
                  <c:v>5934</c:v>
                </c:pt>
                <c:pt idx="46">
                  <c:v>4997</c:v>
                </c:pt>
                <c:pt idx="47">
                  <c:v>5018</c:v>
                </c:pt>
                <c:pt idx="48">
                  <c:v>5906</c:v>
                </c:pt>
                <c:pt idx="49">
                  <c:v>5906.5</c:v>
                </c:pt>
              </c:numCache>
            </c:numRef>
          </c:xVal>
          <c:yVal>
            <c:numRef>
              <c:f>'Active 2'!$I$21:$I$987</c:f>
              <c:numCache>
                <c:formatCode>General</c:formatCode>
                <c:ptCount val="967"/>
                <c:pt idx="0">
                  <c:v>0</c:v>
                </c:pt>
                <c:pt idx="1">
                  <c:v>0.1427024500007974</c:v>
                </c:pt>
                <c:pt idx="2">
                  <c:v>0.14154283000243595</c:v>
                </c:pt>
                <c:pt idx="3">
                  <c:v>0.1755044299934525</c:v>
                </c:pt>
                <c:pt idx="4">
                  <c:v>0.16410499999619788</c:v>
                </c:pt>
                <c:pt idx="44">
                  <c:v>0.15320000000065193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90-4CAA-B258-8441C91EAEB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4989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4990.5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4995</c:v>
                </c:pt>
                <c:pt idx="38">
                  <c:v>4997</c:v>
                </c:pt>
                <c:pt idx="39">
                  <c:v>5001</c:v>
                </c:pt>
                <c:pt idx="40">
                  <c:v>5006</c:v>
                </c:pt>
                <c:pt idx="41">
                  <c:v>5007</c:v>
                </c:pt>
                <c:pt idx="42">
                  <c:v>5014</c:v>
                </c:pt>
                <c:pt idx="43">
                  <c:v>5018</c:v>
                </c:pt>
                <c:pt idx="44">
                  <c:v>5930</c:v>
                </c:pt>
                <c:pt idx="45">
                  <c:v>5934</c:v>
                </c:pt>
                <c:pt idx="46">
                  <c:v>4997</c:v>
                </c:pt>
                <c:pt idx="47">
                  <c:v>5018</c:v>
                </c:pt>
                <c:pt idx="48">
                  <c:v>5906</c:v>
                </c:pt>
                <c:pt idx="49">
                  <c:v>5906.5</c:v>
                </c:pt>
              </c:numCache>
            </c:numRef>
          </c:xVal>
          <c:yVal>
            <c:numRef>
              <c:f>'Active 2'!$J$21:$J$987</c:f>
              <c:numCache>
                <c:formatCode>General</c:formatCode>
                <c:ptCount val="967"/>
                <c:pt idx="5">
                  <c:v>0.17315500000404427</c:v>
                </c:pt>
                <c:pt idx="6">
                  <c:v>0.17809750000014901</c:v>
                </c:pt>
                <c:pt idx="7">
                  <c:v>0.17399999999906868</c:v>
                </c:pt>
                <c:pt idx="8">
                  <c:v>0.17547750000085216</c:v>
                </c:pt>
                <c:pt idx="9">
                  <c:v>0.1800024999974994</c:v>
                </c:pt>
                <c:pt idx="10">
                  <c:v>0.17405500000313623</c:v>
                </c:pt>
                <c:pt idx="11">
                  <c:v>0.17833750000136206</c:v>
                </c:pt>
                <c:pt idx="12">
                  <c:v>0.1736180085936212</c:v>
                </c:pt>
                <c:pt idx="13">
                  <c:v>0.17361800999788102</c:v>
                </c:pt>
                <c:pt idx="14">
                  <c:v>0.17459999999846332</c:v>
                </c:pt>
                <c:pt idx="15">
                  <c:v>0.17196249999688007</c:v>
                </c:pt>
                <c:pt idx="16">
                  <c:v>0.15857749999850057</c:v>
                </c:pt>
                <c:pt idx="17">
                  <c:v>0.17395000000396976</c:v>
                </c:pt>
                <c:pt idx="18">
                  <c:v>0.16902000000118278</c:v>
                </c:pt>
                <c:pt idx="19">
                  <c:v>0.17771250000077998</c:v>
                </c:pt>
                <c:pt idx="20">
                  <c:v>0.1740875000032247</c:v>
                </c:pt>
                <c:pt idx="21">
                  <c:v>0.1769925000044168</c:v>
                </c:pt>
                <c:pt idx="22">
                  <c:v>0.17555500000162283</c:v>
                </c:pt>
                <c:pt idx="23">
                  <c:v>0.16680749999795808</c:v>
                </c:pt>
                <c:pt idx="24">
                  <c:v>0.17919000000256347</c:v>
                </c:pt>
                <c:pt idx="25">
                  <c:v>0.18690249999781372</c:v>
                </c:pt>
                <c:pt idx="26">
                  <c:v>0.16734500000166008</c:v>
                </c:pt>
                <c:pt idx="28">
                  <c:v>0.18025499999930616</c:v>
                </c:pt>
                <c:pt idx="29">
                  <c:v>0.14909749999787891</c:v>
                </c:pt>
                <c:pt idx="30">
                  <c:v>0.16503999999986263</c:v>
                </c:pt>
                <c:pt idx="32">
                  <c:v>0.14744249999785097</c:v>
                </c:pt>
                <c:pt idx="34">
                  <c:v>0.15262999999686144</c:v>
                </c:pt>
                <c:pt idx="36">
                  <c:v>0.14988499999890337</c:v>
                </c:pt>
                <c:pt idx="38">
                  <c:v>0.1720682199957082</c:v>
                </c:pt>
                <c:pt idx="40">
                  <c:v>0.18044000000372762</c:v>
                </c:pt>
                <c:pt idx="41">
                  <c:v>0.17081500000494998</c:v>
                </c:pt>
                <c:pt idx="43">
                  <c:v>0.17241369999828748</c:v>
                </c:pt>
                <c:pt idx="45">
                  <c:v>0.15168000000267057</c:v>
                </c:pt>
                <c:pt idx="46">
                  <c:v>0.17206822465959704</c:v>
                </c:pt>
                <c:pt idx="47">
                  <c:v>0.17241370123520028</c:v>
                </c:pt>
                <c:pt idx="48">
                  <c:v>0.15316012297989801</c:v>
                </c:pt>
                <c:pt idx="49">
                  <c:v>0.15371760036941851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90-4CAA-B258-8441C91EAEB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4989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4990.5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4995</c:v>
                </c:pt>
                <c:pt idx="38">
                  <c:v>4997</c:v>
                </c:pt>
                <c:pt idx="39">
                  <c:v>5001</c:v>
                </c:pt>
                <c:pt idx="40">
                  <c:v>5006</c:v>
                </c:pt>
                <c:pt idx="41">
                  <c:v>5007</c:v>
                </c:pt>
                <c:pt idx="42">
                  <c:v>5014</c:v>
                </c:pt>
                <c:pt idx="43">
                  <c:v>5018</c:v>
                </c:pt>
                <c:pt idx="44">
                  <c:v>5930</c:v>
                </c:pt>
                <c:pt idx="45">
                  <c:v>5934</c:v>
                </c:pt>
                <c:pt idx="46">
                  <c:v>4997</c:v>
                </c:pt>
                <c:pt idx="47">
                  <c:v>5018</c:v>
                </c:pt>
                <c:pt idx="48">
                  <c:v>5906</c:v>
                </c:pt>
                <c:pt idx="49">
                  <c:v>5906.5</c:v>
                </c:pt>
              </c:numCache>
            </c:numRef>
          </c:xVal>
          <c:yVal>
            <c:numRef>
              <c:f>'Active 2'!$K$21:$K$987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90-4CAA-B258-8441C91EAEB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4989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4990.5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4995</c:v>
                </c:pt>
                <c:pt idx="38">
                  <c:v>4997</c:v>
                </c:pt>
                <c:pt idx="39">
                  <c:v>5001</c:v>
                </c:pt>
                <c:pt idx="40">
                  <c:v>5006</c:v>
                </c:pt>
                <c:pt idx="41">
                  <c:v>5007</c:v>
                </c:pt>
                <c:pt idx="42">
                  <c:v>5014</c:v>
                </c:pt>
                <c:pt idx="43">
                  <c:v>5018</c:v>
                </c:pt>
                <c:pt idx="44">
                  <c:v>5930</c:v>
                </c:pt>
                <c:pt idx="45">
                  <c:v>5934</c:v>
                </c:pt>
                <c:pt idx="46">
                  <c:v>4997</c:v>
                </c:pt>
                <c:pt idx="47">
                  <c:v>5018</c:v>
                </c:pt>
                <c:pt idx="48">
                  <c:v>5906</c:v>
                </c:pt>
                <c:pt idx="49">
                  <c:v>5906.5</c:v>
                </c:pt>
              </c:numCache>
            </c:numRef>
          </c:xVal>
          <c:yVal>
            <c:numRef>
              <c:f>'Active 2'!$L$21:$L$987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90-4CAA-B258-8441C91EAEB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4989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4990.5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4995</c:v>
                </c:pt>
                <c:pt idx="38">
                  <c:v>4997</c:v>
                </c:pt>
                <c:pt idx="39">
                  <c:v>5001</c:v>
                </c:pt>
                <c:pt idx="40">
                  <c:v>5006</c:v>
                </c:pt>
                <c:pt idx="41">
                  <c:v>5007</c:v>
                </c:pt>
                <c:pt idx="42">
                  <c:v>5014</c:v>
                </c:pt>
                <c:pt idx="43">
                  <c:v>5018</c:v>
                </c:pt>
                <c:pt idx="44">
                  <c:v>5930</c:v>
                </c:pt>
                <c:pt idx="45">
                  <c:v>5934</c:v>
                </c:pt>
                <c:pt idx="46">
                  <c:v>4997</c:v>
                </c:pt>
                <c:pt idx="47">
                  <c:v>5018</c:v>
                </c:pt>
                <c:pt idx="48">
                  <c:v>5906</c:v>
                </c:pt>
                <c:pt idx="49">
                  <c:v>5906.5</c:v>
                </c:pt>
              </c:numCache>
            </c:numRef>
          </c:xVal>
          <c:yVal>
            <c:numRef>
              <c:f>'Active 2'!$M$21:$M$987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90-4CAA-B258-8441C91EAEB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6.1750500000000004E-5</c:v>
                  </c:pt>
                  <c:pt idx="13">
                    <c:v>6.1750500000000004E-5</c:v>
                  </c:pt>
                  <c:pt idx="14">
                    <c:v>3.1E-4</c:v>
                  </c:pt>
                  <c:pt idx="15">
                    <c:v>6.3000000000000003E-4</c:v>
                  </c:pt>
                  <c:pt idx="16">
                    <c:v>7.2999999999999996E-4</c:v>
                  </c:pt>
                  <c:pt idx="17">
                    <c:v>7.9000000000000001E-4</c:v>
                  </c:pt>
                  <c:pt idx="18">
                    <c:v>8.4000000000000003E-4</c:v>
                  </c:pt>
                  <c:pt idx="19">
                    <c:v>1.09E-3</c:v>
                  </c:pt>
                  <c:pt idx="20">
                    <c:v>1.3999999999999999E-4</c:v>
                  </c:pt>
                  <c:pt idx="21">
                    <c:v>1.33E-3</c:v>
                  </c:pt>
                  <c:pt idx="22">
                    <c:v>5.6999999999999998E-4</c:v>
                  </c:pt>
                  <c:pt idx="23">
                    <c:v>9.8999999999999999E-4</c:v>
                  </c:pt>
                  <c:pt idx="24">
                    <c:v>5.8E-4</c:v>
                  </c:pt>
                  <c:pt idx="25">
                    <c:v>1.6999999999999999E-3</c:v>
                  </c:pt>
                  <c:pt idx="26">
                    <c:v>1E-4</c:v>
                  </c:pt>
                  <c:pt idx="27">
                    <c:v>1.0000000000000001E-5</c:v>
                  </c:pt>
                  <c:pt idx="28">
                    <c:v>2.0000000000000002E-5</c:v>
                  </c:pt>
                  <c:pt idx="29">
                    <c:v>1.7000000000000001E-4</c:v>
                  </c:pt>
                  <c:pt idx="30">
                    <c:v>3.5E-4</c:v>
                  </c:pt>
                  <c:pt idx="31">
                    <c:v>1.4999999999999999E-4</c:v>
                  </c:pt>
                  <c:pt idx="32">
                    <c:v>2.1000000000000001E-4</c:v>
                  </c:pt>
                  <c:pt idx="33">
                    <c:v>2.2000000000000001E-4</c:v>
                  </c:pt>
                  <c:pt idx="34">
                    <c:v>3.6000000000000002E-4</c:v>
                  </c:pt>
                  <c:pt idx="35">
                    <c:v>6.9999999999999994E-5</c:v>
                  </c:pt>
                  <c:pt idx="36">
                    <c:v>4.8999999999999998E-4</c:v>
                  </c:pt>
                  <c:pt idx="37">
                    <c:v>1.0000000000000001E-5</c:v>
                  </c:pt>
                  <c:pt idx="38">
                    <c:v>3.0875250000000002E-5</c:v>
                  </c:pt>
                  <c:pt idx="39">
                    <c:v>3.0875250000000002E-5</c:v>
                  </c:pt>
                  <c:pt idx="40">
                    <c:v>2.0000000000000002E-5</c:v>
                  </c:pt>
                  <c:pt idx="41">
                    <c:v>6.0000000000000002E-5</c:v>
                  </c:pt>
                  <c:pt idx="42">
                    <c:v>1.3999999999999999E-4</c:v>
                  </c:pt>
                  <c:pt idx="43">
                    <c:v>2.0000000000000001E-4</c:v>
                  </c:pt>
                  <c:pt idx="44">
                    <c:v>2.6923217999999999E-4</c:v>
                  </c:pt>
                  <c:pt idx="45">
                    <c:v>2.6923217999999999E-4</c:v>
                  </c:pt>
                  <c:pt idx="46">
                    <c:v>5.3000000000000001E-5</c:v>
                  </c:pt>
                  <c:pt idx="47">
                    <c:v>1.4300000000000001E-4</c:v>
                  </c:pt>
                  <c:pt idx="48">
                    <c:v>4.0000000000000003E-5</c:v>
                  </c:pt>
                  <c:pt idx="49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4989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4990.5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4995</c:v>
                </c:pt>
                <c:pt idx="38">
                  <c:v>4997</c:v>
                </c:pt>
                <c:pt idx="39">
                  <c:v>5001</c:v>
                </c:pt>
                <c:pt idx="40">
                  <c:v>5006</c:v>
                </c:pt>
                <c:pt idx="41">
                  <c:v>5007</c:v>
                </c:pt>
                <c:pt idx="42">
                  <c:v>5014</c:v>
                </c:pt>
                <c:pt idx="43">
                  <c:v>5018</c:v>
                </c:pt>
                <c:pt idx="44">
                  <c:v>5930</c:v>
                </c:pt>
                <c:pt idx="45">
                  <c:v>5934</c:v>
                </c:pt>
                <c:pt idx="46">
                  <c:v>4997</c:v>
                </c:pt>
                <c:pt idx="47">
                  <c:v>5018</c:v>
                </c:pt>
                <c:pt idx="48">
                  <c:v>5906</c:v>
                </c:pt>
                <c:pt idx="49">
                  <c:v>5906.5</c:v>
                </c:pt>
              </c:numCache>
            </c:numRef>
          </c:xVal>
          <c:yVal>
            <c:numRef>
              <c:f>'Active 2'!$N$21:$N$987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90-4CAA-B258-8441C91EAEB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4989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4990.5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4995</c:v>
                </c:pt>
                <c:pt idx="38">
                  <c:v>4997</c:v>
                </c:pt>
                <c:pt idx="39">
                  <c:v>5001</c:v>
                </c:pt>
                <c:pt idx="40">
                  <c:v>5006</c:v>
                </c:pt>
                <c:pt idx="41">
                  <c:v>5007</c:v>
                </c:pt>
                <c:pt idx="42">
                  <c:v>5014</c:v>
                </c:pt>
                <c:pt idx="43">
                  <c:v>5018</c:v>
                </c:pt>
                <c:pt idx="44">
                  <c:v>5930</c:v>
                </c:pt>
                <c:pt idx="45">
                  <c:v>5934</c:v>
                </c:pt>
                <c:pt idx="46">
                  <c:v>4997</c:v>
                </c:pt>
                <c:pt idx="47">
                  <c:v>5018</c:v>
                </c:pt>
                <c:pt idx="48">
                  <c:v>5906</c:v>
                </c:pt>
                <c:pt idx="49">
                  <c:v>5906.5</c:v>
                </c:pt>
              </c:numCache>
            </c:numRef>
          </c:xVal>
          <c:yVal>
            <c:numRef>
              <c:f>'Active 2'!$O$21:$O$987</c:f>
              <c:numCache>
                <c:formatCode>General</c:formatCode>
                <c:ptCount val="967"/>
                <c:pt idx="0">
                  <c:v>0.32193472214514468</c:v>
                </c:pt>
                <c:pt idx="1">
                  <c:v>0.18741224946577476</c:v>
                </c:pt>
                <c:pt idx="2">
                  <c:v>0.18654595939332252</c:v>
                </c:pt>
                <c:pt idx="3">
                  <c:v>0.17268531823408662</c:v>
                </c:pt>
                <c:pt idx="4">
                  <c:v>0.17214904342733045</c:v>
                </c:pt>
                <c:pt idx="5">
                  <c:v>0.13989005120553738</c:v>
                </c:pt>
                <c:pt idx="6">
                  <c:v>0.13978692143500734</c:v>
                </c:pt>
                <c:pt idx="7">
                  <c:v>0.13976629548090133</c:v>
                </c:pt>
                <c:pt idx="8">
                  <c:v>0.13970441761858332</c:v>
                </c:pt>
                <c:pt idx="9">
                  <c:v>0.1396631657103713</c:v>
                </c:pt>
                <c:pt idx="10">
                  <c:v>0.13964253975626531</c:v>
                </c:pt>
                <c:pt idx="11">
                  <c:v>0.1396219138021593</c:v>
                </c:pt>
                <c:pt idx="12">
                  <c:v>0.13951878403162926</c:v>
                </c:pt>
                <c:pt idx="13">
                  <c:v>0.13951878403162926</c:v>
                </c:pt>
                <c:pt idx="14">
                  <c:v>0.13951878403162926</c:v>
                </c:pt>
                <c:pt idx="15">
                  <c:v>0.13949815807752325</c:v>
                </c:pt>
                <c:pt idx="16">
                  <c:v>0.13937440235288723</c:v>
                </c:pt>
                <c:pt idx="17">
                  <c:v>0.13935377639878122</c:v>
                </c:pt>
                <c:pt idx="18">
                  <c:v>0.13927127258235719</c:v>
                </c:pt>
                <c:pt idx="19">
                  <c:v>0.13925064662825118</c:v>
                </c:pt>
                <c:pt idx="20">
                  <c:v>0.13920939472003918</c:v>
                </c:pt>
                <c:pt idx="21">
                  <c:v>0.13908563899540313</c:v>
                </c:pt>
                <c:pt idx="22">
                  <c:v>0.13906501304129715</c:v>
                </c:pt>
                <c:pt idx="23">
                  <c:v>0.13904438708719113</c:v>
                </c:pt>
                <c:pt idx="24">
                  <c:v>0.13902376113308512</c:v>
                </c:pt>
                <c:pt idx="25">
                  <c:v>0.13900313517897911</c:v>
                </c:pt>
                <c:pt idx="26">
                  <c:v>0.13898250922487312</c:v>
                </c:pt>
                <c:pt idx="27">
                  <c:v>0.11612895207541868</c:v>
                </c:pt>
                <c:pt idx="28">
                  <c:v>0.11612895207541868</c:v>
                </c:pt>
                <c:pt idx="29">
                  <c:v>0.11610832612131267</c:v>
                </c:pt>
                <c:pt idx="30">
                  <c:v>0.11608770016720665</c:v>
                </c:pt>
                <c:pt idx="31">
                  <c:v>0.11606707421310064</c:v>
                </c:pt>
                <c:pt idx="32">
                  <c:v>0.11606707421310064</c:v>
                </c:pt>
                <c:pt idx="33">
                  <c:v>0.11602582230488864</c:v>
                </c:pt>
                <c:pt idx="34">
                  <c:v>0.11600519635078263</c:v>
                </c:pt>
                <c:pt idx="35">
                  <c:v>0.11598457039667662</c:v>
                </c:pt>
                <c:pt idx="36">
                  <c:v>0.11596394444257063</c:v>
                </c:pt>
                <c:pt idx="37">
                  <c:v>0.11588144062614661</c:v>
                </c:pt>
                <c:pt idx="38">
                  <c:v>0.11579893680972259</c:v>
                </c:pt>
                <c:pt idx="39">
                  <c:v>0.11563392917687454</c:v>
                </c:pt>
                <c:pt idx="40">
                  <c:v>0.11542766963581447</c:v>
                </c:pt>
                <c:pt idx="41">
                  <c:v>0.11538641772760247</c:v>
                </c:pt>
                <c:pt idx="42">
                  <c:v>0.11509765437011837</c:v>
                </c:pt>
                <c:pt idx="43">
                  <c:v>0.11493264673727033</c:v>
                </c:pt>
                <c:pt idx="44">
                  <c:v>7.7310906447915717E-2</c:v>
                </c:pt>
                <c:pt idx="45">
                  <c:v>7.7145898815067671E-2</c:v>
                </c:pt>
                <c:pt idx="46">
                  <c:v>0.11579893680972259</c:v>
                </c:pt>
                <c:pt idx="47">
                  <c:v>0.11493264673727033</c:v>
                </c:pt>
                <c:pt idx="48">
                  <c:v>7.8300952245003996E-2</c:v>
                </c:pt>
                <c:pt idx="49">
                  <c:v>7.8280326290898011E-2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90-4CAA-B258-8441C91EAEBF}"/>
            </c:ext>
          </c:extLst>
        </c:ser>
        <c:ser>
          <c:idx val="8"/>
          <c:order val="8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</c:v>
                </c:pt>
                <c:pt idx="14">
                  <c:v>4422</c:v>
                </c:pt>
                <c:pt idx="15">
                  <c:v>4422.5</c:v>
                </c:pt>
                <c:pt idx="16">
                  <c:v>4425.5</c:v>
                </c:pt>
                <c:pt idx="17">
                  <c:v>4426</c:v>
                </c:pt>
                <c:pt idx="18">
                  <c:v>4428</c:v>
                </c:pt>
                <c:pt idx="19">
                  <c:v>4428.5</c:v>
                </c:pt>
                <c:pt idx="20">
                  <c:v>4429.5</c:v>
                </c:pt>
                <c:pt idx="21">
                  <c:v>4432.5</c:v>
                </c:pt>
                <c:pt idx="22">
                  <c:v>4433</c:v>
                </c:pt>
                <c:pt idx="23">
                  <c:v>4433.5</c:v>
                </c:pt>
                <c:pt idx="24">
                  <c:v>4434</c:v>
                </c:pt>
                <c:pt idx="25">
                  <c:v>4434.5</c:v>
                </c:pt>
                <c:pt idx="26">
                  <c:v>4435</c:v>
                </c:pt>
                <c:pt idx="27">
                  <c:v>4989</c:v>
                </c:pt>
                <c:pt idx="28">
                  <c:v>4989</c:v>
                </c:pt>
                <c:pt idx="29">
                  <c:v>4989.5</c:v>
                </c:pt>
                <c:pt idx="30">
                  <c:v>4990</c:v>
                </c:pt>
                <c:pt idx="31">
                  <c:v>4990.5</c:v>
                </c:pt>
                <c:pt idx="32">
                  <c:v>4990.5</c:v>
                </c:pt>
                <c:pt idx="33">
                  <c:v>4991.5</c:v>
                </c:pt>
                <c:pt idx="34">
                  <c:v>4992</c:v>
                </c:pt>
                <c:pt idx="35">
                  <c:v>4992.5</c:v>
                </c:pt>
                <c:pt idx="36">
                  <c:v>4993</c:v>
                </c:pt>
                <c:pt idx="37">
                  <c:v>4995</c:v>
                </c:pt>
                <c:pt idx="38">
                  <c:v>4997</c:v>
                </c:pt>
                <c:pt idx="39">
                  <c:v>5001</c:v>
                </c:pt>
                <c:pt idx="40">
                  <c:v>5006</c:v>
                </c:pt>
                <c:pt idx="41">
                  <c:v>5007</c:v>
                </c:pt>
                <c:pt idx="42">
                  <c:v>5014</c:v>
                </c:pt>
                <c:pt idx="43">
                  <c:v>5018</c:v>
                </c:pt>
                <c:pt idx="44">
                  <c:v>5930</c:v>
                </c:pt>
                <c:pt idx="45">
                  <c:v>5934</c:v>
                </c:pt>
                <c:pt idx="46">
                  <c:v>4997</c:v>
                </c:pt>
                <c:pt idx="47">
                  <c:v>5018</c:v>
                </c:pt>
                <c:pt idx="48">
                  <c:v>5906</c:v>
                </c:pt>
                <c:pt idx="49">
                  <c:v>5906.5</c:v>
                </c:pt>
              </c:numCache>
            </c:numRef>
          </c:xVal>
          <c:yVal>
            <c:numRef>
              <c:f>'Active 2'!$P$21:$P$987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890-4CAA-B258-8441C91EA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556056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'Active 2'!$Q$20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'Active 2'!$F$21:$F$987</c15:sqref>
                        </c15:formulaRef>
                      </c:ext>
                    </c:extLst>
                    <c:numCache>
                      <c:formatCode>General</c:formatCode>
                      <c:ptCount val="967"/>
                      <c:pt idx="0">
                        <c:v>0</c:v>
                      </c:pt>
                      <c:pt idx="1">
                        <c:v>3261</c:v>
                      </c:pt>
                      <c:pt idx="2">
                        <c:v>3282</c:v>
                      </c:pt>
                      <c:pt idx="3">
                        <c:v>3618</c:v>
                      </c:pt>
                      <c:pt idx="4">
                        <c:v>3631</c:v>
                      </c:pt>
                      <c:pt idx="5">
                        <c:v>4413</c:v>
                      </c:pt>
                      <c:pt idx="6">
                        <c:v>4415.5</c:v>
                      </c:pt>
                      <c:pt idx="7">
                        <c:v>4416</c:v>
                      </c:pt>
                      <c:pt idx="8">
                        <c:v>4417.5</c:v>
                      </c:pt>
                      <c:pt idx="9">
                        <c:v>4418.5</c:v>
                      </c:pt>
                      <c:pt idx="10">
                        <c:v>4419</c:v>
                      </c:pt>
                      <c:pt idx="11">
                        <c:v>4419.5</c:v>
                      </c:pt>
                      <c:pt idx="12">
                        <c:v>4422</c:v>
                      </c:pt>
                      <c:pt idx="13">
                        <c:v>4422</c:v>
                      </c:pt>
                      <c:pt idx="14">
                        <c:v>4422</c:v>
                      </c:pt>
                      <c:pt idx="15">
                        <c:v>4422.5</c:v>
                      </c:pt>
                      <c:pt idx="16">
                        <c:v>4425.5</c:v>
                      </c:pt>
                      <c:pt idx="17">
                        <c:v>4426</c:v>
                      </c:pt>
                      <c:pt idx="18">
                        <c:v>4428</c:v>
                      </c:pt>
                      <c:pt idx="19">
                        <c:v>4428.5</c:v>
                      </c:pt>
                      <c:pt idx="20">
                        <c:v>4429.5</c:v>
                      </c:pt>
                      <c:pt idx="21">
                        <c:v>4432.5</c:v>
                      </c:pt>
                      <c:pt idx="22">
                        <c:v>4433</c:v>
                      </c:pt>
                      <c:pt idx="23">
                        <c:v>4433.5</c:v>
                      </c:pt>
                      <c:pt idx="24">
                        <c:v>4434</c:v>
                      </c:pt>
                      <c:pt idx="25">
                        <c:v>4434.5</c:v>
                      </c:pt>
                      <c:pt idx="26">
                        <c:v>4435</c:v>
                      </c:pt>
                      <c:pt idx="27">
                        <c:v>4989</c:v>
                      </c:pt>
                      <c:pt idx="28">
                        <c:v>4989</c:v>
                      </c:pt>
                      <c:pt idx="29">
                        <c:v>4989.5</c:v>
                      </c:pt>
                      <c:pt idx="30">
                        <c:v>4990</c:v>
                      </c:pt>
                      <c:pt idx="31">
                        <c:v>4990.5</c:v>
                      </c:pt>
                      <c:pt idx="32">
                        <c:v>4990.5</c:v>
                      </c:pt>
                      <c:pt idx="33">
                        <c:v>4991.5</c:v>
                      </c:pt>
                      <c:pt idx="34">
                        <c:v>4992</c:v>
                      </c:pt>
                      <c:pt idx="35">
                        <c:v>4992.5</c:v>
                      </c:pt>
                      <c:pt idx="36">
                        <c:v>4993</c:v>
                      </c:pt>
                      <c:pt idx="37">
                        <c:v>4995</c:v>
                      </c:pt>
                      <c:pt idx="38">
                        <c:v>4997</c:v>
                      </c:pt>
                      <c:pt idx="39">
                        <c:v>5001</c:v>
                      </c:pt>
                      <c:pt idx="40">
                        <c:v>5006</c:v>
                      </c:pt>
                      <c:pt idx="41">
                        <c:v>5007</c:v>
                      </c:pt>
                      <c:pt idx="42">
                        <c:v>5014</c:v>
                      </c:pt>
                      <c:pt idx="43">
                        <c:v>5018</c:v>
                      </c:pt>
                      <c:pt idx="44">
                        <c:v>5930</c:v>
                      </c:pt>
                      <c:pt idx="45">
                        <c:v>5934</c:v>
                      </c:pt>
                      <c:pt idx="46">
                        <c:v>4997</c:v>
                      </c:pt>
                      <c:pt idx="47">
                        <c:v>5018</c:v>
                      </c:pt>
                      <c:pt idx="48">
                        <c:v>5906</c:v>
                      </c:pt>
                      <c:pt idx="49">
                        <c:v>5906.5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2'!$Q$21:$Q$987</c15:sqref>
                        </c15:formulaRef>
                      </c:ext>
                    </c:extLst>
                    <c:numCache>
                      <c:formatCode>m/d/yyyy</c:formatCode>
                      <c:ptCount val="967"/>
                      <c:pt idx="0">
                        <c:v>37857.286</c:v>
                      </c:pt>
                      <c:pt idx="1">
                        <c:v>41884.551737449998</c:v>
                      </c:pt>
                      <c:pt idx="2">
                        <c:v>41910.484212830001</c:v>
                      </c:pt>
                      <c:pt idx="3">
                        <c:v>42325.456334429997</c:v>
                      </c:pt>
                      <c:pt idx="4">
                        <c:v>42341.499089999998</c:v>
                      </c:pt>
                      <c:pt idx="5">
                        <c:v>43307.227310000002</c:v>
                      </c:pt>
                      <c:pt idx="6">
                        <c:v>43310.319589999999</c:v>
                      </c:pt>
                      <c:pt idx="7">
                        <c:v>43310.932959999998</c:v>
                      </c:pt>
                      <c:pt idx="8">
                        <c:v>43312.786840000001</c:v>
                      </c:pt>
                      <c:pt idx="9">
                        <c:v>43314.026299999998</c:v>
                      </c:pt>
                      <c:pt idx="10">
                        <c:v>43314.637820000004</c:v>
                      </c:pt>
                      <c:pt idx="11">
                        <c:v>43315.259570000002</c:v>
                      </c:pt>
                      <c:pt idx="12">
                        <c:v>43318.342188008595</c:v>
                      </c:pt>
                      <c:pt idx="13">
                        <c:v>43318.34218801</c:v>
                      </c:pt>
                      <c:pt idx="14">
                        <c:v>43318.34317</c:v>
                      </c:pt>
                      <c:pt idx="15">
                        <c:v>43318.957999999999</c:v>
                      </c:pt>
                      <c:pt idx="16">
                        <c:v>43322.649420000002</c:v>
                      </c:pt>
                      <c:pt idx="17">
                        <c:v>43323.28226</c:v>
                      </c:pt>
                      <c:pt idx="18">
                        <c:v>43325.747199999998</c:v>
                      </c:pt>
                      <c:pt idx="19">
                        <c:v>43326.373359999998</c:v>
                      </c:pt>
                      <c:pt idx="20">
                        <c:v>43327.604670000001</c:v>
                      </c:pt>
                      <c:pt idx="21">
                        <c:v>43331.312380000003</c:v>
                      </c:pt>
                      <c:pt idx="22">
                        <c:v>43331.92841</c:v>
                      </c:pt>
                      <c:pt idx="23">
                        <c:v>43332.537129999997</c:v>
                      </c:pt>
                      <c:pt idx="24">
                        <c:v>43333.166980000002</c:v>
                      </c:pt>
                      <c:pt idx="25">
                        <c:v>43333.792159999997</c:v>
                      </c:pt>
                      <c:pt idx="26">
                        <c:v>43334.390070000001</c:v>
                      </c:pt>
                      <c:pt idx="27">
                        <c:v>44018.082219999997</c:v>
                      </c:pt>
                      <c:pt idx="28">
                        <c:v>44018.556969999998</c:v>
                      </c:pt>
                      <c:pt idx="29">
                        <c:v>44019.143279999997</c:v>
                      </c:pt>
                      <c:pt idx="30">
                        <c:v>44019.776689999999</c:v>
                      </c:pt>
                      <c:pt idx="31">
                        <c:v>44020.144139999997</c:v>
                      </c:pt>
                      <c:pt idx="32">
                        <c:v>44020.376559999997</c:v>
                      </c:pt>
                      <c:pt idx="33">
                        <c:v>44021.575660000002</c:v>
                      </c:pt>
                      <c:pt idx="34">
                        <c:v>44022.234149999997</c:v>
                      </c:pt>
                      <c:pt idx="35">
                        <c:v>44022.771569999997</c:v>
                      </c:pt>
                      <c:pt idx="36">
                        <c:v>44023.466339999999</c:v>
                      </c:pt>
                      <c:pt idx="37">
                        <c:v>44025.663489999999</c:v>
                      </c:pt>
                      <c:pt idx="38">
                        <c:v>44028.428263219997</c:v>
                      </c:pt>
                      <c:pt idx="39">
                        <c:v>44033.053619999999</c:v>
                      </c:pt>
                      <c:pt idx="40">
                        <c:v>44039.551050000002</c:v>
                      </c:pt>
                      <c:pt idx="41">
                        <c:v>44040.776360000003</c:v>
                      </c:pt>
                      <c:pt idx="42">
                        <c:v>44048.95336</c:v>
                      </c:pt>
                      <c:pt idx="43">
                        <c:v>44054.362243700001</c:v>
                      </c:pt>
                      <c:pt idx="44">
                        <c:v>45180.603750000002</c:v>
                      </c:pt>
                      <c:pt idx="45">
                        <c:v>45185.541969999998</c:v>
                      </c:pt>
                      <c:pt idx="46">
                        <c:v>44028.428263224661</c:v>
                      </c:pt>
                      <c:pt idx="47">
                        <c:v>44054.362243701238</c:v>
                      </c:pt>
                      <c:pt idx="48">
                        <c:v>45150.965270122979</c:v>
                      </c:pt>
                      <c:pt idx="49">
                        <c:v>45151.583295100369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B-7890-4CAA-B258-8441C91EAEBF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2'!$F$21:$F$987</c15:sqref>
                        </c15:formulaRef>
                      </c:ext>
                    </c:extLst>
                    <c:numCache>
                      <c:formatCode>General</c:formatCode>
                      <c:ptCount val="967"/>
                      <c:pt idx="0">
                        <c:v>0</c:v>
                      </c:pt>
                      <c:pt idx="1">
                        <c:v>3261</c:v>
                      </c:pt>
                      <c:pt idx="2">
                        <c:v>3282</c:v>
                      </c:pt>
                      <c:pt idx="3">
                        <c:v>3618</c:v>
                      </c:pt>
                      <c:pt idx="4">
                        <c:v>3631</c:v>
                      </c:pt>
                      <c:pt idx="5">
                        <c:v>4413</c:v>
                      </c:pt>
                      <c:pt idx="6">
                        <c:v>4415.5</c:v>
                      </c:pt>
                      <c:pt idx="7">
                        <c:v>4416</c:v>
                      </c:pt>
                      <c:pt idx="8">
                        <c:v>4417.5</c:v>
                      </c:pt>
                      <c:pt idx="9">
                        <c:v>4418.5</c:v>
                      </c:pt>
                      <c:pt idx="10">
                        <c:v>4419</c:v>
                      </c:pt>
                      <c:pt idx="11">
                        <c:v>4419.5</c:v>
                      </c:pt>
                      <c:pt idx="12">
                        <c:v>4422</c:v>
                      </c:pt>
                      <c:pt idx="13">
                        <c:v>4422</c:v>
                      </c:pt>
                      <c:pt idx="14">
                        <c:v>4422</c:v>
                      </c:pt>
                      <c:pt idx="15">
                        <c:v>4422.5</c:v>
                      </c:pt>
                      <c:pt idx="16">
                        <c:v>4425.5</c:v>
                      </c:pt>
                      <c:pt idx="17">
                        <c:v>4426</c:v>
                      </c:pt>
                      <c:pt idx="18">
                        <c:v>4428</c:v>
                      </c:pt>
                      <c:pt idx="19">
                        <c:v>4428.5</c:v>
                      </c:pt>
                      <c:pt idx="20">
                        <c:v>4429.5</c:v>
                      </c:pt>
                      <c:pt idx="21">
                        <c:v>4432.5</c:v>
                      </c:pt>
                      <c:pt idx="22">
                        <c:v>4433</c:v>
                      </c:pt>
                      <c:pt idx="23">
                        <c:v>4433.5</c:v>
                      </c:pt>
                      <c:pt idx="24">
                        <c:v>4434</c:v>
                      </c:pt>
                      <c:pt idx="25">
                        <c:v>4434.5</c:v>
                      </c:pt>
                      <c:pt idx="26">
                        <c:v>4435</c:v>
                      </c:pt>
                      <c:pt idx="27">
                        <c:v>4989</c:v>
                      </c:pt>
                      <c:pt idx="28">
                        <c:v>4989</c:v>
                      </c:pt>
                      <c:pt idx="29">
                        <c:v>4989.5</c:v>
                      </c:pt>
                      <c:pt idx="30">
                        <c:v>4990</c:v>
                      </c:pt>
                      <c:pt idx="31">
                        <c:v>4990.5</c:v>
                      </c:pt>
                      <c:pt idx="32">
                        <c:v>4990.5</c:v>
                      </c:pt>
                      <c:pt idx="33">
                        <c:v>4991.5</c:v>
                      </c:pt>
                      <c:pt idx="34">
                        <c:v>4992</c:v>
                      </c:pt>
                      <c:pt idx="35">
                        <c:v>4992.5</c:v>
                      </c:pt>
                      <c:pt idx="36">
                        <c:v>4993</c:v>
                      </c:pt>
                      <c:pt idx="37">
                        <c:v>4995</c:v>
                      </c:pt>
                      <c:pt idx="38">
                        <c:v>4997</c:v>
                      </c:pt>
                      <c:pt idx="39">
                        <c:v>5001</c:v>
                      </c:pt>
                      <c:pt idx="40">
                        <c:v>5006</c:v>
                      </c:pt>
                      <c:pt idx="41">
                        <c:v>5007</c:v>
                      </c:pt>
                      <c:pt idx="42">
                        <c:v>5014</c:v>
                      </c:pt>
                      <c:pt idx="43">
                        <c:v>5018</c:v>
                      </c:pt>
                      <c:pt idx="44">
                        <c:v>5930</c:v>
                      </c:pt>
                      <c:pt idx="45">
                        <c:v>5934</c:v>
                      </c:pt>
                      <c:pt idx="46">
                        <c:v>4997</c:v>
                      </c:pt>
                      <c:pt idx="47">
                        <c:v>5018</c:v>
                      </c:pt>
                      <c:pt idx="48">
                        <c:v>5906</c:v>
                      </c:pt>
                      <c:pt idx="49">
                        <c:v>5906.5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2'!$R$21:$R$987</c15:sqref>
                        </c15:formulaRef>
                      </c:ext>
                    </c:extLst>
                    <c:numCache>
                      <c:formatCode>General</c:formatCode>
                      <c:ptCount val="967"/>
                      <c:pt idx="1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890-4CAA-B258-8441C91EAEBF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2'!$S$20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6"/>
                  <c:spPr>
                    <a:ln>
                      <a:solidFill>
                        <a:srgbClr val="FF0000"/>
                      </a:solidFill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2'!$F$21:$F$987</c15:sqref>
                        </c15:formulaRef>
                      </c:ext>
                    </c:extLst>
                    <c:numCache>
                      <c:formatCode>General</c:formatCode>
                      <c:ptCount val="967"/>
                      <c:pt idx="0">
                        <c:v>0</c:v>
                      </c:pt>
                      <c:pt idx="1">
                        <c:v>3261</c:v>
                      </c:pt>
                      <c:pt idx="2">
                        <c:v>3282</c:v>
                      </c:pt>
                      <c:pt idx="3">
                        <c:v>3618</c:v>
                      </c:pt>
                      <c:pt idx="4">
                        <c:v>3631</c:v>
                      </c:pt>
                      <c:pt idx="5">
                        <c:v>4413</c:v>
                      </c:pt>
                      <c:pt idx="6">
                        <c:v>4415.5</c:v>
                      </c:pt>
                      <c:pt idx="7">
                        <c:v>4416</c:v>
                      </c:pt>
                      <c:pt idx="8">
                        <c:v>4417.5</c:v>
                      </c:pt>
                      <c:pt idx="9">
                        <c:v>4418.5</c:v>
                      </c:pt>
                      <c:pt idx="10">
                        <c:v>4419</c:v>
                      </c:pt>
                      <c:pt idx="11">
                        <c:v>4419.5</c:v>
                      </c:pt>
                      <c:pt idx="12">
                        <c:v>4422</c:v>
                      </c:pt>
                      <c:pt idx="13">
                        <c:v>4422</c:v>
                      </c:pt>
                      <c:pt idx="14">
                        <c:v>4422</c:v>
                      </c:pt>
                      <c:pt idx="15">
                        <c:v>4422.5</c:v>
                      </c:pt>
                      <c:pt idx="16">
                        <c:v>4425.5</c:v>
                      </c:pt>
                      <c:pt idx="17">
                        <c:v>4426</c:v>
                      </c:pt>
                      <c:pt idx="18">
                        <c:v>4428</c:v>
                      </c:pt>
                      <c:pt idx="19">
                        <c:v>4428.5</c:v>
                      </c:pt>
                      <c:pt idx="20">
                        <c:v>4429.5</c:v>
                      </c:pt>
                      <c:pt idx="21">
                        <c:v>4432.5</c:v>
                      </c:pt>
                      <c:pt idx="22">
                        <c:v>4433</c:v>
                      </c:pt>
                      <c:pt idx="23">
                        <c:v>4433.5</c:v>
                      </c:pt>
                      <c:pt idx="24">
                        <c:v>4434</c:v>
                      </c:pt>
                      <c:pt idx="25">
                        <c:v>4434.5</c:v>
                      </c:pt>
                      <c:pt idx="26">
                        <c:v>4435</c:v>
                      </c:pt>
                      <c:pt idx="27">
                        <c:v>4989</c:v>
                      </c:pt>
                      <c:pt idx="28">
                        <c:v>4989</c:v>
                      </c:pt>
                      <c:pt idx="29">
                        <c:v>4989.5</c:v>
                      </c:pt>
                      <c:pt idx="30">
                        <c:v>4990</c:v>
                      </c:pt>
                      <c:pt idx="31">
                        <c:v>4990.5</c:v>
                      </c:pt>
                      <c:pt idx="32">
                        <c:v>4990.5</c:v>
                      </c:pt>
                      <c:pt idx="33">
                        <c:v>4991.5</c:v>
                      </c:pt>
                      <c:pt idx="34">
                        <c:v>4992</c:v>
                      </c:pt>
                      <c:pt idx="35">
                        <c:v>4992.5</c:v>
                      </c:pt>
                      <c:pt idx="36">
                        <c:v>4993</c:v>
                      </c:pt>
                      <c:pt idx="37">
                        <c:v>4995</c:v>
                      </c:pt>
                      <c:pt idx="38">
                        <c:v>4997</c:v>
                      </c:pt>
                      <c:pt idx="39">
                        <c:v>5001</c:v>
                      </c:pt>
                      <c:pt idx="40">
                        <c:v>5006</c:v>
                      </c:pt>
                      <c:pt idx="41">
                        <c:v>5007</c:v>
                      </c:pt>
                      <c:pt idx="42">
                        <c:v>5014</c:v>
                      </c:pt>
                      <c:pt idx="43">
                        <c:v>5018</c:v>
                      </c:pt>
                      <c:pt idx="44">
                        <c:v>5930</c:v>
                      </c:pt>
                      <c:pt idx="45">
                        <c:v>5934</c:v>
                      </c:pt>
                      <c:pt idx="46">
                        <c:v>4997</c:v>
                      </c:pt>
                      <c:pt idx="47">
                        <c:v>5018</c:v>
                      </c:pt>
                      <c:pt idx="48">
                        <c:v>5906</c:v>
                      </c:pt>
                      <c:pt idx="49">
                        <c:v>5906.5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2'!$S$21:$S$987</c15:sqref>
                        </c15:formulaRef>
                      </c:ext>
                    </c:extLst>
                    <c:numCache>
                      <c:formatCode>General</c:formatCode>
                      <c:ptCount val="967"/>
                      <c:pt idx="27">
                        <c:v>-0.2944950000019162</c:v>
                      </c:pt>
                      <c:pt idx="31">
                        <c:v>-8.4977500002423767E-2</c:v>
                      </c:pt>
                      <c:pt idx="33">
                        <c:v>0.11160750000271946</c:v>
                      </c:pt>
                      <c:pt idx="35">
                        <c:v>7.2582499997224659E-2</c:v>
                      </c:pt>
                      <c:pt idx="37">
                        <c:v>-0.12283500000194181</c:v>
                      </c:pt>
                      <c:pt idx="39">
                        <c:v>-0.14231499999732478</c:v>
                      </c:pt>
                      <c:pt idx="42">
                        <c:v>-0.29673000000184402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890-4CAA-B258-8441C91EAEBF}"/>
                  </c:ext>
                </c:extLst>
              </c15:ser>
            </c15:filteredScatterSeries>
          </c:ext>
        </c:extLst>
      </c:scatterChart>
      <c:valAx>
        <c:axId val="575556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9847663514422E-2"/>
              <c:y val="0.350901779479399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5556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0</xdr:row>
      <xdr:rowOff>0</xdr:rowOff>
    </xdr:from>
    <xdr:to>
      <xdr:col>17</xdr:col>
      <xdr:colOff>371475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5B176F2-7493-A39C-5329-62DC9171C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400050</xdr:colOff>
      <xdr:row>18</xdr:row>
      <xdr:rowOff>104775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89CE375-D56D-437C-A9EC-81C7582DE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0</xdr:row>
      <xdr:rowOff>0</xdr:rowOff>
    </xdr:from>
    <xdr:to>
      <xdr:col>26</xdr:col>
      <xdr:colOff>9525</xdr:colOff>
      <xdr:row>18</xdr:row>
      <xdr:rowOff>104775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C4E73AA6-A1B1-4DF9-B527-81766BFB6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4"/>
  <sheetViews>
    <sheetView tabSelected="1" workbookViewId="0">
      <pane xSplit="14" ySplit="22" topLeftCell="O56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6.140625" customWidth="1"/>
    <col min="4" max="4" width="9.42578125" customWidth="1"/>
    <col min="5" max="5" width="15.425781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4.5703125" customWidth="1"/>
  </cols>
  <sheetData>
    <row r="1" spans="1:12" ht="20.25" x14ac:dyDescent="0.3">
      <c r="A1" s="1" t="s">
        <v>38</v>
      </c>
      <c r="E1" s="28"/>
      <c r="F1" s="28" t="s">
        <v>33</v>
      </c>
      <c r="G1" s="29" t="s">
        <v>34</v>
      </c>
      <c r="H1" s="10" t="s">
        <v>35</v>
      </c>
      <c r="I1" s="30">
        <v>52875.786</v>
      </c>
      <c r="J1" s="30">
        <v>1.2350099999999999</v>
      </c>
      <c r="K1" s="29" t="s">
        <v>36</v>
      </c>
      <c r="L1" s="27" t="s">
        <v>37</v>
      </c>
    </row>
    <row r="2" spans="1:12" x14ac:dyDescent="0.2">
      <c r="A2" s="31" t="s">
        <v>22</v>
      </c>
      <c r="B2" s="31" t="s">
        <v>34</v>
      </c>
      <c r="C2" s="33" t="s">
        <v>37</v>
      </c>
    </row>
    <row r="3" spans="1:12" ht="13.5" thickBot="1" x14ac:dyDescent="0.25"/>
    <row r="4" spans="1:12" ht="14.25" thickTop="1" thickBot="1" x14ac:dyDescent="0.25">
      <c r="A4" s="26" t="s">
        <v>35</v>
      </c>
      <c r="C4" s="7">
        <v>52875.786</v>
      </c>
      <c r="D4" s="8">
        <v>1.2350099999999999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52875.786</v>
      </c>
      <c r="D7" s="32" t="s">
        <v>43</v>
      </c>
    </row>
    <row r="8" spans="1:12" x14ac:dyDescent="0.2">
      <c r="A8" t="s">
        <v>2</v>
      </c>
      <c r="C8">
        <f>+D4</f>
        <v>1.2350099999999999</v>
      </c>
      <c r="D8" s="32" t="s">
        <v>43</v>
      </c>
      <c r="E8" t="s">
        <v>50</v>
      </c>
    </row>
    <row r="9" spans="1:12" x14ac:dyDescent="0.2">
      <c r="A9" s="10" t="s">
        <v>28</v>
      </c>
      <c r="B9" s="11"/>
      <c r="C9" s="12">
        <v>-9.5</v>
      </c>
      <c r="D9" s="11" t="s">
        <v>29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1">
        <f ca="1">INTERCEPT(INDIRECT($G$11):G986,INDIRECT($F$11):F986)</f>
        <v>4.4021228180968902E-2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>
        <f ca="1">SLOPE(INDIRECT($G$11):G986,INDIRECT($F$11):F986)</f>
        <v>-4.4091404744972464E-5</v>
      </c>
      <c r="D12" s="13"/>
      <c r="E12" s="56" t="s">
        <v>59</v>
      </c>
      <c r="F12" s="57" t="s">
        <v>53</v>
      </c>
    </row>
    <row r="13" spans="1:12" x14ac:dyDescent="0.2">
      <c r="A13" s="11" t="s">
        <v>17</v>
      </c>
      <c r="B13" s="11"/>
      <c r="C13" s="13" t="s">
        <v>12</v>
      </c>
      <c r="D13" s="13"/>
      <c r="E13" s="58" t="s">
        <v>54</v>
      </c>
      <c r="F13" s="61">
        <v>1</v>
      </c>
    </row>
    <row r="14" spans="1:12" x14ac:dyDescent="0.2">
      <c r="A14" s="11"/>
      <c r="B14" s="11"/>
      <c r="C14" s="11"/>
      <c r="D14" s="11"/>
      <c r="E14" s="58" t="s">
        <v>30</v>
      </c>
      <c r="F14" s="62">
        <f ca="1">NOW()+15018.5-B9/24</f>
        <v>60520.146762847224</v>
      </c>
    </row>
    <row r="15" spans="1:12" x14ac:dyDescent="0.2">
      <c r="A15" s="14" t="s">
        <v>16</v>
      </c>
      <c r="B15" s="11"/>
      <c r="C15" s="15">
        <f ca="1">(C7+C11)+(C8+C12)*INT(MAX(F21:F3527))</f>
        <v>60204.117722832423</v>
      </c>
      <c r="E15" s="59" t="s">
        <v>55</v>
      </c>
      <c r="F15" s="63">
        <f ca="1">ROUND(2*(F14-$C$7)/$C$8,0)/2+F13</f>
        <v>6190.5</v>
      </c>
    </row>
    <row r="16" spans="1:12" x14ac:dyDescent="0.2">
      <c r="A16" s="17" t="s">
        <v>3</v>
      </c>
      <c r="B16" s="11"/>
      <c r="C16" s="18">
        <f ca="1">+C8+C12</f>
        <v>1.2349659085952549</v>
      </c>
      <c r="E16" s="58" t="s">
        <v>31</v>
      </c>
      <c r="F16" s="63">
        <f ca="1">ROUND(2*(F14-$C$15)/$C$16,0)/2+F13</f>
        <v>257</v>
      </c>
    </row>
    <row r="17" spans="1:21" ht="13.5" thickBot="1" x14ac:dyDescent="0.25">
      <c r="A17" s="16" t="s">
        <v>27</v>
      </c>
      <c r="B17" s="11"/>
      <c r="C17" s="11">
        <f>COUNT(C21:C2185)</f>
        <v>50</v>
      </c>
      <c r="E17" s="58" t="s">
        <v>56</v>
      </c>
      <c r="F17" s="64">
        <f ca="1">+C15+C16*$F$16-15018.5-C9/24</f>
        <v>45503.39979467474</v>
      </c>
    </row>
    <row r="18" spans="1:21" ht="14.25" thickTop="1" thickBot="1" x14ac:dyDescent="0.25">
      <c r="A18" s="17" t="s">
        <v>4</v>
      </c>
      <c r="B18" s="11"/>
      <c r="C18" s="19">
        <f ca="1">+C15</f>
        <v>60204.117722832423</v>
      </c>
      <c r="D18" s="20">
        <f ca="1">+C16</f>
        <v>1.2349659085952549</v>
      </c>
      <c r="E18" s="60" t="s">
        <v>57</v>
      </c>
      <c r="F18" s="65">
        <f ca="1">+($C$15+$C$16*$F$16)-($C$16/2)-15018.5-$C$9/24</f>
        <v>45502.782311720446</v>
      </c>
    </row>
    <row r="19" spans="1:21" ht="13.5" thickTop="1" x14ac:dyDescent="0.2">
      <c r="A19" s="24" t="s">
        <v>32</v>
      </c>
      <c r="E19" s="25">
        <v>21</v>
      </c>
    </row>
    <row r="20" spans="1:21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45</v>
      </c>
      <c r="I20" s="6" t="s">
        <v>42</v>
      </c>
      <c r="J20" s="6" t="s">
        <v>44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  <c r="S20" s="44" t="s">
        <v>49</v>
      </c>
    </row>
    <row r="21" spans="1:21" x14ac:dyDescent="0.2">
      <c r="A21" s="32" t="str">
        <f>D7</f>
        <v>VSX</v>
      </c>
      <c r="B21" s="47" t="s">
        <v>40</v>
      </c>
      <c r="C21" s="37">
        <f>+$C$4</f>
        <v>52875.786</v>
      </c>
      <c r="D21" s="37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4.4021228180968902E-2</v>
      </c>
      <c r="Q21" s="2">
        <f>+C21-15018.5</f>
        <v>37857.286</v>
      </c>
    </row>
    <row r="22" spans="1:21" x14ac:dyDescent="0.2">
      <c r="A22" s="31" t="s">
        <v>39</v>
      </c>
      <c r="B22" s="48" t="s">
        <v>40</v>
      </c>
      <c r="C22" s="36">
        <v>56903.051737449998</v>
      </c>
      <c r="D22" s="33" t="s">
        <v>12</v>
      </c>
      <c r="E22">
        <f>+(C22-C$7)/C$8</f>
        <v>3260.9175127731742</v>
      </c>
      <c r="F22">
        <f>ROUND(2*E22,0)/2</f>
        <v>3261</v>
      </c>
      <c r="G22">
        <f>+C22-(C$7+F22*C$8)</f>
        <v>-0.1018725500034634</v>
      </c>
      <c r="I22">
        <f>+G22</f>
        <v>-0.1018725500034634</v>
      </c>
      <c r="O22">
        <f ca="1">+C$11+C$12*$F22</f>
        <v>-9.9760842692386303E-2</v>
      </c>
      <c r="Q22" s="2">
        <f>+C22-15018.5</f>
        <v>41884.551737449998</v>
      </c>
      <c r="R22" t="str">
        <f>IF(ABS(C22-C21)&lt;0.00001,1,"")</f>
        <v/>
      </c>
      <c r="U22" s="52" t="s">
        <v>41</v>
      </c>
    </row>
    <row r="23" spans="1:21" x14ac:dyDescent="0.2">
      <c r="A23" s="31" t="s">
        <v>39</v>
      </c>
      <c r="B23" s="48" t="s">
        <v>40</v>
      </c>
      <c r="C23" s="36">
        <v>56928.984212830001</v>
      </c>
      <c r="D23" s="33" t="s">
        <v>12</v>
      </c>
      <c r="E23">
        <f>+(C23-C$7)/C$8</f>
        <v>3281.9152985238993</v>
      </c>
      <c r="F23">
        <f>ROUND(2*E23,0)/2</f>
        <v>3282</v>
      </c>
      <c r="G23">
        <f>+C23-(C$7+F23*C$8)</f>
        <v>-0.1046071699965978</v>
      </c>
      <c r="I23">
        <f>+G23</f>
        <v>-0.1046071699965978</v>
      </c>
      <c r="O23">
        <f ca="1">+C$11+C$12*$F23</f>
        <v>-0.10068676219203074</v>
      </c>
      <c r="Q23" s="2">
        <f>+C23-15018.5</f>
        <v>41910.484212830001</v>
      </c>
      <c r="U23" s="52" t="s">
        <v>41</v>
      </c>
    </row>
    <row r="24" spans="1:21" x14ac:dyDescent="0.2">
      <c r="A24" s="31" t="s">
        <v>39</v>
      </c>
      <c r="B24" s="48" t="s">
        <v>40</v>
      </c>
      <c r="C24" s="36">
        <v>57343.956334429997</v>
      </c>
      <c r="D24" s="33" t="s">
        <v>12</v>
      </c>
      <c r="E24">
        <f>+(C24-C$7)/C$8</f>
        <v>3617.9223928794072</v>
      </c>
      <c r="F24">
        <f>ROUND(2*E24,0)/2</f>
        <v>3618</v>
      </c>
      <c r="G24">
        <f>+C24-(C$7+F24*C$8)</f>
        <v>-9.5845570001984015E-2</v>
      </c>
      <c r="I24">
        <f>+G24</f>
        <v>-9.5845570001984015E-2</v>
      </c>
      <c r="O24">
        <f ca="1">+C$11+C$12*$F24</f>
        <v>-0.11550147418634146</v>
      </c>
      <c r="Q24" s="2">
        <f>+C24-15018.5</f>
        <v>42325.456334429997</v>
      </c>
      <c r="U24" s="52" t="s">
        <v>41</v>
      </c>
    </row>
    <row r="25" spans="1:21" x14ac:dyDescent="0.2">
      <c r="A25" s="31" t="s">
        <v>39</v>
      </c>
      <c r="B25" s="48" t="s">
        <v>40</v>
      </c>
      <c r="C25" s="38">
        <v>57359.999089999998</v>
      </c>
      <c r="D25" s="33" t="s">
        <v>12</v>
      </c>
      <c r="E25">
        <f>+(C25-C$7)/C$8</f>
        <v>3630.9123731791628</v>
      </c>
      <c r="F25">
        <f>ROUND(2*E25,0)/2</f>
        <v>3631</v>
      </c>
      <c r="G25">
        <f>+C25-(C$7+F25*C$8)</f>
        <v>-0.10822000000189291</v>
      </c>
      <c r="I25">
        <f>+G25</f>
        <v>-0.10822000000189291</v>
      </c>
      <c r="O25">
        <f ca="1">+C$11+C$12*$F25</f>
        <v>-0.11607466244802611</v>
      </c>
      <c r="Q25" s="2">
        <f>+C25-15018.5</f>
        <v>42341.499089999998</v>
      </c>
      <c r="U25" s="52" t="s">
        <v>41</v>
      </c>
    </row>
    <row r="26" spans="1:21" x14ac:dyDescent="0.2">
      <c r="A26" s="39" t="s">
        <v>48</v>
      </c>
      <c r="B26" s="40" t="s">
        <v>40</v>
      </c>
      <c r="C26" s="43">
        <v>58325.727310000002</v>
      </c>
      <c r="D26" s="49">
        <v>5.1999999999999995E-4</v>
      </c>
      <c r="E26">
        <f>+(C26-C$7)/C$8</f>
        <v>4412.8722115610417</v>
      </c>
      <c r="F26">
        <f>ROUND(2*E26,0)/2</f>
        <v>4413</v>
      </c>
      <c r="G26">
        <f>+C26-(C$7+F26*C$8)</f>
        <v>-0.15782000000035623</v>
      </c>
      <c r="J26">
        <f>+G26</f>
        <v>-0.15782000000035623</v>
      </c>
      <c r="O26">
        <f ca="1">+C$11+C$12*$F26</f>
        <v>-0.15055414095859457</v>
      </c>
      <c r="Q26" s="2">
        <f>+C26-15018.5</f>
        <v>43307.227310000002</v>
      </c>
      <c r="U26" s="52" t="s">
        <v>41</v>
      </c>
    </row>
    <row r="27" spans="1:21" x14ac:dyDescent="0.2">
      <c r="A27" s="39" t="s">
        <v>48</v>
      </c>
      <c r="B27" s="40" t="s">
        <v>46</v>
      </c>
      <c r="C27" s="43">
        <v>58328.819589999999</v>
      </c>
      <c r="D27" s="49">
        <v>6.3000000000000003E-4</v>
      </c>
      <c r="E27">
        <f>+(C27-C$7)/C$8</f>
        <v>4415.3760617322932</v>
      </c>
      <c r="F27">
        <f>ROUND(2*E27,0)/2</f>
        <v>4415.5</v>
      </c>
      <c r="G27">
        <f>+C27-(C$7+F27*C$8)</f>
        <v>-0.15306499999860534</v>
      </c>
      <c r="J27">
        <f>+G27</f>
        <v>-0.15306499999860534</v>
      </c>
      <c r="O27">
        <f ca="1">+C$11+C$12*$F27</f>
        <v>-0.150664369470457</v>
      </c>
      <c r="Q27" s="2">
        <f>+C27-15018.5</f>
        <v>43310.319589999999</v>
      </c>
      <c r="U27" s="52" t="s">
        <v>41</v>
      </c>
    </row>
    <row r="28" spans="1:21" x14ac:dyDescent="0.2">
      <c r="A28" s="39" t="s">
        <v>48</v>
      </c>
      <c r="B28" s="40" t="s">
        <v>40</v>
      </c>
      <c r="C28" s="43">
        <v>58329.432959999998</v>
      </c>
      <c r="D28" s="49">
        <v>6.4999999999999997E-4</v>
      </c>
      <c r="E28">
        <f>+(C28-C$7)/C$8</f>
        <v>4415.8727135812651</v>
      </c>
      <c r="F28">
        <f>ROUND(2*E28,0)/2</f>
        <v>4416</v>
      </c>
      <c r="G28">
        <f>+C28-(C$7+F28*C$8)</f>
        <v>-0.15720000000146683</v>
      </c>
      <c r="J28">
        <f>+G28</f>
        <v>-0.15720000000146683</v>
      </c>
      <c r="O28">
        <f ca="1">+C$11+C$12*$F28</f>
        <v>-0.15068641517282949</v>
      </c>
      <c r="Q28" s="2">
        <f>+C28-15018.5</f>
        <v>43310.932959999998</v>
      </c>
      <c r="U28" s="52" t="s">
        <v>41</v>
      </c>
    </row>
    <row r="29" spans="1:21" x14ac:dyDescent="0.2">
      <c r="A29" s="39" t="s">
        <v>48</v>
      </c>
      <c r="B29" s="40" t="s">
        <v>46</v>
      </c>
      <c r="C29" s="43">
        <v>58331.286840000001</v>
      </c>
      <c r="D29" s="49">
        <v>5.0000000000000002E-5</v>
      </c>
      <c r="E29">
        <f>+(C29-C$7)/C$8</f>
        <v>4417.3738188354755</v>
      </c>
      <c r="F29">
        <f>ROUND(2*E29,0)/2</f>
        <v>4417.5</v>
      </c>
      <c r="G29">
        <f>+C29-(C$7+F29*C$8)</f>
        <v>-0.15583499999775086</v>
      </c>
      <c r="J29">
        <f>+G29</f>
        <v>-0.15583499999775086</v>
      </c>
      <c r="O29">
        <f ca="1">+C$11+C$12*$F29</f>
        <v>-0.15075255227994697</v>
      </c>
      <c r="Q29" s="2">
        <f>+C29-15018.5</f>
        <v>43312.786840000001</v>
      </c>
      <c r="U29" s="52" t="s">
        <v>41</v>
      </c>
    </row>
    <row r="30" spans="1:21" x14ac:dyDescent="0.2">
      <c r="A30" s="39" t="s">
        <v>48</v>
      </c>
      <c r="B30" s="40" t="s">
        <v>46</v>
      </c>
      <c r="C30" s="43">
        <v>58332.526299999998</v>
      </c>
      <c r="D30" s="49">
        <v>3.6999999999999999E-4</v>
      </c>
      <c r="E30">
        <f>+(C30-C$7)/C$8</f>
        <v>4418.3774220451642</v>
      </c>
      <c r="F30">
        <f>ROUND(2*E30,0)/2</f>
        <v>4418.5</v>
      </c>
      <c r="G30">
        <f>+C30-(C$7+F30*C$8)</f>
        <v>-0.15138500000466593</v>
      </c>
      <c r="J30">
        <f>+G30</f>
        <v>-0.15138500000466593</v>
      </c>
      <c r="O30">
        <f ca="1">+C$11+C$12*$F30</f>
        <v>-0.15079664368469192</v>
      </c>
      <c r="Q30" s="2">
        <f>+C30-15018.5</f>
        <v>43314.026299999998</v>
      </c>
      <c r="U30" s="52" t="s">
        <v>41</v>
      </c>
    </row>
    <row r="31" spans="1:21" x14ac:dyDescent="0.2">
      <c r="A31" s="39" t="s">
        <v>48</v>
      </c>
      <c r="B31" s="40" t="s">
        <v>40</v>
      </c>
      <c r="C31" s="43">
        <v>58333.137820000004</v>
      </c>
      <c r="D31" s="49">
        <v>2.9E-4</v>
      </c>
      <c r="E31">
        <f>+(C31-C$7)/C$8</f>
        <v>4418.8725759305626</v>
      </c>
      <c r="F31">
        <f>ROUND(2*E31,0)/2</f>
        <v>4419</v>
      </c>
      <c r="G31">
        <f>+C31-(C$7+F31*C$8)</f>
        <v>-0.15736999999353429</v>
      </c>
      <c r="J31">
        <f>+G31</f>
        <v>-0.15736999999353429</v>
      </c>
      <c r="O31">
        <f ca="1">+C$11+C$12*$F31</f>
        <v>-0.15081868938706441</v>
      </c>
      <c r="Q31" s="2">
        <f>+C31-15018.5</f>
        <v>43314.637820000004</v>
      </c>
      <c r="U31" s="52" t="s">
        <v>41</v>
      </c>
    </row>
    <row r="32" spans="1:21" x14ac:dyDescent="0.2">
      <c r="A32" s="39" t="s">
        <v>48</v>
      </c>
      <c r="B32" s="40" t="s">
        <v>46</v>
      </c>
      <c r="C32" s="43">
        <v>58333.759570000002</v>
      </c>
      <c r="D32" s="49">
        <v>8.0999999999999996E-4</v>
      </c>
      <c r="E32">
        <f>+(C32-C$7)/C$8</f>
        <v>4419.3760131496929</v>
      </c>
      <c r="F32">
        <f>ROUND(2*E32,0)/2</f>
        <v>4419.5</v>
      </c>
      <c r="G32">
        <f>+C32-(C$7+F32*C$8)</f>
        <v>-0.15312499999708962</v>
      </c>
      <c r="J32">
        <f>+G32</f>
        <v>-0.15312499999708962</v>
      </c>
      <c r="O32">
        <f ca="1">+C$11+C$12*$F32</f>
        <v>-0.15084073508943691</v>
      </c>
      <c r="Q32" s="2">
        <f>+C32-15018.5</f>
        <v>43315.259570000002</v>
      </c>
      <c r="U32" s="52" t="s">
        <v>41</v>
      </c>
    </row>
    <row r="33" spans="1:21" x14ac:dyDescent="0.2">
      <c r="A33" s="53" t="s">
        <v>58</v>
      </c>
      <c r="B33" s="40" t="s">
        <v>40</v>
      </c>
      <c r="C33" s="54">
        <v>58336.842188008595</v>
      </c>
      <c r="D33" s="55">
        <v>6.1750500000000004E-5</v>
      </c>
      <c r="E33">
        <f>+(C33-C$7)/C$8</f>
        <v>4421.8720399094709</v>
      </c>
      <c r="F33">
        <f>ROUND(2*E33,0)/2</f>
        <v>4422</v>
      </c>
      <c r="G33">
        <f>+C33-(C$7+F33*C$8)</f>
        <v>-0.15803199140646029</v>
      </c>
      <c r="J33">
        <f>+G33</f>
        <v>-0.15803199140646029</v>
      </c>
      <c r="O33">
        <f ca="1">+C$11+C$12*$F33</f>
        <v>-0.15095096360129934</v>
      </c>
      <c r="Q33" s="2">
        <f>+C33-15018.5</f>
        <v>43318.342188008595</v>
      </c>
      <c r="U33" s="52" t="s">
        <v>41</v>
      </c>
    </row>
    <row r="34" spans="1:21" x14ac:dyDescent="0.2">
      <c r="A34" s="53" t="s">
        <v>58</v>
      </c>
      <c r="B34" s="40" t="s">
        <v>40</v>
      </c>
      <c r="C34" s="54">
        <v>58336.84218801</v>
      </c>
      <c r="D34" s="55">
        <v>6.1750500000000004E-5</v>
      </c>
      <c r="E34">
        <f>+(C34-C$7)/C$8</f>
        <v>4421.8720399106078</v>
      </c>
      <c r="F34">
        <f>ROUND(2*E34,0)/2</f>
        <v>4422</v>
      </c>
      <c r="G34">
        <f>+C34-(C$7+F34*C$8)</f>
        <v>-0.15803199000220047</v>
      </c>
      <c r="J34">
        <f>+G34</f>
        <v>-0.15803199000220047</v>
      </c>
      <c r="O34">
        <f ca="1">+C$11+C$12*$F34</f>
        <v>-0.15095096360129934</v>
      </c>
      <c r="Q34" s="2">
        <f>+C34-15018.5</f>
        <v>43318.34218801</v>
      </c>
      <c r="U34" s="52" t="s">
        <v>41</v>
      </c>
    </row>
    <row r="35" spans="1:21" x14ac:dyDescent="0.2">
      <c r="A35" s="39" t="s">
        <v>48</v>
      </c>
      <c r="B35" s="40" t="s">
        <v>40</v>
      </c>
      <c r="C35" s="43">
        <v>58336.84317</v>
      </c>
      <c r="D35" s="49">
        <v>3.1E-4</v>
      </c>
      <c r="E35">
        <f>+(C35-C$7)/C$8</f>
        <v>4421.8728350377733</v>
      </c>
      <c r="F35">
        <f>ROUND(2*E35,0)/2</f>
        <v>4422</v>
      </c>
      <c r="G35">
        <f>+C35-(C$7+F35*C$8)</f>
        <v>-0.15705000000161817</v>
      </c>
      <c r="J35">
        <f>+G35</f>
        <v>-0.15705000000161817</v>
      </c>
      <c r="O35">
        <f ca="1">+C$11+C$12*$F35</f>
        <v>-0.15095096360129934</v>
      </c>
      <c r="Q35" s="2">
        <f>+C35-15018.5</f>
        <v>43318.34317</v>
      </c>
      <c r="U35" s="52" t="s">
        <v>41</v>
      </c>
    </row>
    <row r="36" spans="1:21" x14ac:dyDescent="0.2">
      <c r="A36" s="41" t="s">
        <v>48</v>
      </c>
      <c r="B36" s="42" t="s">
        <v>46</v>
      </c>
      <c r="C36" s="43">
        <v>58337.457999999999</v>
      </c>
      <c r="D36" s="43">
        <v>6.3000000000000003E-4</v>
      </c>
      <c r="E36">
        <f>+(C36-C$7)/C$8</f>
        <v>4422.3706690634071</v>
      </c>
      <c r="F36">
        <f>ROUND(2*E36,0)/2</f>
        <v>4422.5</v>
      </c>
      <c r="G36">
        <f>+C36-(C$7+F36*C$8)</f>
        <v>-0.15972500000498258</v>
      </c>
      <c r="J36">
        <f>+G36</f>
        <v>-0.15972500000498258</v>
      </c>
      <c r="O36">
        <f ca="1">+C$11+C$12*$F36</f>
        <v>-0.15097300930367183</v>
      </c>
      <c r="Q36" s="2">
        <f>+C36-15018.5</f>
        <v>43318.957999999999</v>
      </c>
      <c r="U36" s="52" t="s">
        <v>41</v>
      </c>
    </row>
    <row r="37" spans="1:21" x14ac:dyDescent="0.2">
      <c r="A37" s="41" t="s">
        <v>48</v>
      </c>
      <c r="B37" s="42" t="s">
        <v>46</v>
      </c>
      <c r="C37" s="43">
        <v>58341.149420000002</v>
      </c>
      <c r="D37" s="43">
        <v>7.2999999999999996E-4</v>
      </c>
      <c r="E37">
        <f>+(C37-C$7)/C$8</f>
        <v>4425.3596489097272</v>
      </c>
      <c r="F37">
        <f>ROUND(2*E37,0)/2</f>
        <v>4425.5</v>
      </c>
      <c r="G37">
        <f>+C37-(C$7+F37*C$8)</f>
        <v>-0.17333499999949709</v>
      </c>
      <c r="J37">
        <f>+G37</f>
        <v>-0.17333499999949709</v>
      </c>
      <c r="O37">
        <f ca="1">+C$11+C$12*$F37</f>
        <v>-0.15110528351790672</v>
      </c>
      <c r="Q37" s="2">
        <f>+C37-15018.5</f>
        <v>43322.649420000002</v>
      </c>
      <c r="U37" s="52" t="s">
        <v>41</v>
      </c>
    </row>
    <row r="38" spans="1:21" x14ac:dyDescent="0.2">
      <c r="A38" s="41" t="s">
        <v>48</v>
      </c>
      <c r="B38" s="42" t="s">
        <v>40</v>
      </c>
      <c r="C38" s="43">
        <v>58341.78226</v>
      </c>
      <c r="D38" s="43">
        <v>7.9000000000000001E-4</v>
      </c>
      <c r="E38">
        <f>+(C38-C$7)/C$8</f>
        <v>4425.8720658132324</v>
      </c>
      <c r="F38">
        <f>ROUND(2*E38,0)/2</f>
        <v>4426</v>
      </c>
      <c r="G38">
        <f>+C38-(C$7+F38*C$8)</f>
        <v>-0.15800000000308501</v>
      </c>
      <c r="J38">
        <f>+G38</f>
        <v>-0.15800000000308501</v>
      </c>
      <c r="O38">
        <f ca="1">+C$11+C$12*$F38</f>
        <v>-0.15112732922027922</v>
      </c>
      <c r="Q38" s="2">
        <f>+C38-15018.5</f>
        <v>43323.28226</v>
      </c>
      <c r="U38" s="52" t="s">
        <v>41</v>
      </c>
    </row>
    <row r="39" spans="1:21" x14ac:dyDescent="0.2">
      <c r="A39" s="39" t="s">
        <v>48</v>
      </c>
      <c r="B39" s="40" t="s">
        <v>40</v>
      </c>
      <c r="C39" s="43">
        <v>58344.247199999998</v>
      </c>
      <c r="D39" s="49">
        <v>8.4000000000000003E-4</v>
      </c>
      <c r="E39">
        <f>+(C39-C$7)/C$8</f>
        <v>4427.8679524862137</v>
      </c>
      <c r="F39">
        <f>ROUND(2*E39,0)/2</f>
        <v>4428</v>
      </c>
      <c r="G39">
        <f>+C39-(C$7+F39*C$8)</f>
        <v>-0.16307999999844469</v>
      </c>
      <c r="J39">
        <f>+G39</f>
        <v>-0.16307999999844469</v>
      </c>
      <c r="O39">
        <f ca="1">+C$11+C$12*$F39</f>
        <v>-0.15121551202976916</v>
      </c>
      <c r="Q39" s="2">
        <f>+C39-15018.5</f>
        <v>43325.747199999998</v>
      </c>
      <c r="U39" s="52" t="s">
        <v>41</v>
      </c>
    </row>
    <row r="40" spans="1:21" x14ac:dyDescent="0.2">
      <c r="A40" s="39" t="s">
        <v>48</v>
      </c>
      <c r="B40" s="40" t="s">
        <v>46</v>
      </c>
      <c r="C40" s="43">
        <v>58344.873359999998</v>
      </c>
      <c r="D40" s="49">
        <v>1.09E-3</v>
      </c>
      <c r="E40">
        <f>+(C40-C$7)/C$8</f>
        <v>4428.3749605266339</v>
      </c>
      <c r="F40">
        <f>ROUND(2*E40,0)/2</f>
        <v>4428.5</v>
      </c>
      <c r="G40">
        <f>+C40-(C$7+F40*C$8)</f>
        <v>-0.15442500000062864</v>
      </c>
      <c r="J40">
        <f>+G40</f>
        <v>-0.15442500000062864</v>
      </c>
      <c r="O40">
        <f ca="1">+C$11+C$12*$F40</f>
        <v>-0.15123755773214165</v>
      </c>
      <c r="Q40" s="2">
        <f>+C40-15018.5</f>
        <v>43326.373359999998</v>
      </c>
      <c r="U40" s="52" t="s">
        <v>41</v>
      </c>
    </row>
    <row r="41" spans="1:21" x14ac:dyDescent="0.2">
      <c r="A41" s="39" t="s">
        <v>48</v>
      </c>
      <c r="B41" s="40" t="s">
        <v>46</v>
      </c>
      <c r="C41" s="43">
        <v>58346.104670000001</v>
      </c>
      <c r="D41" s="49">
        <v>1.3999999999999999E-4</v>
      </c>
      <c r="E41">
        <f>+(C41-C$7)/C$8</f>
        <v>4429.3719645994779</v>
      </c>
      <c r="F41">
        <f>ROUND(2*E41,0)/2</f>
        <v>4429.5</v>
      </c>
      <c r="G41">
        <f>+C41-(C$7+F41*C$8)</f>
        <v>-0.15812500000174623</v>
      </c>
      <c r="J41">
        <f>+G41</f>
        <v>-0.15812500000174623</v>
      </c>
      <c r="O41">
        <f ca="1">+C$11+C$12*$F41</f>
        <v>-0.15128164913688663</v>
      </c>
      <c r="Q41" s="2">
        <f>+C41-15018.5</f>
        <v>43327.604670000001</v>
      </c>
      <c r="U41" s="52" t="s">
        <v>41</v>
      </c>
    </row>
    <row r="42" spans="1:21" x14ac:dyDescent="0.2">
      <c r="A42" s="39" t="s">
        <v>48</v>
      </c>
      <c r="B42" s="40" t="s">
        <v>46</v>
      </c>
      <c r="C42" s="43">
        <v>58349.812380000003</v>
      </c>
      <c r="D42" s="49">
        <v>1.33E-3</v>
      </c>
      <c r="E42">
        <f>+(C42-C$7)/C$8</f>
        <v>4432.3741346223942</v>
      </c>
      <c r="F42">
        <f>ROUND(2*E42,0)/2</f>
        <v>4432.5</v>
      </c>
      <c r="G42">
        <f>+C42-(C$7+F42*C$8)</f>
        <v>-0.15544499999668915</v>
      </c>
      <c r="J42">
        <f>+G42</f>
        <v>-0.15544499999668915</v>
      </c>
      <c r="O42">
        <f ca="1">+C$11+C$12*$F42</f>
        <v>-0.15141392335112155</v>
      </c>
      <c r="Q42" s="2">
        <f>+C42-15018.5</f>
        <v>43331.312380000003</v>
      </c>
      <c r="U42" s="52" t="s">
        <v>41</v>
      </c>
    </row>
    <row r="43" spans="1:21" x14ac:dyDescent="0.2">
      <c r="A43" s="39" t="s">
        <v>48</v>
      </c>
      <c r="B43" s="40" t="s">
        <v>40</v>
      </c>
      <c r="C43" s="43">
        <v>58350.42841</v>
      </c>
      <c r="D43" s="49">
        <v>5.6999999999999998E-4</v>
      </c>
      <c r="E43">
        <f>+(C43-C$7)/C$8</f>
        <v>4432.8729403000789</v>
      </c>
      <c r="F43">
        <f>ROUND(2*E43,0)/2</f>
        <v>4433</v>
      </c>
      <c r="G43">
        <f>+C43-(C$7+F43*C$8)</f>
        <v>-0.15692000000126427</v>
      </c>
      <c r="J43">
        <f>+G43</f>
        <v>-0.15692000000126427</v>
      </c>
      <c r="O43">
        <f ca="1">+C$11+C$12*$F43</f>
        <v>-0.15143596905349402</v>
      </c>
      <c r="Q43" s="2">
        <f>+C43-15018.5</f>
        <v>43331.92841</v>
      </c>
      <c r="U43" s="52" t="s">
        <v>41</v>
      </c>
    </row>
    <row r="44" spans="1:21" x14ac:dyDescent="0.2">
      <c r="A44" s="39" t="s">
        <v>48</v>
      </c>
      <c r="B44" s="40" t="s">
        <v>46</v>
      </c>
      <c r="C44" s="43">
        <v>58351.037129999997</v>
      </c>
      <c r="D44" s="49">
        <v>9.8999999999999999E-4</v>
      </c>
      <c r="E44">
        <f>+(C44-C$7)/C$8</f>
        <v>4433.3658269973503</v>
      </c>
      <c r="F44">
        <f>ROUND(2*E44,0)/2</f>
        <v>4433.5</v>
      </c>
      <c r="G44">
        <f>+C44-(C$7+F44*C$8)</f>
        <v>-0.16570500000671018</v>
      </c>
      <c r="J44">
        <f>+G44</f>
        <v>-0.16570500000671018</v>
      </c>
      <c r="O44">
        <f ca="1">+C$11+C$12*$F44</f>
        <v>-0.15145801475586651</v>
      </c>
      <c r="Q44" s="2">
        <f>+C44-15018.5</f>
        <v>43332.537129999997</v>
      </c>
      <c r="U44" s="52" t="s">
        <v>41</v>
      </c>
    </row>
    <row r="45" spans="1:21" x14ac:dyDescent="0.2">
      <c r="A45" s="39" t="s">
        <v>48</v>
      </c>
      <c r="B45" s="40" t="s">
        <v>40</v>
      </c>
      <c r="C45" s="43">
        <v>58351.666980000002</v>
      </c>
      <c r="D45" s="49">
        <v>5.8E-4</v>
      </c>
      <c r="E45">
        <f>+(C45-C$7)/C$8</f>
        <v>4433.8758228678325</v>
      </c>
      <c r="F45">
        <f>ROUND(2*E45,0)/2</f>
        <v>4434</v>
      </c>
      <c r="G45">
        <f>+C45-(C$7+F45*C$8)</f>
        <v>-0.15335999999660999</v>
      </c>
      <c r="J45">
        <f>+G45</f>
        <v>-0.15335999999660999</v>
      </c>
      <c r="O45">
        <f ca="1">+C$11+C$12*$F45</f>
        <v>-0.151480060458239</v>
      </c>
      <c r="Q45" s="2">
        <f>+C45-15018.5</f>
        <v>43333.166980000002</v>
      </c>
      <c r="U45" s="52" t="s">
        <v>41</v>
      </c>
    </row>
    <row r="46" spans="1:21" x14ac:dyDescent="0.2">
      <c r="A46" s="39" t="s">
        <v>48</v>
      </c>
      <c r="B46" s="40" t="s">
        <v>46</v>
      </c>
      <c r="C46" s="43">
        <v>58352.292159999997</v>
      </c>
      <c r="D46" s="49">
        <v>1.6999999999999999E-3</v>
      </c>
      <c r="E46">
        <f>+(C46-C$7)/C$8</f>
        <v>4434.3820373924073</v>
      </c>
      <c r="F46">
        <f>ROUND(2*E46,0)/2</f>
        <v>4434.5</v>
      </c>
      <c r="G46">
        <f>+C46-(C$7+F46*C$8)</f>
        <v>-0.14568500000314089</v>
      </c>
      <c r="J46">
        <f>+G46</f>
        <v>-0.14568500000314089</v>
      </c>
      <c r="O46">
        <f ca="1">+C$11+C$12*$F46</f>
        <v>-0.15150210616061149</v>
      </c>
      <c r="Q46" s="2">
        <f>+C46-15018.5</f>
        <v>43333.792159999997</v>
      </c>
      <c r="U46" s="52" t="s">
        <v>41</v>
      </c>
    </row>
    <row r="47" spans="1:21" x14ac:dyDescent="0.2">
      <c r="A47" s="39" t="s">
        <v>48</v>
      </c>
      <c r="B47" s="40" t="s">
        <v>40</v>
      </c>
      <c r="C47" s="43">
        <v>58352.890070000001</v>
      </c>
      <c r="D47" s="49">
        <v>1E-4</v>
      </c>
      <c r="E47">
        <f>+(C47-C$7)/C$8</f>
        <v>4434.866171124122</v>
      </c>
      <c r="F47">
        <f>ROUND(2*E47,0)/2</f>
        <v>4435</v>
      </c>
      <c r="G47">
        <f>+C47-(C$7+F47*C$8)</f>
        <v>-0.16528000000107568</v>
      </c>
      <c r="J47">
        <f>+G47</f>
        <v>-0.16528000000107568</v>
      </c>
      <c r="O47">
        <f ca="1">+C$11+C$12*$F47</f>
        <v>-0.15152415186298399</v>
      </c>
      <c r="Q47" s="2">
        <f>+C47-15018.5</f>
        <v>43334.390070000001</v>
      </c>
      <c r="U47" s="52" t="s">
        <v>41</v>
      </c>
    </row>
    <row r="48" spans="1:21" x14ac:dyDescent="0.2">
      <c r="A48" s="31" t="s">
        <v>48</v>
      </c>
      <c r="B48" s="48"/>
      <c r="C48" s="50">
        <v>59036.582219999997</v>
      </c>
      <c r="D48" s="50">
        <v>1.0000000000000001E-5</v>
      </c>
      <c r="E48">
        <f>+(C48-C$7)/C$8</f>
        <v>4988.4585711856562</v>
      </c>
      <c r="F48">
        <f>ROUND(2*E48,0)/2</f>
        <v>4988.5</v>
      </c>
      <c r="G48">
        <f>+C48-(C$7+F48*C$8)</f>
        <v>-5.1165000004402827E-2</v>
      </c>
      <c r="O48">
        <f ca="1">+C$11+C$12*$F48</f>
        <v>-0.17592874438932624</v>
      </c>
      <c r="Q48" s="2">
        <f>+C48-15018.5</f>
        <v>44018.082219999997</v>
      </c>
      <c r="S48">
        <f>+G48</f>
        <v>-5.1165000004402827E-2</v>
      </c>
      <c r="U48" s="52" t="s">
        <v>41</v>
      </c>
    </row>
    <row r="49" spans="1:21" x14ac:dyDescent="0.2">
      <c r="A49" s="31" t="s">
        <v>48</v>
      </c>
      <c r="B49" s="48"/>
      <c r="C49" s="50">
        <v>59037.056969999998</v>
      </c>
      <c r="D49" s="50">
        <v>2.0000000000000002E-5</v>
      </c>
      <c r="E49">
        <f>+(C49-C$7)/C$8</f>
        <v>4988.8429810284924</v>
      </c>
      <c r="F49">
        <f>ROUND(2*E49,0)/2</f>
        <v>4989</v>
      </c>
      <c r="G49">
        <f>+C49-(C$7+F49*C$8)</f>
        <v>-0.19391999999788823</v>
      </c>
      <c r="J49">
        <f>+G49</f>
        <v>-0.19391999999788823</v>
      </c>
      <c r="O49">
        <f ca="1">+C$11+C$12*$F49</f>
        <v>-0.17595079009169873</v>
      </c>
      <c r="Q49" s="2">
        <f>+C49-15018.5</f>
        <v>44018.556969999998</v>
      </c>
      <c r="U49" s="52" t="s">
        <v>41</v>
      </c>
    </row>
    <row r="50" spans="1:21" x14ac:dyDescent="0.2">
      <c r="A50" s="31" t="s">
        <v>48</v>
      </c>
      <c r="B50" s="48"/>
      <c r="C50" s="50">
        <v>59037.643279999997</v>
      </c>
      <c r="D50" s="50">
        <v>1.7000000000000001E-4</v>
      </c>
      <c r="E50">
        <f>+(C50-C$7)/C$8</f>
        <v>4989.3177221237047</v>
      </c>
      <c r="F50">
        <f>ROUND(2*E50,0)/2</f>
        <v>4989.5</v>
      </c>
      <c r="G50">
        <f>+C50-(C$7+F50*C$8)</f>
        <v>-0.22511500000109663</v>
      </c>
      <c r="J50">
        <f>+G50</f>
        <v>-0.22511500000109663</v>
      </c>
      <c r="O50">
        <f ca="1">+C$11+C$12*$F50</f>
        <v>-0.17597283579407122</v>
      </c>
      <c r="Q50" s="2">
        <f>+C50-15018.5</f>
        <v>44019.143279999997</v>
      </c>
      <c r="U50" s="52" t="s">
        <v>41</v>
      </c>
    </row>
    <row r="51" spans="1:21" x14ac:dyDescent="0.2">
      <c r="A51" s="31" t="s">
        <v>48</v>
      </c>
      <c r="B51" s="48"/>
      <c r="C51" s="50">
        <v>59038.276689999999</v>
      </c>
      <c r="D51" s="50">
        <v>3.5E-4</v>
      </c>
      <c r="E51">
        <f>+(C51-C$7)/C$8</f>
        <v>4989.8306005619379</v>
      </c>
      <c r="F51">
        <f>ROUND(2*E51,0)/2</f>
        <v>4990</v>
      </c>
      <c r="G51">
        <f>+C51-(C$7+F51*C$8)</f>
        <v>-0.20921000000089407</v>
      </c>
      <c r="J51">
        <f>+G51</f>
        <v>-0.20921000000089407</v>
      </c>
      <c r="O51">
        <f ca="1">+C$11+C$12*$F51</f>
        <v>-0.17599488149644368</v>
      </c>
      <c r="Q51" s="2">
        <f>+C51-15018.5</f>
        <v>44019.776689999999</v>
      </c>
      <c r="U51" s="52" t="s">
        <v>41</v>
      </c>
    </row>
    <row r="52" spans="1:21" x14ac:dyDescent="0.2">
      <c r="A52" s="31" t="s">
        <v>48</v>
      </c>
      <c r="B52" s="48"/>
      <c r="C52" s="50">
        <v>59038.644139999997</v>
      </c>
      <c r="D52" s="50">
        <v>1.4999999999999999E-4</v>
      </c>
      <c r="E52">
        <f>+(C52-C$7)/C$8</f>
        <v>4990.1281285171754</v>
      </c>
      <c r="F52">
        <f>ROUND(2*E52,0)/2</f>
        <v>4990</v>
      </c>
      <c r="G52">
        <f>+C52-(C$7+F52*C$8)</f>
        <v>0.1582399999970221</v>
      </c>
      <c r="O52">
        <f ca="1">+C$11+C$12*$F52</f>
        <v>-0.17599488149644368</v>
      </c>
      <c r="Q52" s="2">
        <f>+C52-15018.5</f>
        <v>44020.144139999997</v>
      </c>
      <c r="S52">
        <f>+G52</f>
        <v>0.1582399999970221</v>
      </c>
      <c r="U52" s="52" t="s">
        <v>41</v>
      </c>
    </row>
    <row r="53" spans="1:21" x14ac:dyDescent="0.2">
      <c r="A53" s="31" t="s">
        <v>48</v>
      </c>
      <c r="B53" s="48"/>
      <c r="C53" s="50">
        <v>59038.876559999997</v>
      </c>
      <c r="D53" s="50">
        <v>2.1000000000000001E-4</v>
      </c>
      <c r="E53">
        <f>+(C53-C$7)/C$8</f>
        <v>4990.316321325331</v>
      </c>
      <c r="F53">
        <f>ROUND(2*E53,0)/2</f>
        <v>4990.5</v>
      </c>
      <c r="G53">
        <f>+C53-(C$7+F53*C$8)</f>
        <v>-0.22684500000468688</v>
      </c>
      <c r="J53">
        <f>+G53</f>
        <v>-0.22684500000468688</v>
      </c>
      <c r="O53">
        <f ca="1">+C$11+C$12*$F53</f>
        <v>-0.17601692719881618</v>
      </c>
      <c r="Q53" s="2">
        <f>+C53-15018.5</f>
        <v>44020.376559999997</v>
      </c>
      <c r="U53" s="52" t="s">
        <v>41</v>
      </c>
    </row>
    <row r="54" spans="1:21" x14ac:dyDescent="0.2">
      <c r="A54" s="31" t="s">
        <v>48</v>
      </c>
      <c r="B54" s="48"/>
      <c r="C54" s="50">
        <v>59040.075660000002</v>
      </c>
      <c r="D54" s="50">
        <v>2.2000000000000001E-4</v>
      </c>
      <c r="E54">
        <f>+(C54-C$7)/C$8</f>
        <v>4991.2872446376969</v>
      </c>
      <c r="F54">
        <f>ROUND(2*E54,0)/2</f>
        <v>4991.5</v>
      </c>
      <c r="G54">
        <f>+C54-(C$7+F54*C$8)</f>
        <v>-0.26275499999610474</v>
      </c>
      <c r="O54">
        <f ca="1">+C$11+C$12*$F54</f>
        <v>-0.17606101860356116</v>
      </c>
      <c r="Q54" s="2">
        <f>+C54-15018.5</f>
        <v>44021.575660000002</v>
      </c>
      <c r="S54">
        <f>+G54</f>
        <v>-0.26275499999610474</v>
      </c>
      <c r="U54" s="52" t="s">
        <v>41</v>
      </c>
    </row>
    <row r="55" spans="1:21" x14ac:dyDescent="0.2">
      <c r="A55" s="31" t="s">
        <v>48</v>
      </c>
      <c r="B55" s="48"/>
      <c r="C55" s="50">
        <v>59040.734149999997</v>
      </c>
      <c r="D55" s="50">
        <v>3.6000000000000002E-4</v>
      </c>
      <c r="E55">
        <f>+(C55-C$7)/C$8</f>
        <v>4991.8204306037978</v>
      </c>
      <c r="F55">
        <f>ROUND(2*E55,0)/2</f>
        <v>4992</v>
      </c>
      <c r="G55">
        <f>+C55-(C$7+F55*C$8)</f>
        <v>-0.22177000000374392</v>
      </c>
      <c r="J55">
        <f>+G55</f>
        <v>-0.22177000000374392</v>
      </c>
      <c r="O55">
        <f ca="1">+C$11+C$12*$F55</f>
        <v>-0.17608306430593365</v>
      </c>
      <c r="Q55" s="2">
        <f>+C55-15018.5</f>
        <v>44022.234149999997</v>
      </c>
      <c r="U55" s="52" t="s">
        <v>41</v>
      </c>
    </row>
    <row r="56" spans="1:21" x14ac:dyDescent="0.2">
      <c r="A56" s="31" t="s">
        <v>48</v>
      </c>
      <c r="B56" s="48"/>
      <c r="C56" s="50">
        <v>59041.271569999997</v>
      </c>
      <c r="D56" s="51">
        <v>6.9999999999999994E-5</v>
      </c>
      <c r="E56">
        <f>+(C56-C$7)/C$8</f>
        <v>4992.2555849750179</v>
      </c>
      <c r="F56">
        <f>ROUND(2*E56,0)/2</f>
        <v>4992.5</v>
      </c>
      <c r="G56">
        <f>+C56-(C$7+F56*C$8)</f>
        <v>-0.30185500000516186</v>
      </c>
      <c r="O56">
        <f ca="1">+C$11+C$12*$F56</f>
        <v>-0.17610511000830611</v>
      </c>
      <c r="Q56" s="2">
        <f>+C56-15018.5</f>
        <v>44022.771569999997</v>
      </c>
      <c r="S56">
        <f>+G56</f>
        <v>-0.30185500000516186</v>
      </c>
      <c r="U56" s="52" t="s">
        <v>41</v>
      </c>
    </row>
    <row r="57" spans="1:21" x14ac:dyDescent="0.2">
      <c r="A57" s="31" t="s">
        <v>48</v>
      </c>
      <c r="B57" s="48"/>
      <c r="C57" s="50">
        <v>59041.966339999999</v>
      </c>
      <c r="D57" s="51">
        <v>4.8999999999999998E-4</v>
      </c>
      <c r="E57">
        <f>+(C57-C$7)/C$8</f>
        <v>4992.8181472214792</v>
      </c>
      <c r="F57">
        <f>ROUND(2*E57,0)/2</f>
        <v>4993</v>
      </c>
      <c r="G57">
        <f>+C57-(C$7+F57*C$8)</f>
        <v>-0.22458999999798834</v>
      </c>
      <c r="J57">
        <f>+G57</f>
        <v>-0.22458999999798834</v>
      </c>
      <c r="O57">
        <f ca="1">+C$11+C$12*$F57</f>
        <v>-0.17612715571067861</v>
      </c>
      <c r="Q57" s="2">
        <f>+C57-15018.5</f>
        <v>44023.466339999999</v>
      </c>
      <c r="U57" s="52" t="s">
        <v>41</v>
      </c>
    </row>
    <row r="58" spans="1:21" x14ac:dyDescent="0.2">
      <c r="A58" s="31" t="s">
        <v>48</v>
      </c>
      <c r="B58" s="48"/>
      <c r="C58" s="33">
        <v>59044.163489999999</v>
      </c>
      <c r="D58" s="33">
        <v>1.0000000000000001E-5</v>
      </c>
      <c r="E58">
        <f>+(C58-C$7)/C$8</f>
        <v>4994.597201642091</v>
      </c>
      <c r="F58">
        <f>ROUND(2*E58,0)/2</f>
        <v>4994.5</v>
      </c>
      <c r="G58">
        <f>+C58-(C$7+F58*C$8)</f>
        <v>0.12004499999602558</v>
      </c>
      <c r="O58">
        <f ca="1">+C$11+C$12*$F58</f>
        <v>-0.17619329281779605</v>
      </c>
      <c r="Q58" s="2">
        <f>+C58-15018.5</f>
        <v>44025.663489999999</v>
      </c>
      <c r="S58">
        <f>+G58</f>
        <v>0.12004499999602558</v>
      </c>
      <c r="U58" s="52" t="s">
        <v>41</v>
      </c>
    </row>
    <row r="59" spans="1:21" x14ac:dyDescent="0.2">
      <c r="A59" s="53" t="s">
        <v>58</v>
      </c>
      <c r="B59" s="40" t="s">
        <v>40</v>
      </c>
      <c r="C59" s="54">
        <v>59046.928263219997</v>
      </c>
      <c r="D59" s="55">
        <v>3.0875250000000002E-5</v>
      </c>
      <c r="E59">
        <f>+(C59-C$7)/C$8</f>
        <v>4996.8358662844821</v>
      </c>
      <c r="F59">
        <f>ROUND(2*E59,0)/2</f>
        <v>4997</v>
      </c>
      <c r="G59">
        <f>+C59-(C$7+F59*C$8)</f>
        <v>-0.20270678000088083</v>
      </c>
      <c r="J59">
        <f>+G59</f>
        <v>-0.20270678000088083</v>
      </c>
      <c r="O59">
        <f ca="1">+C$11+C$12*$F59</f>
        <v>-0.17630352132965849</v>
      </c>
      <c r="Q59" s="2">
        <f>+C59-15018.5</f>
        <v>44028.428263219997</v>
      </c>
      <c r="U59" s="52" t="s">
        <v>41</v>
      </c>
    </row>
    <row r="60" spans="1:21" x14ac:dyDescent="0.2">
      <c r="A60" s="53" t="s">
        <v>58</v>
      </c>
      <c r="B60" s="40" t="s">
        <v>40</v>
      </c>
      <c r="C60" s="54">
        <v>59046.928263224661</v>
      </c>
      <c r="D60" s="55">
        <v>3.0875250000000002E-5</v>
      </c>
      <c r="E60">
        <f>+(C60-C$7)/C$8</f>
        <v>4996.8358662882583</v>
      </c>
      <c r="F60">
        <f>ROUND(2*E60,0)/2</f>
        <v>4997</v>
      </c>
      <c r="G60">
        <f>+C60-(C$7+F60*C$8)</f>
        <v>-0.202706775336992</v>
      </c>
      <c r="I60">
        <f>+G60</f>
        <v>-0.202706775336992</v>
      </c>
      <c r="O60">
        <f ca="1">+C$11+C$12*$F60</f>
        <v>-0.17630352132965849</v>
      </c>
      <c r="Q60" s="2">
        <f>+C60-15018.5</f>
        <v>44028.428263224661</v>
      </c>
      <c r="U60" s="52" t="s">
        <v>41</v>
      </c>
    </row>
    <row r="61" spans="1:21" x14ac:dyDescent="0.2">
      <c r="A61" s="31" t="s">
        <v>48</v>
      </c>
      <c r="B61" s="48"/>
      <c r="C61" s="33">
        <v>59051.553619999999</v>
      </c>
      <c r="D61" s="33">
        <v>2.0000000000000002E-5</v>
      </c>
      <c r="E61">
        <f>+(C61-C$7)/C$8</f>
        <v>5000.5810641209373</v>
      </c>
      <c r="F61">
        <f>ROUND(2*E61,0)/2</f>
        <v>5000.5</v>
      </c>
      <c r="G61">
        <f>+C61-(C$7+F61*C$8)</f>
        <v>0.10011500000109663</v>
      </c>
      <c r="O61">
        <f ca="1">+C$11+C$12*$F61</f>
        <v>-0.1764578412462659</v>
      </c>
      <c r="Q61" s="2">
        <f>+C61-15018.5</f>
        <v>44033.053619999999</v>
      </c>
      <c r="S61">
        <f>+G61</f>
        <v>0.10011500000109663</v>
      </c>
      <c r="U61" s="52" t="s">
        <v>41</v>
      </c>
    </row>
    <row r="62" spans="1:21" x14ac:dyDescent="0.2">
      <c r="A62" s="31" t="s">
        <v>48</v>
      </c>
      <c r="B62" s="48"/>
      <c r="C62" s="33">
        <v>59056.258300000001</v>
      </c>
      <c r="D62" s="33">
        <v>6.0000000000000002E-5</v>
      </c>
      <c r="E62">
        <f>+(C62-C$7)/C$8</f>
        <v>5004.3904907652586</v>
      </c>
      <c r="F62">
        <f>ROUND(2*E62,0)/2</f>
        <v>5004.5</v>
      </c>
      <c r="G62">
        <f>+C62-(C$7+F62*C$8)</f>
        <v>-0.13524499999766704</v>
      </c>
      <c r="O62">
        <f ca="1">+C$11+C$12*$F62</f>
        <v>-0.17663420686524578</v>
      </c>
      <c r="Q62" s="2">
        <f>+C62-15018.5</f>
        <v>44037.758300000001</v>
      </c>
      <c r="S62">
        <f>+G62</f>
        <v>-0.13524499999766704</v>
      </c>
      <c r="U62" s="52" t="s">
        <v>41</v>
      </c>
    </row>
    <row r="63" spans="1:21" x14ac:dyDescent="0.2">
      <c r="A63" s="31" t="s">
        <v>48</v>
      </c>
      <c r="B63" s="48"/>
      <c r="C63" s="33">
        <v>59058.051050000002</v>
      </c>
      <c r="D63" s="33">
        <v>1.3999999999999999E-4</v>
      </c>
      <c r="E63">
        <f>+(C63-C$7)/C$8</f>
        <v>5005.8420984445484</v>
      </c>
      <c r="F63">
        <f>ROUND(2*E63,0)/2</f>
        <v>5006</v>
      </c>
      <c r="G63">
        <f>+C63-(C$7+F63*C$8)</f>
        <v>-0.19500999999581836</v>
      </c>
      <c r="J63">
        <f>+G63</f>
        <v>-0.19500999999581836</v>
      </c>
      <c r="O63">
        <f ca="1">+C$11+C$12*$F63</f>
        <v>-0.17670034397236326</v>
      </c>
      <c r="Q63" s="2">
        <f>+C63-15018.5</f>
        <v>44039.551050000002</v>
      </c>
      <c r="U63" s="52" t="s">
        <v>41</v>
      </c>
    </row>
    <row r="64" spans="1:21" x14ac:dyDescent="0.2">
      <c r="A64" s="31" t="s">
        <v>48</v>
      </c>
      <c r="B64" s="48"/>
      <c r="C64" s="33">
        <v>59059.276360000003</v>
      </c>
      <c r="D64" s="33">
        <v>2.0000000000000001E-4</v>
      </c>
      <c r="E64">
        <f>+(C64-C$7)/C$8</f>
        <v>5006.8342442571347</v>
      </c>
      <c r="F64">
        <f>ROUND(2*E64,0)/2</f>
        <v>5007</v>
      </c>
      <c r="G64">
        <f>+C64-(C$7+F64*C$8)</f>
        <v>-0.20470999999815831</v>
      </c>
      <c r="J64">
        <f>+G64</f>
        <v>-0.20470999999815831</v>
      </c>
      <c r="O64">
        <f ca="1">+C$11+C$12*$F64</f>
        <v>-0.17674443537710821</v>
      </c>
      <c r="Q64" s="2">
        <f>+C64-15018.5</f>
        <v>44040.776360000003</v>
      </c>
      <c r="U64" s="52" t="s">
        <v>41</v>
      </c>
    </row>
    <row r="65" spans="1:21" x14ac:dyDescent="0.2">
      <c r="A65" s="53" t="s">
        <v>58</v>
      </c>
      <c r="B65" s="40" t="s">
        <v>40</v>
      </c>
      <c r="C65" s="54">
        <v>59072.862243700001</v>
      </c>
      <c r="D65" s="55">
        <v>2.6923217999999999E-4</v>
      </c>
      <c r="E65">
        <f>+(C65-C$7)/C$8</f>
        <v>5017.8348707297928</v>
      </c>
      <c r="F65">
        <f>ROUND(2*E65,0)/2</f>
        <v>5018</v>
      </c>
      <c r="G65">
        <f>+C65-(C$7+F65*C$8)</f>
        <v>-0.20393630000035046</v>
      </c>
      <c r="J65">
        <f>+G65</f>
        <v>-0.20393630000035046</v>
      </c>
      <c r="O65">
        <f ca="1">+C$11+C$12*$F65</f>
        <v>-0.17722944082930292</v>
      </c>
      <c r="Q65" s="2">
        <f>+C65-15018.5</f>
        <v>44054.362243700001</v>
      </c>
      <c r="U65" s="52" t="s">
        <v>41</v>
      </c>
    </row>
    <row r="66" spans="1:21" x14ac:dyDescent="0.2">
      <c r="A66" s="53" t="s">
        <v>58</v>
      </c>
      <c r="B66" s="40" t="s">
        <v>40</v>
      </c>
      <c r="C66" s="54">
        <v>59072.862243701238</v>
      </c>
      <c r="D66" s="55">
        <v>2.6923217999999999E-4</v>
      </c>
      <c r="E66">
        <f>+(C66-C$7)/C$8</f>
        <v>5017.8348707307941</v>
      </c>
      <c r="F66">
        <f>ROUND(2*E66,0)/2</f>
        <v>5018</v>
      </c>
      <c r="G66">
        <f>+C66-(C$7+F66*C$8)</f>
        <v>-0.20393629876343766</v>
      </c>
      <c r="I66">
        <f>+G66</f>
        <v>-0.20393629876343766</v>
      </c>
      <c r="O66">
        <f ca="1">+C$11+C$12*$F66</f>
        <v>-0.17722944082930292</v>
      </c>
      <c r="Q66" s="2">
        <f>+C66-15018.5</f>
        <v>44054.362243701238</v>
      </c>
      <c r="U66" s="52" t="s">
        <v>41</v>
      </c>
    </row>
    <row r="67" spans="1:21" x14ac:dyDescent="0.2">
      <c r="A67" s="53" t="s">
        <v>58</v>
      </c>
      <c r="B67" s="40" t="s">
        <v>40</v>
      </c>
      <c r="C67" s="54">
        <v>60169.465270122979</v>
      </c>
      <c r="D67" s="55">
        <v>5.3000000000000001E-5</v>
      </c>
      <c r="E67">
        <f>+(C67-C$7)/C$8</f>
        <v>5905.7653542262651</v>
      </c>
      <c r="F67">
        <f>ROUND(2*E67,0)/2</f>
        <v>5906</v>
      </c>
      <c r="G67">
        <f>+C67-(C$7+F67*C$8)</f>
        <v>-0.28978987701702863</v>
      </c>
      <c r="I67">
        <f>+G67</f>
        <v>-0.28978987701702863</v>
      </c>
      <c r="O67">
        <f ca="1">+C$11+C$12*$F67</f>
        <v>-0.21638260824283848</v>
      </c>
      <c r="Q67" s="2">
        <f>+C67-15018.5</f>
        <v>45150.965270122979</v>
      </c>
      <c r="U67" s="52" t="s">
        <v>41</v>
      </c>
    </row>
    <row r="68" spans="1:21" x14ac:dyDescent="0.2">
      <c r="A68" s="53" t="s">
        <v>58</v>
      </c>
      <c r="B68" s="40" t="s">
        <v>46</v>
      </c>
      <c r="C68" s="54">
        <v>60170.083295100369</v>
      </c>
      <c r="D68" s="55">
        <v>1.4300000000000001E-4</v>
      </c>
      <c r="E68">
        <f>+(C68-C$7)/C$8</f>
        <v>5906.2657752571795</v>
      </c>
      <c r="F68">
        <f>ROUND(2*E68,0)/2</f>
        <v>5906.5</v>
      </c>
      <c r="G68">
        <f>+C68-(C$7+F68*C$8)</f>
        <v>-0.28926989962928928</v>
      </c>
      <c r="I68">
        <f>+G68</f>
        <v>-0.28926989962928928</v>
      </c>
      <c r="O68">
        <f ca="1">+C$11+C$12*$F68</f>
        <v>-0.21640465394521094</v>
      </c>
      <c r="Q68" s="2">
        <f>+C68-15018.5</f>
        <v>45151.583295100369</v>
      </c>
      <c r="U68" s="52" t="s">
        <v>41</v>
      </c>
    </row>
    <row r="69" spans="1:21" x14ac:dyDescent="0.2">
      <c r="A69" s="31" t="s">
        <v>39</v>
      </c>
      <c r="B69" s="48" t="s">
        <v>40</v>
      </c>
      <c r="C69" s="33">
        <v>60199.103750000002</v>
      </c>
      <c r="D69" s="33">
        <v>4.0000000000000003E-5</v>
      </c>
      <c r="E69">
        <f>+(C69-C$7)/C$8</f>
        <v>5929.7639290370134</v>
      </c>
      <c r="F69">
        <f>ROUND(2*E69,0)/2</f>
        <v>5930</v>
      </c>
      <c r="G69">
        <f>+C69-(C$7+F69*C$8)</f>
        <v>-0.29155000000173459</v>
      </c>
      <c r="I69">
        <f>+G69</f>
        <v>-0.29155000000173459</v>
      </c>
      <c r="O69">
        <f ca="1">+C$11+C$12*$F69</f>
        <v>-0.21744080195671781</v>
      </c>
      <c r="Q69" s="2">
        <f>+C69-15018.5</f>
        <v>45180.603750000002</v>
      </c>
      <c r="U69" s="52" t="s">
        <v>41</v>
      </c>
    </row>
    <row r="70" spans="1:21" x14ac:dyDescent="0.2">
      <c r="A70" s="31" t="s">
        <v>39</v>
      </c>
      <c r="B70" s="48" t="s">
        <v>40</v>
      </c>
      <c r="C70" s="33">
        <v>60204.041969999998</v>
      </c>
      <c r="D70" s="33">
        <v>3.0000000000000001E-5</v>
      </c>
      <c r="E70">
        <f>+(C70-C$7)/C$8</f>
        <v>5933.7624553647329</v>
      </c>
      <c r="F70">
        <f>ROUND(2*E70,0)/2</f>
        <v>5934</v>
      </c>
      <c r="G70">
        <f>+C70-(C$7+F70*C$8)</f>
        <v>-0.29336999999941327</v>
      </c>
      <c r="I70">
        <f>+G70</f>
        <v>-0.29336999999941327</v>
      </c>
      <c r="O70">
        <f ca="1">+C$11+C$12*$F70</f>
        <v>-0.21761716757569768</v>
      </c>
      <c r="Q70" s="2">
        <f>+C70-15018.5</f>
        <v>45185.541969999998</v>
      </c>
      <c r="U70" s="52" t="s">
        <v>41</v>
      </c>
    </row>
    <row r="71" spans="1:21" x14ac:dyDescent="0.2">
      <c r="C71" s="9"/>
      <c r="D71" s="9"/>
    </row>
    <row r="72" spans="1:21" x14ac:dyDescent="0.2">
      <c r="C72" s="9"/>
      <c r="D72" s="9"/>
    </row>
    <row r="73" spans="1:21" x14ac:dyDescent="0.2">
      <c r="C73" s="9"/>
      <c r="D73" s="9"/>
    </row>
    <row r="74" spans="1:21" x14ac:dyDescent="0.2">
      <c r="C74" s="9"/>
      <c r="D74" s="9"/>
    </row>
    <row r="75" spans="1:21" x14ac:dyDescent="0.2">
      <c r="C75" s="9"/>
      <c r="D75" s="9"/>
    </row>
    <row r="76" spans="1:21" x14ac:dyDescent="0.2">
      <c r="C76" s="9"/>
      <c r="D76" s="9"/>
    </row>
    <row r="77" spans="1:21" x14ac:dyDescent="0.2">
      <c r="C77" s="9"/>
      <c r="D77" s="9"/>
    </row>
    <row r="78" spans="1:21" x14ac:dyDescent="0.2">
      <c r="C78" s="9"/>
      <c r="D78" s="9"/>
    </row>
    <row r="79" spans="1:21" x14ac:dyDescent="0.2">
      <c r="C79" s="9"/>
      <c r="D79" s="9"/>
    </row>
    <row r="80" spans="1:21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</sheetData>
  <sortState xmlns:xlrd2="http://schemas.microsoft.com/office/spreadsheetml/2017/richdata2" ref="A21:X73">
    <sortCondition ref="C21:C73"/>
  </sortState>
  <phoneticPr fontId="7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68C22-12D7-48E8-80D0-40C658099553}">
  <dimension ref="A1:V6933"/>
  <sheetViews>
    <sheetView workbookViewId="0">
      <pane xSplit="13" ySplit="22" topLeftCell="N56" activePane="bottomRight" state="frozen"/>
      <selection pane="topRight" activeCell="N1" sqref="N1"/>
      <selection pane="bottomLeft" activeCell="A23" sqref="A23"/>
      <selection pane="bottomRight" activeCell="D73" sqref="D7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6.140625" customWidth="1"/>
    <col min="4" max="4" width="9.42578125" customWidth="1"/>
    <col min="5" max="5" width="15.425781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4.5703125" customWidth="1"/>
  </cols>
  <sheetData>
    <row r="1" spans="1:19" ht="20.25" x14ac:dyDescent="0.3">
      <c r="A1" s="1" t="s">
        <v>38</v>
      </c>
      <c r="E1" s="28"/>
      <c r="F1" s="28" t="s">
        <v>33</v>
      </c>
      <c r="G1" s="29" t="s">
        <v>34</v>
      </c>
      <c r="H1" s="10" t="s">
        <v>35</v>
      </c>
      <c r="I1" s="30">
        <v>52875.786</v>
      </c>
      <c r="J1" s="30">
        <v>1.2350099999999999</v>
      </c>
      <c r="K1" s="29" t="s">
        <v>36</v>
      </c>
      <c r="L1" s="27" t="s">
        <v>37</v>
      </c>
    </row>
    <row r="2" spans="1:19" ht="12.95" customHeight="1" x14ac:dyDescent="0.2">
      <c r="A2" t="s">
        <v>22</v>
      </c>
      <c r="B2" t="s">
        <v>34</v>
      </c>
      <c r="C2" s="9" t="s">
        <v>37</v>
      </c>
      <c r="D2" s="32" t="s">
        <v>52</v>
      </c>
    </row>
    <row r="3" spans="1:19" ht="12.95" customHeight="1" thickBot="1" x14ac:dyDescent="0.25">
      <c r="S3" s="32"/>
    </row>
    <row r="4" spans="1:19" ht="12.95" customHeight="1" thickTop="1" thickBot="1" x14ac:dyDescent="0.25">
      <c r="A4" s="26" t="s">
        <v>35</v>
      </c>
      <c r="C4" s="7">
        <v>52875.786</v>
      </c>
      <c r="D4" s="8">
        <v>1.2350099999999999</v>
      </c>
    </row>
    <row r="5" spans="1:19" ht="12.95" customHeight="1" thickTop="1" x14ac:dyDescent="0.2"/>
    <row r="6" spans="1:19" ht="12.95" customHeight="1" x14ac:dyDescent="0.2">
      <c r="A6" s="4" t="s">
        <v>0</v>
      </c>
    </row>
    <row r="7" spans="1:19" ht="12.95" customHeight="1" x14ac:dyDescent="0.2">
      <c r="A7" t="s">
        <v>1</v>
      </c>
      <c r="C7">
        <f>+C4</f>
        <v>52875.786</v>
      </c>
      <c r="D7" s="32" t="s">
        <v>43</v>
      </c>
    </row>
    <row r="8" spans="1:19" ht="12.95" customHeight="1" x14ac:dyDescent="0.2">
      <c r="A8" t="s">
        <v>2</v>
      </c>
      <c r="C8">
        <v>1.2349349999999999</v>
      </c>
      <c r="D8" s="32" t="s">
        <v>51</v>
      </c>
      <c r="E8" t="s">
        <v>47</v>
      </c>
    </row>
    <row r="9" spans="1:19" ht="12.95" customHeight="1" x14ac:dyDescent="0.2">
      <c r="A9" s="10" t="s">
        <v>28</v>
      </c>
      <c r="B9" s="11"/>
      <c r="C9" s="12">
        <v>-9.5</v>
      </c>
      <c r="D9" s="11" t="s">
        <v>29</v>
      </c>
      <c r="E9" s="11"/>
    </row>
    <row r="10" spans="1:19" ht="12.95" customHeight="1" thickBot="1" x14ac:dyDescent="0.25">
      <c r="A10" s="11"/>
      <c r="B10" s="11"/>
      <c r="C10" s="3" t="s">
        <v>18</v>
      </c>
      <c r="D10" s="3" t="s">
        <v>19</v>
      </c>
      <c r="E10" s="11"/>
    </row>
    <row r="11" spans="1:19" ht="12.95" customHeight="1" x14ac:dyDescent="0.2">
      <c r="A11" s="11" t="s">
        <v>14</v>
      </c>
      <c r="B11" s="11"/>
      <c r="C11" s="21">
        <f ca="1">INTERCEPT(INDIRECT($G$11):G985,INDIRECT($F$11):F985)</f>
        <v>0.32193472214514468</v>
      </c>
      <c r="D11" s="13"/>
      <c r="E11" s="11"/>
      <c r="F11" s="22" t="str">
        <f>"F"&amp;E19</f>
        <v>F22</v>
      </c>
      <c r="G11" s="23" t="str">
        <f>"G"&amp;E19</f>
        <v>G22</v>
      </c>
    </row>
    <row r="12" spans="1:19" ht="12.95" customHeight="1" x14ac:dyDescent="0.2">
      <c r="A12" s="11" t="s">
        <v>15</v>
      </c>
      <c r="B12" s="11"/>
      <c r="C12" s="21">
        <f ca="1">SLOPE(INDIRECT($G$11):G985,INDIRECT($F$11):F985)</f>
        <v>-4.1251908212011627E-5</v>
      </c>
      <c r="D12" s="13"/>
      <c r="E12" s="56" t="s">
        <v>59</v>
      </c>
      <c r="F12" s="57" t="s">
        <v>53</v>
      </c>
    </row>
    <row r="13" spans="1:19" ht="12.95" customHeight="1" x14ac:dyDescent="0.2">
      <c r="A13" s="11" t="s">
        <v>17</v>
      </c>
      <c r="B13" s="11"/>
      <c r="C13" s="13" t="s">
        <v>12</v>
      </c>
      <c r="D13" s="13"/>
      <c r="E13" s="58" t="s">
        <v>54</v>
      </c>
      <c r="F13" s="61">
        <v>1</v>
      </c>
    </row>
    <row r="14" spans="1:19" ht="12.95" customHeight="1" x14ac:dyDescent="0.2">
      <c r="A14" s="11"/>
      <c r="B14" s="11"/>
      <c r="C14" s="11"/>
      <c r="D14" s="11"/>
      <c r="E14" s="58" t="s">
        <v>30</v>
      </c>
      <c r="F14" s="62">
        <f ca="1">NOW()+15018.5-B9/24</f>
        <v>60520.146762847224</v>
      </c>
    </row>
    <row r="15" spans="1:19" ht="12.95" customHeight="1" x14ac:dyDescent="0.2">
      <c r="A15" s="14" t="s">
        <v>16</v>
      </c>
      <c r="B15" s="11"/>
      <c r="C15" s="15">
        <f ca="1">(C7+C11)+(C8+C12)*INT(MAX(F21:F3526))</f>
        <v>60203.967435898812</v>
      </c>
      <c r="E15" s="59" t="s">
        <v>55</v>
      </c>
      <c r="F15" s="63">
        <f ca="1">ROUND(2*(F14-$C$7)/$C$8,0)/2+F13</f>
        <v>6191</v>
      </c>
    </row>
    <row r="16" spans="1:19" ht="12.95" customHeight="1" x14ac:dyDescent="0.2">
      <c r="A16" s="17" t="s">
        <v>3</v>
      </c>
      <c r="B16" s="11"/>
      <c r="C16" s="18">
        <f ca="1">+C8+C12</f>
        <v>1.2348937480917879</v>
      </c>
      <c r="E16" s="58" t="s">
        <v>31</v>
      </c>
      <c r="F16" s="63">
        <f ca="1">ROUND(2*(F14-$C$15)/$C$16,0)/2+F13</f>
        <v>257</v>
      </c>
    </row>
    <row r="17" spans="1:22" ht="12.95" customHeight="1" thickBot="1" x14ac:dyDescent="0.25">
      <c r="A17" s="16" t="s">
        <v>27</v>
      </c>
      <c r="B17" s="11"/>
      <c r="C17" s="11">
        <f>COUNT(C21:C2184)</f>
        <v>50</v>
      </c>
      <c r="E17" s="58" t="s">
        <v>56</v>
      </c>
      <c r="F17" s="64">
        <f ca="1">+C15+C16*$F$16-15018.5-C9/24</f>
        <v>45503.23096249174</v>
      </c>
    </row>
    <row r="18" spans="1:22" ht="12.95" customHeight="1" thickTop="1" thickBot="1" x14ac:dyDescent="0.25">
      <c r="A18" s="17" t="s">
        <v>4</v>
      </c>
      <c r="B18" s="11"/>
      <c r="C18" s="19">
        <f ca="1">+C15</f>
        <v>60203.967435898812</v>
      </c>
      <c r="D18" s="20">
        <f ca="1">+C16</f>
        <v>1.2348937480917879</v>
      </c>
      <c r="E18" s="60" t="s">
        <v>57</v>
      </c>
      <c r="F18" s="65">
        <f ca="1">+($C$15+$C$16*$F$16)-($C$16/2)-15018.5-$C$9/24</f>
        <v>45502.613515617697</v>
      </c>
    </row>
    <row r="19" spans="1:22" ht="12.95" customHeight="1" thickTop="1" x14ac:dyDescent="0.2">
      <c r="A19" s="24" t="s">
        <v>32</v>
      </c>
      <c r="E19" s="25">
        <v>22</v>
      </c>
    </row>
    <row r="20" spans="1:22" ht="12.95" customHeight="1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45</v>
      </c>
      <c r="I20" s="6" t="s">
        <v>42</v>
      </c>
      <c r="J20" s="6" t="s">
        <v>44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  <c r="R20" s="45"/>
      <c r="S20" s="46" t="s">
        <v>49</v>
      </c>
      <c r="T20" s="45"/>
    </row>
    <row r="21" spans="1:22" ht="12.95" customHeight="1" x14ac:dyDescent="0.2">
      <c r="A21" t="str">
        <f>D7</f>
        <v>VSX</v>
      </c>
      <c r="B21" s="47" t="s">
        <v>40</v>
      </c>
      <c r="C21" s="9">
        <f>+$C$4</f>
        <v>52875.786</v>
      </c>
      <c r="D21" s="9" t="s">
        <v>12</v>
      </c>
      <c r="E21">
        <f t="shared" ref="E21:E66" si="0">+(C21-C$7)/C$8</f>
        <v>0</v>
      </c>
      <c r="F21">
        <f t="shared" ref="F21:F70" si="1">ROUND(2*E21,0)/2</f>
        <v>0</v>
      </c>
      <c r="G21">
        <f t="shared" ref="G21:G66" si="2">+C21-(C$7+F21*C$8)</f>
        <v>0</v>
      </c>
      <c r="I21">
        <f>+G21</f>
        <v>0</v>
      </c>
      <c r="O21">
        <f t="shared" ref="O21:O66" ca="1" si="3">+C$11+C$12*$F21</f>
        <v>0.32193472214514468</v>
      </c>
      <c r="Q21" s="2">
        <f t="shared" ref="Q21:Q66" si="4">+C21-15018.5</f>
        <v>37857.286</v>
      </c>
    </row>
    <row r="22" spans="1:22" ht="12.95" customHeight="1" x14ac:dyDescent="0.2">
      <c r="A22" s="31" t="s">
        <v>39</v>
      </c>
      <c r="B22" s="48" t="s">
        <v>40</v>
      </c>
      <c r="C22" s="34">
        <v>56903.051737449998</v>
      </c>
      <c r="D22" s="9" t="s">
        <v>12</v>
      </c>
      <c r="E22">
        <f t="shared" si="0"/>
        <v>3261.1155546243308</v>
      </c>
      <c r="F22">
        <f t="shared" si="1"/>
        <v>3261</v>
      </c>
      <c r="G22">
        <f t="shared" si="2"/>
        <v>0.1427024500007974</v>
      </c>
      <c r="I22">
        <f>+G22</f>
        <v>0.1427024500007974</v>
      </c>
      <c r="O22">
        <f t="shared" ca="1" si="3"/>
        <v>0.18741224946577476</v>
      </c>
      <c r="Q22" s="2">
        <f t="shared" si="4"/>
        <v>41884.551737449998</v>
      </c>
      <c r="R22" t="str">
        <f>IF(ABS(C22-C21)&lt;0.00001,1,"")</f>
        <v/>
      </c>
      <c r="V22" s="52" t="s">
        <v>41</v>
      </c>
    </row>
    <row r="23" spans="1:22" ht="12.95" customHeight="1" x14ac:dyDescent="0.2">
      <c r="A23" s="31" t="s">
        <v>39</v>
      </c>
      <c r="B23" s="48" t="s">
        <v>40</v>
      </c>
      <c r="C23" s="34">
        <v>56928.984212830001</v>
      </c>
      <c r="D23" s="9" t="s">
        <v>12</v>
      </c>
      <c r="E23">
        <f t="shared" si="0"/>
        <v>3282.1146156113487</v>
      </c>
      <c r="F23">
        <f t="shared" si="1"/>
        <v>3282</v>
      </c>
      <c r="G23">
        <f t="shared" si="2"/>
        <v>0.14154283000243595</v>
      </c>
      <c r="I23">
        <f>+G23</f>
        <v>0.14154283000243595</v>
      </c>
      <c r="O23">
        <f t="shared" ca="1" si="3"/>
        <v>0.18654595939332252</v>
      </c>
      <c r="Q23" s="2">
        <f t="shared" si="4"/>
        <v>41910.484212830001</v>
      </c>
      <c r="V23" s="52" t="s">
        <v>41</v>
      </c>
    </row>
    <row r="24" spans="1:22" ht="12.95" customHeight="1" x14ac:dyDescent="0.2">
      <c r="A24" s="31" t="s">
        <v>39</v>
      </c>
      <c r="B24" s="48" t="s">
        <v>40</v>
      </c>
      <c r="C24" s="36">
        <v>57343.956334429997</v>
      </c>
      <c r="D24" s="33" t="s">
        <v>12</v>
      </c>
      <c r="E24">
        <f t="shared" si="0"/>
        <v>3618.142116330007</v>
      </c>
      <c r="F24">
        <f t="shared" si="1"/>
        <v>3618</v>
      </c>
      <c r="G24">
        <f t="shared" si="2"/>
        <v>0.1755044299934525</v>
      </c>
      <c r="I24">
        <f>+G24</f>
        <v>0.1755044299934525</v>
      </c>
      <c r="O24">
        <f t="shared" ca="1" si="3"/>
        <v>0.17268531823408662</v>
      </c>
      <c r="Q24" s="2">
        <f t="shared" si="4"/>
        <v>42325.456334429997</v>
      </c>
      <c r="V24" s="52" t="s">
        <v>41</v>
      </c>
    </row>
    <row r="25" spans="1:22" ht="12.95" customHeight="1" x14ac:dyDescent="0.25">
      <c r="A25" s="31" t="s">
        <v>39</v>
      </c>
      <c r="B25" s="48" t="s">
        <v>40</v>
      </c>
      <c r="C25" s="35">
        <v>57359.999089999998</v>
      </c>
      <c r="D25" s="33" t="s">
        <v>12</v>
      </c>
      <c r="E25">
        <f t="shared" si="0"/>
        <v>3631.1328855364841</v>
      </c>
      <c r="F25">
        <f t="shared" si="1"/>
        <v>3631</v>
      </c>
      <c r="G25">
        <f t="shared" si="2"/>
        <v>0.16410499999619788</v>
      </c>
      <c r="I25">
        <f>+G25</f>
        <v>0.16410499999619788</v>
      </c>
      <c r="O25">
        <f t="shared" ca="1" si="3"/>
        <v>0.17214904342733045</v>
      </c>
      <c r="Q25" s="2">
        <f t="shared" si="4"/>
        <v>42341.499089999998</v>
      </c>
      <c r="V25" s="52" t="s">
        <v>41</v>
      </c>
    </row>
    <row r="26" spans="1:22" ht="12.95" customHeight="1" x14ac:dyDescent="0.2">
      <c r="A26" s="39" t="s">
        <v>48</v>
      </c>
      <c r="B26" s="40" t="s">
        <v>40</v>
      </c>
      <c r="C26" s="43">
        <v>58325.727310000002</v>
      </c>
      <c r="D26" s="49">
        <v>5.1999999999999995E-4</v>
      </c>
      <c r="E26">
        <f t="shared" si="0"/>
        <v>4413.1402138574113</v>
      </c>
      <c r="F26">
        <f t="shared" si="1"/>
        <v>4413</v>
      </c>
      <c r="G26">
        <f t="shared" si="2"/>
        <v>0.17315500000404427</v>
      </c>
      <c r="J26">
        <f t="shared" ref="J26:J47" si="5">+G26</f>
        <v>0.17315500000404427</v>
      </c>
      <c r="O26">
        <f t="shared" ca="1" si="3"/>
        <v>0.13989005120553738</v>
      </c>
      <c r="Q26" s="2">
        <f t="shared" si="4"/>
        <v>43307.227310000002</v>
      </c>
      <c r="V26" s="52" t="s">
        <v>41</v>
      </c>
    </row>
    <row r="27" spans="1:22" ht="12.95" customHeight="1" x14ac:dyDescent="0.2">
      <c r="A27" s="39" t="s">
        <v>48</v>
      </c>
      <c r="B27" s="40" t="s">
        <v>46</v>
      </c>
      <c r="C27" s="43">
        <v>58328.819589999999</v>
      </c>
      <c r="D27" s="49">
        <v>6.3000000000000003E-4</v>
      </c>
      <c r="E27">
        <f t="shared" si="0"/>
        <v>4415.6442160923443</v>
      </c>
      <c r="F27">
        <f t="shared" si="1"/>
        <v>4415.5</v>
      </c>
      <c r="G27">
        <f t="shared" si="2"/>
        <v>0.17809750000014901</v>
      </c>
      <c r="J27">
        <f t="shared" si="5"/>
        <v>0.17809750000014901</v>
      </c>
      <c r="O27">
        <f t="shared" ca="1" si="3"/>
        <v>0.13978692143500734</v>
      </c>
      <c r="Q27" s="2">
        <f t="shared" si="4"/>
        <v>43310.319589999999</v>
      </c>
      <c r="V27" s="52" t="s">
        <v>41</v>
      </c>
    </row>
    <row r="28" spans="1:22" ht="12.95" customHeight="1" x14ac:dyDescent="0.2">
      <c r="A28" s="39" t="s">
        <v>48</v>
      </c>
      <c r="B28" s="40" t="s">
        <v>40</v>
      </c>
      <c r="C28" s="43">
        <v>58329.432959999998</v>
      </c>
      <c r="D28" s="49">
        <v>6.4999999999999997E-4</v>
      </c>
      <c r="E28">
        <f t="shared" si="0"/>
        <v>4416.1408981039476</v>
      </c>
      <c r="F28">
        <f t="shared" si="1"/>
        <v>4416</v>
      </c>
      <c r="G28">
        <f t="shared" si="2"/>
        <v>0.17399999999906868</v>
      </c>
      <c r="J28">
        <f t="shared" si="5"/>
        <v>0.17399999999906868</v>
      </c>
      <c r="O28">
        <f t="shared" ca="1" si="3"/>
        <v>0.13976629548090133</v>
      </c>
      <c r="Q28" s="2">
        <f t="shared" si="4"/>
        <v>43310.932959999998</v>
      </c>
      <c r="V28" s="52" t="s">
        <v>41</v>
      </c>
    </row>
    <row r="29" spans="1:22" ht="12.95" customHeight="1" x14ac:dyDescent="0.2">
      <c r="A29" s="39" t="s">
        <v>48</v>
      </c>
      <c r="B29" s="40" t="s">
        <v>46</v>
      </c>
      <c r="C29" s="43">
        <v>58331.286840000001</v>
      </c>
      <c r="D29" s="49">
        <v>5.0000000000000002E-5</v>
      </c>
      <c r="E29">
        <f t="shared" si="0"/>
        <v>4417.6420945231948</v>
      </c>
      <c r="F29">
        <f t="shared" si="1"/>
        <v>4417.5</v>
      </c>
      <c r="G29">
        <f t="shared" si="2"/>
        <v>0.17547750000085216</v>
      </c>
      <c r="J29">
        <f t="shared" si="5"/>
        <v>0.17547750000085216</v>
      </c>
      <c r="O29">
        <f t="shared" ca="1" si="3"/>
        <v>0.13970441761858332</v>
      </c>
      <c r="Q29" s="2">
        <f t="shared" si="4"/>
        <v>43312.786840000001</v>
      </c>
      <c r="V29" s="52" t="s">
        <v>41</v>
      </c>
    </row>
    <row r="30" spans="1:22" ht="12.95" customHeight="1" x14ac:dyDescent="0.2">
      <c r="A30" s="39" t="s">
        <v>48</v>
      </c>
      <c r="B30" s="40" t="s">
        <v>46</v>
      </c>
      <c r="C30" s="43">
        <v>58332.526299999998</v>
      </c>
      <c r="D30" s="49">
        <v>3.6999999999999999E-4</v>
      </c>
      <c r="E30">
        <f t="shared" si="0"/>
        <v>4418.6457586836541</v>
      </c>
      <c r="F30">
        <f t="shared" si="1"/>
        <v>4418.5</v>
      </c>
      <c r="G30">
        <f t="shared" si="2"/>
        <v>0.1800024999974994</v>
      </c>
      <c r="J30">
        <f t="shared" si="5"/>
        <v>0.1800024999974994</v>
      </c>
      <c r="O30">
        <f t="shared" ca="1" si="3"/>
        <v>0.1396631657103713</v>
      </c>
      <c r="Q30" s="2">
        <f t="shared" si="4"/>
        <v>43314.026299999998</v>
      </c>
      <c r="V30" s="52" t="s">
        <v>41</v>
      </c>
    </row>
    <row r="31" spans="1:22" ht="12.95" customHeight="1" x14ac:dyDescent="0.2">
      <c r="A31" s="39" t="s">
        <v>48</v>
      </c>
      <c r="B31" s="40" t="s">
        <v>40</v>
      </c>
      <c r="C31" s="43">
        <v>58333.137820000004</v>
      </c>
      <c r="D31" s="49">
        <v>2.9E-4</v>
      </c>
      <c r="E31">
        <f t="shared" si="0"/>
        <v>4419.140942640709</v>
      </c>
      <c r="F31">
        <f t="shared" si="1"/>
        <v>4419</v>
      </c>
      <c r="G31">
        <f t="shared" si="2"/>
        <v>0.17405500000313623</v>
      </c>
      <c r="J31">
        <f t="shared" si="5"/>
        <v>0.17405500000313623</v>
      </c>
      <c r="O31">
        <f t="shared" ca="1" si="3"/>
        <v>0.13964253975626531</v>
      </c>
      <c r="Q31" s="2">
        <f t="shared" si="4"/>
        <v>43314.637820000004</v>
      </c>
      <c r="V31" s="52" t="s">
        <v>41</v>
      </c>
    </row>
    <row r="32" spans="1:22" ht="12.95" customHeight="1" x14ac:dyDescent="0.2">
      <c r="A32" s="39" t="s">
        <v>48</v>
      </c>
      <c r="B32" s="40" t="s">
        <v>46</v>
      </c>
      <c r="C32" s="43">
        <v>58333.759570000002</v>
      </c>
      <c r="D32" s="49">
        <v>8.0999999999999996E-4</v>
      </c>
      <c r="E32">
        <f t="shared" si="0"/>
        <v>4419.6444104345592</v>
      </c>
      <c r="F32">
        <f t="shared" si="1"/>
        <v>4419.5</v>
      </c>
      <c r="G32">
        <f t="shared" si="2"/>
        <v>0.17833750000136206</v>
      </c>
      <c r="J32">
        <f t="shared" si="5"/>
        <v>0.17833750000136206</v>
      </c>
      <c r="O32">
        <f t="shared" ca="1" si="3"/>
        <v>0.1396219138021593</v>
      </c>
      <c r="Q32" s="2">
        <f t="shared" si="4"/>
        <v>43315.259570000002</v>
      </c>
      <c r="V32" s="52" t="s">
        <v>41</v>
      </c>
    </row>
    <row r="33" spans="1:22" x14ac:dyDescent="0.2">
      <c r="A33" s="31" t="s">
        <v>58</v>
      </c>
      <c r="B33" s="48" t="s">
        <v>40</v>
      </c>
      <c r="C33" s="33">
        <v>58336.842188008595</v>
      </c>
      <c r="D33" s="33">
        <v>6.1750500000000004E-5</v>
      </c>
      <c r="E33">
        <f t="shared" si="0"/>
        <v>4422.1405887828878</v>
      </c>
      <c r="F33">
        <f t="shared" si="1"/>
        <v>4422</v>
      </c>
      <c r="G33">
        <f t="shared" si="2"/>
        <v>0.1736180085936212</v>
      </c>
      <c r="J33">
        <f t="shared" si="5"/>
        <v>0.1736180085936212</v>
      </c>
      <c r="O33">
        <f t="shared" ca="1" si="3"/>
        <v>0.13951878403162926</v>
      </c>
      <c r="Q33" s="2">
        <f t="shared" si="4"/>
        <v>43318.342188008595</v>
      </c>
      <c r="V33" s="52" t="s">
        <v>41</v>
      </c>
    </row>
    <row r="34" spans="1:22" x14ac:dyDescent="0.2">
      <c r="A34" s="53" t="s">
        <v>58</v>
      </c>
      <c r="B34" s="40" t="s">
        <v>40</v>
      </c>
      <c r="C34" s="54">
        <v>58336.84218801</v>
      </c>
      <c r="D34" s="55">
        <v>6.1750500000000004E-5</v>
      </c>
      <c r="E34">
        <f t="shared" si="0"/>
        <v>4422.1405887840247</v>
      </c>
      <c r="F34">
        <f t="shared" si="1"/>
        <v>4422</v>
      </c>
      <c r="G34">
        <f t="shared" si="2"/>
        <v>0.17361800999788102</v>
      </c>
      <c r="J34">
        <f t="shared" si="5"/>
        <v>0.17361800999788102</v>
      </c>
      <c r="O34">
        <f t="shared" ca="1" si="3"/>
        <v>0.13951878403162926</v>
      </c>
      <c r="Q34" s="2">
        <f t="shared" si="4"/>
        <v>43318.34218801</v>
      </c>
      <c r="V34" s="52" t="s">
        <v>41</v>
      </c>
    </row>
    <row r="35" spans="1:22" x14ac:dyDescent="0.2">
      <c r="A35" s="39" t="s">
        <v>48</v>
      </c>
      <c r="B35" s="40" t="s">
        <v>40</v>
      </c>
      <c r="C35" s="43">
        <v>58336.84317</v>
      </c>
      <c r="D35" s="49">
        <v>3.1E-4</v>
      </c>
      <c r="E35">
        <f t="shared" si="0"/>
        <v>4422.1413839594798</v>
      </c>
      <c r="F35">
        <f t="shared" si="1"/>
        <v>4422</v>
      </c>
      <c r="G35">
        <f t="shared" si="2"/>
        <v>0.17459999999846332</v>
      </c>
      <c r="J35">
        <f t="shared" si="5"/>
        <v>0.17459999999846332</v>
      </c>
      <c r="O35">
        <f t="shared" ca="1" si="3"/>
        <v>0.13951878403162926</v>
      </c>
      <c r="Q35" s="2">
        <f t="shared" si="4"/>
        <v>43318.34317</v>
      </c>
      <c r="V35" s="52" t="s">
        <v>41</v>
      </c>
    </row>
    <row r="36" spans="1:22" x14ac:dyDescent="0.2">
      <c r="A36" s="41" t="s">
        <v>48</v>
      </c>
      <c r="B36" s="42" t="s">
        <v>46</v>
      </c>
      <c r="C36" s="43">
        <v>58337.457999999999</v>
      </c>
      <c r="D36" s="43">
        <v>6.3000000000000003E-4</v>
      </c>
      <c r="E36">
        <f t="shared" si="0"/>
        <v>4422.6392482195415</v>
      </c>
      <c r="F36">
        <f t="shared" si="1"/>
        <v>4422.5</v>
      </c>
      <c r="G36">
        <f t="shared" si="2"/>
        <v>0.17196249999688007</v>
      </c>
      <c r="J36">
        <f t="shared" si="5"/>
        <v>0.17196249999688007</v>
      </c>
      <c r="O36">
        <f t="shared" ca="1" si="3"/>
        <v>0.13949815807752325</v>
      </c>
      <c r="Q36" s="2">
        <f t="shared" si="4"/>
        <v>43318.957999999999</v>
      </c>
      <c r="V36" s="52" t="s">
        <v>41</v>
      </c>
    </row>
    <row r="37" spans="1:22" x14ac:dyDescent="0.2">
      <c r="A37" s="41" t="s">
        <v>48</v>
      </c>
      <c r="B37" s="42" t="s">
        <v>46</v>
      </c>
      <c r="C37" s="43">
        <v>58341.149420000002</v>
      </c>
      <c r="D37" s="43">
        <v>7.2999999999999996E-4</v>
      </c>
      <c r="E37">
        <f t="shared" si="0"/>
        <v>4425.6284095924093</v>
      </c>
      <c r="F37">
        <f t="shared" si="1"/>
        <v>4425.5</v>
      </c>
      <c r="G37">
        <f t="shared" si="2"/>
        <v>0.15857749999850057</v>
      </c>
      <c r="J37">
        <f t="shared" si="5"/>
        <v>0.15857749999850057</v>
      </c>
      <c r="O37">
        <f t="shared" ca="1" si="3"/>
        <v>0.13937440235288723</v>
      </c>
      <c r="Q37" s="2">
        <f t="shared" si="4"/>
        <v>43322.649420000002</v>
      </c>
      <c r="V37" s="52" t="s">
        <v>41</v>
      </c>
    </row>
    <row r="38" spans="1:22" x14ac:dyDescent="0.2">
      <c r="A38" s="41" t="s">
        <v>48</v>
      </c>
      <c r="B38" s="42" t="s">
        <v>40</v>
      </c>
      <c r="C38" s="43">
        <v>58341.78226</v>
      </c>
      <c r="D38" s="43">
        <v>7.9000000000000001E-4</v>
      </c>
      <c r="E38">
        <f t="shared" si="0"/>
        <v>4426.1408576159884</v>
      </c>
      <c r="F38">
        <f t="shared" si="1"/>
        <v>4426</v>
      </c>
      <c r="G38">
        <f t="shared" si="2"/>
        <v>0.17395000000396976</v>
      </c>
      <c r="J38">
        <f t="shared" si="5"/>
        <v>0.17395000000396976</v>
      </c>
      <c r="O38">
        <f t="shared" ca="1" si="3"/>
        <v>0.13935377639878122</v>
      </c>
      <c r="Q38" s="2">
        <f t="shared" si="4"/>
        <v>43323.28226</v>
      </c>
      <c r="V38" s="52" t="s">
        <v>41</v>
      </c>
    </row>
    <row r="39" spans="1:22" x14ac:dyDescent="0.2">
      <c r="A39" s="39" t="s">
        <v>48</v>
      </c>
      <c r="B39" s="40" t="s">
        <v>40</v>
      </c>
      <c r="C39" s="43">
        <v>58344.247199999998</v>
      </c>
      <c r="D39" s="49">
        <v>8.4000000000000003E-4</v>
      </c>
      <c r="E39">
        <f t="shared" si="0"/>
        <v>4428.136865503041</v>
      </c>
      <c r="F39">
        <f t="shared" si="1"/>
        <v>4428</v>
      </c>
      <c r="G39">
        <f t="shared" si="2"/>
        <v>0.16902000000118278</v>
      </c>
      <c r="J39">
        <f t="shared" si="5"/>
        <v>0.16902000000118278</v>
      </c>
      <c r="O39">
        <f t="shared" ca="1" si="3"/>
        <v>0.13927127258235719</v>
      </c>
      <c r="Q39" s="2">
        <f t="shared" si="4"/>
        <v>43325.747199999998</v>
      </c>
      <c r="V39" s="52" t="s">
        <v>41</v>
      </c>
    </row>
    <row r="40" spans="1:22" x14ac:dyDescent="0.2">
      <c r="A40" s="39" t="s">
        <v>48</v>
      </c>
      <c r="B40" s="40" t="s">
        <v>46</v>
      </c>
      <c r="C40" s="43">
        <v>58344.873359999998</v>
      </c>
      <c r="D40" s="49">
        <v>1.09E-3</v>
      </c>
      <c r="E40">
        <f t="shared" si="0"/>
        <v>4428.6439043350447</v>
      </c>
      <c r="F40">
        <f t="shared" si="1"/>
        <v>4428.5</v>
      </c>
      <c r="G40">
        <f t="shared" si="2"/>
        <v>0.17771250000077998</v>
      </c>
      <c r="J40">
        <f t="shared" si="5"/>
        <v>0.17771250000077998</v>
      </c>
      <c r="O40">
        <f t="shared" ca="1" si="3"/>
        <v>0.13925064662825118</v>
      </c>
      <c r="Q40" s="2">
        <f t="shared" si="4"/>
        <v>43326.373359999998</v>
      </c>
      <c r="V40" s="52" t="s">
        <v>41</v>
      </c>
    </row>
    <row r="41" spans="1:22" x14ac:dyDescent="0.2">
      <c r="A41" s="39" t="s">
        <v>48</v>
      </c>
      <c r="B41" s="40" t="s">
        <v>46</v>
      </c>
      <c r="C41" s="43">
        <v>58346.104670000001</v>
      </c>
      <c r="D41" s="49">
        <v>1.3999999999999999E-4</v>
      </c>
      <c r="E41">
        <f t="shared" si="0"/>
        <v>4429.6409689578813</v>
      </c>
      <c r="F41">
        <f t="shared" si="1"/>
        <v>4429.5</v>
      </c>
      <c r="G41">
        <f t="shared" si="2"/>
        <v>0.1740875000032247</v>
      </c>
      <c r="J41">
        <f t="shared" si="5"/>
        <v>0.1740875000032247</v>
      </c>
      <c r="O41">
        <f t="shared" ca="1" si="3"/>
        <v>0.13920939472003918</v>
      </c>
      <c r="Q41" s="2">
        <f t="shared" si="4"/>
        <v>43327.604670000001</v>
      </c>
      <c r="V41" s="52" t="s">
        <v>41</v>
      </c>
    </row>
    <row r="42" spans="1:22" x14ac:dyDescent="0.2">
      <c r="A42" s="39" t="s">
        <v>48</v>
      </c>
      <c r="B42" s="40" t="s">
        <v>46</v>
      </c>
      <c r="C42" s="43">
        <v>58349.812380000003</v>
      </c>
      <c r="D42" s="49">
        <v>1.33E-3</v>
      </c>
      <c r="E42">
        <f t="shared" si="0"/>
        <v>4432.6433213084119</v>
      </c>
      <c r="F42">
        <f t="shared" si="1"/>
        <v>4432.5</v>
      </c>
      <c r="G42">
        <f t="shared" si="2"/>
        <v>0.1769925000044168</v>
      </c>
      <c r="J42">
        <f t="shared" si="5"/>
        <v>0.1769925000044168</v>
      </c>
      <c r="O42">
        <f t="shared" ca="1" si="3"/>
        <v>0.13908563899540313</v>
      </c>
      <c r="Q42" s="2">
        <f t="shared" si="4"/>
        <v>43331.312380000003</v>
      </c>
      <c r="V42" s="52" t="s">
        <v>41</v>
      </c>
    </row>
    <row r="43" spans="1:22" x14ac:dyDescent="0.2">
      <c r="A43" s="39" t="s">
        <v>48</v>
      </c>
      <c r="B43" s="40" t="s">
        <v>40</v>
      </c>
      <c r="C43" s="43">
        <v>58350.42841</v>
      </c>
      <c r="D43" s="49">
        <v>5.6999999999999998E-4</v>
      </c>
      <c r="E43">
        <f t="shared" si="0"/>
        <v>4433.1421572795334</v>
      </c>
      <c r="F43">
        <f t="shared" si="1"/>
        <v>4433</v>
      </c>
      <c r="G43">
        <f t="shared" si="2"/>
        <v>0.17555500000162283</v>
      </c>
      <c r="J43">
        <f t="shared" si="5"/>
        <v>0.17555500000162283</v>
      </c>
      <c r="O43">
        <f t="shared" ca="1" si="3"/>
        <v>0.13906501304129715</v>
      </c>
      <c r="Q43" s="2">
        <f t="shared" si="4"/>
        <v>43331.92841</v>
      </c>
      <c r="V43" s="52" t="s">
        <v>41</v>
      </c>
    </row>
    <row r="44" spans="1:22" x14ac:dyDescent="0.2">
      <c r="A44" s="39" t="s">
        <v>48</v>
      </c>
      <c r="B44" s="40" t="s">
        <v>46</v>
      </c>
      <c r="C44" s="43">
        <v>58351.037129999997</v>
      </c>
      <c r="D44" s="49">
        <v>9.8999999999999999E-4</v>
      </c>
      <c r="E44">
        <f t="shared" si="0"/>
        <v>4433.6350739107702</v>
      </c>
      <c r="F44">
        <f t="shared" si="1"/>
        <v>4433.5</v>
      </c>
      <c r="G44">
        <f t="shared" si="2"/>
        <v>0.16680749999795808</v>
      </c>
      <c r="J44">
        <f t="shared" si="5"/>
        <v>0.16680749999795808</v>
      </c>
      <c r="O44">
        <f t="shared" ca="1" si="3"/>
        <v>0.13904438708719113</v>
      </c>
      <c r="Q44" s="2">
        <f t="shared" si="4"/>
        <v>43332.537129999997</v>
      </c>
      <c r="V44" s="52" t="s">
        <v>41</v>
      </c>
    </row>
    <row r="45" spans="1:22" x14ac:dyDescent="0.2">
      <c r="A45" s="39" t="s">
        <v>48</v>
      </c>
      <c r="B45" s="40" t="s">
        <v>40</v>
      </c>
      <c r="C45" s="43">
        <v>58351.666980000002</v>
      </c>
      <c r="D45" s="49">
        <v>5.8E-4</v>
      </c>
      <c r="E45">
        <f t="shared" si="0"/>
        <v>4434.1451007542928</v>
      </c>
      <c r="F45">
        <f t="shared" si="1"/>
        <v>4434</v>
      </c>
      <c r="G45">
        <f t="shared" si="2"/>
        <v>0.17919000000256347</v>
      </c>
      <c r="J45">
        <f t="shared" si="5"/>
        <v>0.17919000000256347</v>
      </c>
      <c r="O45">
        <f t="shared" ca="1" si="3"/>
        <v>0.13902376113308512</v>
      </c>
      <c r="Q45" s="2">
        <f t="shared" si="4"/>
        <v>43333.166980000002</v>
      </c>
      <c r="V45" s="52" t="s">
        <v>41</v>
      </c>
    </row>
    <row r="46" spans="1:22" x14ac:dyDescent="0.2">
      <c r="A46" s="39" t="s">
        <v>48</v>
      </c>
      <c r="B46" s="40" t="s">
        <v>46</v>
      </c>
      <c r="C46" s="43">
        <v>58352.292159999997</v>
      </c>
      <c r="D46" s="49">
        <v>1.6999999999999999E-3</v>
      </c>
      <c r="E46">
        <f t="shared" si="0"/>
        <v>4434.6513460222586</v>
      </c>
      <c r="F46">
        <f t="shared" si="1"/>
        <v>4434.5</v>
      </c>
      <c r="G46">
        <f t="shared" si="2"/>
        <v>0.18690249999781372</v>
      </c>
      <c r="J46">
        <f t="shared" si="5"/>
        <v>0.18690249999781372</v>
      </c>
      <c r="O46">
        <f t="shared" ca="1" si="3"/>
        <v>0.13900313517897911</v>
      </c>
      <c r="Q46" s="2">
        <f t="shared" si="4"/>
        <v>43333.792159999997</v>
      </c>
      <c r="V46" s="52" t="s">
        <v>41</v>
      </c>
    </row>
    <row r="47" spans="1:22" x14ac:dyDescent="0.2">
      <c r="A47" s="39" t="s">
        <v>48</v>
      </c>
      <c r="B47" s="40" t="s">
        <v>40</v>
      </c>
      <c r="C47" s="43">
        <v>58352.890070000001</v>
      </c>
      <c r="D47" s="49">
        <v>1E-4</v>
      </c>
      <c r="E47">
        <f t="shared" si="0"/>
        <v>4435.1355091563537</v>
      </c>
      <c r="F47">
        <f t="shared" si="1"/>
        <v>4435</v>
      </c>
      <c r="G47">
        <f t="shared" si="2"/>
        <v>0.16734500000166008</v>
      </c>
      <c r="J47">
        <f t="shared" si="5"/>
        <v>0.16734500000166008</v>
      </c>
      <c r="O47">
        <f t="shared" ca="1" si="3"/>
        <v>0.13898250922487312</v>
      </c>
      <c r="Q47" s="2">
        <f t="shared" si="4"/>
        <v>43334.390070000001</v>
      </c>
      <c r="V47" s="52" t="s">
        <v>41</v>
      </c>
    </row>
    <row r="48" spans="1:22" x14ac:dyDescent="0.2">
      <c r="A48" s="31" t="s">
        <v>48</v>
      </c>
      <c r="B48" s="48"/>
      <c r="C48" s="50">
        <v>59036.582219999997</v>
      </c>
      <c r="D48" s="50">
        <v>1.0000000000000001E-5</v>
      </c>
      <c r="E48">
        <f t="shared" si="0"/>
        <v>4988.7615299590643</v>
      </c>
      <c r="F48">
        <f t="shared" si="1"/>
        <v>4989</v>
      </c>
      <c r="G48">
        <f t="shared" si="2"/>
        <v>-0.2944950000019162</v>
      </c>
      <c r="O48">
        <f t="shared" ca="1" si="3"/>
        <v>0.11612895207541868</v>
      </c>
      <c r="Q48" s="2">
        <f t="shared" si="4"/>
        <v>44018.082219999997</v>
      </c>
      <c r="S48">
        <f>+G48</f>
        <v>-0.2944950000019162</v>
      </c>
      <c r="V48" s="52" t="s">
        <v>41</v>
      </c>
    </row>
    <row r="49" spans="1:22" x14ac:dyDescent="0.2">
      <c r="A49" s="31" t="s">
        <v>48</v>
      </c>
      <c r="B49" s="48"/>
      <c r="C49" s="50">
        <v>59037.056969999998</v>
      </c>
      <c r="D49" s="50">
        <v>2.0000000000000002E-5</v>
      </c>
      <c r="E49">
        <f t="shared" si="0"/>
        <v>4989.1459631478565</v>
      </c>
      <c r="F49">
        <f t="shared" si="1"/>
        <v>4989</v>
      </c>
      <c r="G49">
        <f t="shared" si="2"/>
        <v>0.18025499999930616</v>
      </c>
      <c r="J49">
        <f>+G49</f>
        <v>0.18025499999930616</v>
      </c>
      <c r="O49">
        <f t="shared" ca="1" si="3"/>
        <v>0.11612895207541868</v>
      </c>
      <c r="Q49" s="2">
        <f t="shared" si="4"/>
        <v>44018.556969999998</v>
      </c>
      <c r="V49" s="52" t="s">
        <v>41</v>
      </c>
    </row>
    <row r="50" spans="1:22" x14ac:dyDescent="0.2">
      <c r="A50" s="31" t="s">
        <v>48</v>
      </c>
      <c r="B50" s="48"/>
      <c r="C50" s="50">
        <v>59037.643279999997</v>
      </c>
      <c r="D50" s="50">
        <v>1.7000000000000001E-4</v>
      </c>
      <c r="E50">
        <f t="shared" si="0"/>
        <v>4989.6207330750176</v>
      </c>
      <c r="F50">
        <f t="shared" si="1"/>
        <v>4989.5</v>
      </c>
      <c r="G50">
        <f t="shared" si="2"/>
        <v>0.14909749999787891</v>
      </c>
      <c r="J50">
        <f>+G50</f>
        <v>0.14909749999787891</v>
      </c>
      <c r="O50">
        <f t="shared" ca="1" si="3"/>
        <v>0.11610832612131267</v>
      </c>
      <c r="Q50" s="2">
        <f t="shared" si="4"/>
        <v>44019.143279999997</v>
      </c>
      <c r="V50" s="52" t="s">
        <v>41</v>
      </c>
    </row>
    <row r="51" spans="1:22" x14ac:dyDescent="0.2">
      <c r="A51" s="31" t="s">
        <v>48</v>
      </c>
      <c r="B51" s="48"/>
      <c r="C51" s="50">
        <v>59038.276689999999</v>
      </c>
      <c r="D51" s="50">
        <v>3.5E-4</v>
      </c>
      <c r="E51">
        <f t="shared" si="0"/>
        <v>4990.1336426613543</v>
      </c>
      <c r="F51">
        <f t="shared" si="1"/>
        <v>4990</v>
      </c>
      <c r="G51">
        <f t="shared" si="2"/>
        <v>0.16503999999986263</v>
      </c>
      <c r="J51">
        <f>+G51</f>
        <v>0.16503999999986263</v>
      </c>
      <c r="O51">
        <f t="shared" ca="1" si="3"/>
        <v>0.11608770016720665</v>
      </c>
      <c r="Q51" s="2">
        <f t="shared" si="4"/>
        <v>44019.776689999999</v>
      </c>
      <c r="V51" s="52" t="s">
        <v>41</v>
      </c>
    </row>
    <row r="52" spans="1:22" x14ac:dyDescent="0.2">
      <c r="A52" s="31" t="s">
        <v>48</v>
      </c>
      <c r="B52" s="48"/>
      <c r="C52" s="50">
        <v>59038.644139999997</v>
      </c>
      <c r="D52" s="50">
        <v>1.4999999999999999E-4</v>
      </c>
      <c r="E52">
        <f t="shared" si="0"/>
        <v>4990.4311886860423</v>
      </c>
      <c r="F52">
        <f t="shared" si="1"/>
        <v>4990.5</v>
      </c>
      <c r="G52">
        <f t="shared" si="2"/>
        <v>-8.4977500002423767E-2</v>
      </c>
      <c r="O52">
        <f t="shared" ca="1" si="3"/>
        <v>0.11606707421310064</v>
      </c>
      <c r="Q52" s="2">
        <f t="shared" si="4"/>
        <v>44020.144139999997</v>
      </c>
      <c r="S52">
        <f>+G52</f>
        <v>-8.4977500002423767E-2</v>
      </c>
      <c r="V52" s="52" t="s">
        <v>41</v>
      </c>
    </row>
    <row r="53" spans="1:22" x14ac:dyDescent="0.2">
      <c r="A53" s="31" t="s">
        <v>48</v>
      </c>
      <c r="B53" s="48"/>
      <c r="C53" s="50">
        <v>59038.876559999997</v>
      </c>
      <c r="D53" s="50">
        <v>2.1000000000000001E-4</v>
      </c>
      <c r="E53">
        <f t="shared" si="0"/>
        <v>4990.6193929235124</v>
      </c>
      <c r="F53">
        <f t="shared" si="1"/>
        <v>4990.5</v>
      </c>
      <c r="G53">
        <f t="shared" si="2"/>
        <v>0.14744249999785097</v>
      </c>
      <c r="J53">
        <f>+G53</f>
        <v>0.14744249999785097</v>
      </c>
      <c r="O53">
        <f t="shared" ca="1" si="3"/>
        <v>0.11606707421310064</v>
      </c>
      <c r="Q53" s="2">
        <f t="shared" si="4"/>
        <v>44020.376559999997</v>
      </c>
      <c r="V53" s="52" t="s">
        <v>41</v>
      </c>
    </row>
    <row r="54" spans="1:22" x14ac:dyDescent="0.2">
      <c r="A54" s="31" t="s">
        <v>48</v>
      </c>
      <c r="B54" s="48"/>
      <c r="C54" s="50">
        <v>59040.075660000002</v>
      </c>
      <c r="D54" s="50">
        <v>2.2000000000000001E-4</v>
      </c>
      <c r="E54">
        <f t="shared" si="0"/>
        <v>4991.5903752019358</v>
      </c>
      <c r="F54">
        <f t="shared" si="1"/>
        <v>4991.5</v>
      </c>
      <c r="G54">
        <f t="shared" si="2"/>
        <v>0.11160750000271946</v>
      </c>
      <c r="O54">
        <f t="shared" ca="1" si="3"/>
        <v>0.11602582230488864</v>
      </c>
      <c r="Q54" s="2">
        <f t="shared" si="4"/>
        <v>44021.575660000002</v>
      </c>
      <c r="S54">
        <f>+G54</f>
        <v>0.11160750000271946</v>
      </c>
      <c r="V54" s="52" t="s">
        <v>41</v>
      </c>
    </row>
    <row r="55" spans="1:22" x14ac:dyDescent="0.2">
      <c r="A55" s="31" t="s">
        <v>48</v>
      </c>
      <c r="B55" s="48"/>
      <c r="C55" s="50">
        <v>59040.734149999997</v>
      </c>
      <c r="D55" s="50">
        <v>3.6000000000000002E-4</v>
      </c>
      <c r="E55">
        <f t="shared" si="0"/>
        <v>4992.123593549456</v>
      </c>
      <c r="F55">
        <f t="shared" si="1"/>
        <v>4992</v>
      </c>
      <c r="G55">
        <f t="shared" si="2"/>
        <v>0.15262999999686144</v>
      </c>
      <c r="J55">
        <f>+G55</f>
        <v>0.15262999999686144</v>
      </c>
      <c r="O55">
        <f t="shared" ca="1" si="3"/>
        <v>0.11600519635078263</v>
      </c>
      <c r="Q55" s="2">
        <f t="shared" si="4"/>
        <v>44022.234149999997</v>
      </c>
      <c r="V55" s="52" t="s">
        <v>41</v>
      </c>
    </row>
    <row r="56" spans="1:22" x14ac:dyDescent="0.2">
      <c r="A56" s="31" t="s">
        <v>48</v>
      </c>
      <c r="B56" s="48"/>
      <c r="C56" s="50">
        <v>59041.271569999997</v>
      </c>
      <c r="D56" s="51">
        <v>6.9999999999999994E-5</v>
      </c>
      <c r="E56">
        <f t="shared" si="0"/>
        <v>4992.5587743484457</v>
      </c>
      <c r="F56">
        <f t="shared" si="1"/>
        <v>4992.5</v>
      </c>
      <c r="G56">
        <f t="shared" si="2"/>
        <v>7.2582499997224659E-2</v>
      </c>
      <c r="O56">
        <f t="shared" ca="1" si="3"/>
        <v>0.11598457039667662</v>
      </c>
      <c r="Q56" s="2">
        <f t="shared" si="4"/>
        <v>44022.771569999997</v>
      </c>
      <c r="S56">
        <f>+G56</f>
        <v>7.2582499997224659E-2</v>
      </c>
      <c r="V56" s="52" t="s">
        <v>41</v>
      </c>
    </row>
    <row r="57" spans="1:22" x14ac:dyDescent="0.2">
      <c r="A57" s="31" t="s">
        <v>48</v>
      </c>
      <c r="B57" s="48"/>
      <c r="C57" s="50">
        <v>59041.966339999999</v>
      </c>
      <c r="D57" s="51">
        <v>4.8999999999999998E-4</v>
      </c>
      <c r="E57">
        <f t="shared" si="0"/>
        <v>4993.1213707604038</v>
      </c>
      <c r="F57">
        <f t="shared" si="1"/>
        <v>4993</v>
      </c>
      <c r="G57">
        <f t="shared" si="2"/>
        <v>0.14988499999890337</v>
      </c>
      <c r="J57">
        <f>+G57</f>
        <v>0.14988499999890337</v>
      </c>
      <c r="O57">
        <f t="shared" ca="1" si="3"/>
        <v>0.11596394444257063</v>
      </c>
      <c r="Q57" s="2">
        <f t="shared" si="4"/>
        <v>44023.466339999999</v>
      </c>
      <c r="V57" s="52" t="s">
        <v>41</v>
      </c>
    </row>
    <row r="58" spans="1:22" x14ac:dyDescent="0.2">
      <c r="A58" s="31" t="s">
        <v>48</v>
      </c>
      <c r="B58" s="48"/>
      <c r="C58" s="33">
        <v>59044.163489999999</v>
      </c>
      <c r="D58" s="33">
        <v>1.0000000000000001E-5</v>
      </c>
      <c r="E58">
        <f t="shared" si="0"/>
        <v>4994.9005332264451</v>
      </c>
      <c r="F58">
        <f t="shared" si="1"/>
        <v>4995</v>
      </c>
      <c r="G58">
        <f t="shared" si="2"/>
        <v>-0.12283500000194181</v>
      </c>
      <c r="O58">
        <f t="shared" ca="1" si="3"/>
        <v>0.11588144062614661</v>
      </c>
      <c r="Q58" s="2">
        <f t="shared" si="4"/>
        <v>44025.663489999999</v>
      </c>
      <c r="S58">
        <f>+G58</f>
        <v>-0.12283500000194181</v>
      </c>
      <c r="V58" s="52" t="s">
        <v>41</v>
      </c>
    </row>
    <row r="59" spans="1:22" x14ac:dyDescent="0.2">
      <c r="A59" s="53" t="s">
        <v>58</v>
      </c>
      <c r="B59" s="40" t="s">
        <v>40</v>
      </c>
      <c r="C59" s="54">
        <v>59046.928263219997</v>
      </c>
      <c r="D59" s="55">
        <v>3.0875250000000002E-5</v>
      </c>
      <c r="E59">
        <f t="shared" si="0"/>
        <v>4997.1393338272846</v>
      </c>
      <c r="F59">
        <f t="shared" si="1"/>
        <v>4997</v>
      </c>
      <c r="G59">
        <f t="shared" si="2"/>
        <v>0.1720682199957082</v>
      </c>
      <c r="J59">
        <f>+G59</f>
        <v>0.1720682199957082</v>
      </c>
      <c r="O59">
        <f t="shared" ca="1" si="3"/>
        <v>0.11579893680972259</v>
      </c>
      <c r="Q59" s="2">
        <f t="shared" si="4"/>
        <v>44028.428263219997</v>
      </c>
      <c r="V59" s="52" t="s">
        <v>41</v>
      </c>
    </row>
    <row r="60" spans="1:22" x14ac:dyDescent="0.2">
      <c r="A60" s="31" t="s">
        <v>48</v>
      </c>
      <c r="B60" s="48"/>
      <c r="C60" s="33">
        <v>59051.553619999999</v>
      </c>
      <c r="D60" s="33">
        <v>2.0000000000000002E-5</v>
      </c>
      <c r="E60">
        <f t="shared" si="0"/>
        <v>5000.884759116876</v>
      </c>
      <c r="F60">
        <f t="shared" si="1"/>
        <v>5001</v>
      </c>
      <c r="G60">
        <f t="shared" si="2"/>
        <v>-0.14231499999732478</v>
      </c>
      <c r="O60">
        <f t="shared" ca="1" si="3"/>
        <v>0.11563392917687454</v>
      </c>
      <c r="Q60" s="2">
        <f t="shared" si="4"/>
        <v>44033.053619999999</v>
      </c>
      <c r="S60">
        <f>+G60</f>
        <v>-0.14231499999732478</v>
      </c>
      <c r="V60" s="52" t="s">
        <v>41</v>
      </c>
    </row>
    <row r="61" spans="1:22" x14ac:dyDescent="0.2">
      <c r="A61" s="31" t="s">
        <v>48</v>
      </c>
      <c r="B61" s="48"/>
      <c r="C61" s="33">
        <v>59058.051050000002</v>
      </c>
      <c r="D61" s="33">
        <v>1.3999999999999999E-4</v>
      </c>
      <c r="E61">
        <f t="shared" si="0"/>
        <v>5006.1461129533154</v>
      </c>
      <c r="F61">
        <f t="shared" si="1"/>
        <v>5006</v>
      </c>
      <c r="G61">
        <f t="shared" si="2"/>
        <v>0.18044000000372762</v>
      </c>
      <c r="J61">
        <f>+G61</f>
        <v>0.18044000000372762</v>
      </c>
      <c r="O61">
        <f t="shared" ca="1" si="3"/>
        <v>0.11542766963581447</v>
      </c>
      <c r="Q61" s="2">
        <f t="shared" si="4"/>
        <v>44039.551050000002</v>
      </c>
      <c r="V61" s="52" t="s">
        <v>41</v>
      </c>
    </row>
    <row r="62" spans="1:22" x14ac:dyDescent="0.2">
      <c r="A62" s="31" t="s">
        <v>48</v>
      </c>
      <c r="B62" s="48"/>
      <c r="C62" s="33">
        <v>59059.276360000003</v>
      </c>
      <c r="D62" s="33">
        <v>2.0000000000000001E-4</v>
      </c>
      <c r="E62">
        <f t="shared" si="0"/>
        <v>5007.1383190208426</v>
      </c>
      <c r="F62">
        <f t="shared" si="1"/>
        <v>5007</v>
      </c>
      <c r="G62">
        <f t="shared" si="2"/>
        <v>0.17081500000494998</v>
      </c>
      <c r="J62">
        <f>+G62</f>
        <v>0.17081500000494998</v>
      </c>
      <c r="O62">
        <f t="shared" ca="1" si="3"/>
        <v>0.11538641772760247</v>
      </c>
      <c r="Q62" s="2">
        <f t="shared" si="4"/>
        <v>44040.776360000003</v>
      </c>
      <c r="V62" s="52" t="s">
        <v>41</v>
      </c>
    </row>
    <row r="63" spans="1:22" x14ac:dyDescent="0.2">
      <c r="A63" s="31" t="s">
        <v>48</v>
      </c>
      <c r="B63" s="48"/>
      <c r="C63" s="33">
        <v>59067.45336</v>
      </c>
      <c r="D63" s="33">
        <v>2.0000000000000002E-5</v>
      </c>
      <c r="E63">
        <f t="shared" si="0"/>
        <v>5013.7597201472145</v>
      </c>
      <c r="F63">
        <f t="shared" si="1"/>
        <v>5014</v>
      </c>
      <c r="G63">
        <f t="shared" si="2"/>
        <v>-0.29673000000184402</v>
      </c>
      <c r="O63">
        <f t="shared" ca="1" si="3"/>
        <v>0.11509765437011837</v>
      </c>
      <c r="Q63" s="2">
        <f t="shared" si="4"/>
        <v>44048.95336</v>
      </c>
      <c r="S63">
        <f>+G63</f>
        <v>-0.29673000000184402</v>
      </c>
      <c r="V63" s="52" t="s">
        <v>41</v>
      </c>
    </row>
    <row r="64" spans="1:22" x14ac:dyDescent="0.2">
      <c r="A64" s="53" t="s">
        <v>58</v>
      </c>
      <c r="B64" s="40" t="s">
        <v>40</v>
      </c>
      <c r="C64" s="54">
        <v>59072.862243700001</v>
      </c>
      <c r="D64" s="55">
        <v>2.6923217999999999E-4</v>
      </c>
      <c r="E64">
        <f t="shared" si="0"/>
        <v>5018.1396135829027</v>
      </c>
      <c r="F64">
        <f t="shared" si="1"/>
        <v>5018</v>
      </c>
      <c r="G64">
        <f t="shared" si="2"/>
        <v>0.17241369999828748</v>
      </c>
      <c r="J64">
        <f>+G64</f>
        <v>0.17241369999828748</v>
      </c>
      <c r="O64">
        <f t="shared" ca="1" si="3"/>
        <v>0.11493264673727033</v>
      </c>
      <c r="Q64" s="2">
        <f t="shared" si="4"/>
        <v>44054.362243700001</v>
      </c>
      <c r="V64" s="52" t="s">
        <v>41</v>
      </c>
    </row>
    <row r="65" spans="1:22" x14ac:dyDescent="0.2">
      <c r="A65" s="31" t="s">
        <v>39</v>
      </c>
      <c r="B65" s="48" t="s">
        <v>40</v>
      </c>
      <c r="C65" s="33">
        <v>60199.103750000002</v>
      </c>
      <c r="D65" s="33">
        <v>4.0000000000000003E-5</v>
      </c>
      <c r="E65">
        <f t="shared" si="0"/>
        <v>5930.1240551122146</v>
      </c>
      <c r="F65">
        <f t="shared" si="1"/>
        <v>5930</v>
      </c>
      <c r="G65">
        <f t="shared" si="2"/>
        <v>0.15320000000065193</v>
      </c>
      <c r="I65">
        <f>+G65</f>
        <v>0.15320000000065193</v>
      </c>
      <c r="O65">
        <f t="shared" ca="1" si="3"/>
        <v>7.7310906447915717E-2</v>
      </c>
      <c r="Q65" s="2">
        <f t="shared" si="4"/>
        <v>45180.603750000002</v>
      </c>
      <c r="V65" s="52" t="s">
        <v>41</v>
      </c>
    </row>
    <row r="66" spans="1:22" x14ac:dyDescent="0.2">
      <c r="A66" s="31" t="s">
        <v>39</v>
      </c>
      <c r="B66" s="48" t="s">
        <v>40</v>
      </c>
      <c r="C66" s="33">
        <v>60204.041969999998</v>
      </c>
      <c r="D66" s="33">
        <v>3.0000000000000001E-5</v>
      </c>
      <c r="E66">
        <f t="shared" si="0"/>
        <v>5934.1228242781999</v>
      </c>
      <c r="F66">
        <f t="shared" si="1"/>
        <v>5934</v>
      </c>
      <c r="G66">
        <f t="shared" si="2"/>
        <v>0.15168000000267057</v>
      </c>
      <c r="J66">
        <f>+G66</f>
        <v>0.15168000000267057</v>
      </c>
      <c r="O66">
        <f t="shared" ca="1" si="3"/>
        <v>7.7145898815067671E-2</v>
      </c>
      <c r="Q66" s="2">
        <f t="shared" si="4"/>
        <v>45185.541969999998</v>
      </c>
      <c r="V66" s="52" t="s">
        <v>41</v>
      </c>
    </row>
    <row r="67" spans="1:22" x14ac:dyDescent="0.2">
      <c r="A67" s="53" t="s">
        <v>58</v>
      </c>
      <c r="B67" s="40" t="s">
        <v>40</v>
      </c>
      <c r="C67" s="54">
        <v>59046.928263224661</v>
      </c>
      <c r="D67" s="55">
        <v>3.0875250000000002E-5</v>
      </c>
      <c r="E67">
        <f t="shared" ref="E67:E70" si="6">+(C67-C$7)/C$8</f>
        <v>4997.1393338310618</v>
      </c>
      <c r="F67">
        <f t="shared" si="1"/>
        <v>4997</v>
      </c>
      <c r="G67">
        <f t="shared" ref="G67:G70" si="7">+C67-(C$7+F67*C$8)</f>
        <v>0.17206822465959704</v>
      </c>
      <c r="J67">
        <f>+G67</f>
        <v>0.17206822465959704</v>
      </c>
      <c r="O67">
        <f t="shared" ref="O67:O70" ca="1" si="8">+C$11+C$12*$F67</f>
        <v>0.11579893680972259</v>
      </c>
      <c r="Q67" s="2">
        <f t="shared" ref="Q67:Q70" si="9">+C67-15018.5</f>
        <v>44028.428263224661</v>
      </c>
      <c r="V67" s="52" t="s">
        <v>41</v>
      </c>
    </row>
    <row r="68" spans="1:22" x14ac:dyDescent="0.2">
      <c r="A68" s="53" t="s">
        <v>58</v>
      </c>
      <c r="B68" s="40" t="s">
        <v>40</v>
      </c>
      <c r="C68" s="54">
        <v>59072.862243701238</v>
      </c>
      <c r="D68" s="55">
        <v>2.6923217999999999E-4</v>
      </c>
      <c r="E68">
        <f t="shared" si="6"/>
        <v>5018.1396135839041</v>
      </c>
      <c r="F68">
        <f t="shared" si="1"/>
        <v>5018</v>
      </c>
      <c r="G68">
        <f t="shared" si="7"/>
        <v>0.17241370123520028</v>
      </c>
      <c r="J68">
        <f>+G68</f>
        <v>0.17241370123520028</v>
      </c>
      <c r="O68">
        <f t="shared" ca="1" si="8"/>
        <v>0.11493264673727033</v>
      </c>
      <c r="Q68" s="2">
        <f t="shared" si="9"/>
        <v>44054.362243701238</v>
      </c>
      <c r="V68" s="52" t="s">
        <v>41</v>
      </c>
    </row>
    <row r="69" spans="1:22" x14ac:dyDescent="0.2">
      <c r="A69" s="53" t="s">
        <v>58</v>
      </c>
      <c r="B69" s="40" t="s">
        <v>40</v>
      </c>
      <c r="C69" s="54">
        <v>60169.465270122979</v>
      </c>
      <c r="D69" s="55">
        <v>5.3000000000000001E-5</v>
      </c>
      <c r="E69">
        <f t="shared" si="6"/>
        <v>5906.1240228214274</v>
      </c>
      <c r="F69">
        <f t="shared" si="1"/>
        <v>5906</v>
      </c>
      <c r="G69">
        <f t="shared" si="7"/>
        <v>0.15316012297989801</v>
      </c>
      <c r="J69">
        <f>+G69</f>
        <v>0.15316012297989801</v>
      </c>
      <c r="O69">
        <f t="shared" ca="1" si="8"/>
        <v>7.8300952245003996E-2</v>
      </c>
      <c r="Q69" s="2">
        <f t="shared" si="9"/>
        <v>45150.965270122979</v>
      </c>
      <c r="V69" s="52" t="s">
        <v>41</v>
      </c>
    </row>
    <row r="70" spans="1:22" x14ac:dyDescent="0.2">
      <c r="A70" s="53" t="s">
        <v>58</v>
      </c>
      <c r="B70" s="40" t="s">
        <v>46</v>
      </c>
      <c r="C70" s="54">
        <v>60170.083295100369</v>
      </c>
      <c r="D70" s="55">
        <v>1.4300000000000001E-4</v>
      </c>
      <c r="E70">
        <f t="shared" si="6"/>
        <v>5906.624474243883</v>
      </c>
      <c r="F70">
        <f t="shared" si="1"/>
        <v>5906.5</v>
      </c>
      <c r="G70">
        <f t="shared" si="7"/>
        <v>0.15371760036941851</v>
      </c>
      <c r="J70">
        <f>+G70</f>
        <v>0.15371760036941851</v>
      </c>
      <c r="O70">
        <f t="shared" ca="1" si="8"/>
        <v>7.8280326290898011E-2</v>
      </c>
      <c r="Q70" s="2">
        <f t="shared" si="9"/>
        <v>45151.583295100369</v>
      </c>
      <c r="V70" s="52" t="s">
        <v>41</v>
      </c>
    </row>
    <row r="71" spans="1:22" x14ac:dyDescent="0.2">
      <c r="C71" s="9"/>
      <c r="D71" s="9"/>
    </row>
    <row r="72" spans="1:22" x14ac:dyDescent="0.2">
      <c r="C72" s="9"/>
      <c r="D72" s="9"/>
    </row>
    <row r="73" spans="1:22" x14ac:dyDescent="0.2">
      <c r="C73" s="9"/>
      <c r="D73" s="9"/>
    </row>
    <row r="74" spans="1:22" x14ac:dyDescent="0.2">
      <c r="C74" s="9"/>
      <c r="D74" s="9"/>
    </row>
    <row r="75" spans="1:22" x14ac:dyDescent="0.2">
      <c r="C75" s="9"/>
      <c r="D75" s="9"/>
    </row>
    <row r="76" spans="1:22" x14ac:dyDescent="0.2">
      <c r="C76" s="9"/>
      <c r="D76" s="9"/>
    </row>
    <row r="77" spans="1:22" x14ac:dyDescent="0.2">
      <c r="C77" s="9"/>
      <c r="D77" s="9"/>
    </row>
    <row r="78" spans="1:22" x14ac:dyDescent="0.2">
      <c r="C78" s="9"/>
      <c r="D78" s="9"/>
    </row>
    <row r="79" spans="1:22" x14ac:dyDescent="0.2">
      <c r="C79" s="9"/>
      <c r="D79" s="9"/>
    </row>
    <row r="80" spans="1:22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</sheetData>
  <sortState xmlns:xlrd2="http://schemas.microsoft.com/office/spreadsheetml/2017/richdata2" ref="A21:Y67">
    <sortCondition ref="C21:C67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2024-07-28T06:01:20Z</dcterms:modified>
</cp:coreProperties>
</file>