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4D8CDED-13F9-4D27-B805-5953D1E21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<sst xmlns="http://schemas.openxmlformats.org/spreadsheetml/2006/main" count="53" uniqueCount="50">
  <si>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</si>
  <si>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</si>
  <si>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</si>
  <si>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</si>
  <si>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</si>
  <si>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</si>
  <si>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</si>
  <si>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</si>
  <si>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</si>
  <si>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</si>
  <si>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</si>
  <si>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</si>
  <si>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</si>
  <si>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</si>
  <si>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</si>
  <si>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</si>
  <si>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</si>
  <si>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</si>
  <si>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</si>
  <si>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</si>
  <si>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</si>
  <si>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</si>
  <si>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</si>
  <si>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</si>
  <si>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</si>
  <si>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</si>
  <si>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</si>
  <si>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</si>
  <si>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</si>
  <si>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</si>
  <si>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</si>
  <si>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</si>
  <si>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</si>
  <si>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</si>
  <si>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</si>
  <si>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</si>
  <si>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</si>
  <si>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</si>
  <si>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</si>
  <si>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</si>
  <si>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</si>
  <si>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</si>
  <si>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</si>
  <si>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</si>
  <si>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</si>
  <si>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V0466 UMa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</si>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</sst>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UMa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1.489390000642743E-2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1.489390000642743E-2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41" t="s">
        <v>45</v>
      </c>
      <c r="F1" s="9" t="s">
        <v>44</v>
      </c>
      <c r="G1" s="5"/>
      <c r="H1" s="3"/>
      <c r="I1" s="10"/>
      <c r="J1" s="11" t="s">
        <v>42</v>
      </c>
      <c r="K1" s="4"/>
      <c r="L1" s="6"/>
      <c r="M1" s="7"/>
      <c r="N1" s="7"/>
      <c r="O1" s="8"/>
    </row>
    <row r="2" spans="1:15" s="12" customFormat="1" ht="12.95" customHeight="1" x14ac:dyDescent="0.2">
      <c r="A2" s="12" t="s">
        <v>23</v>
      </c>
      <c r="B2" s="13" t="s">
        <v>46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  <c r="C6" s="42"/>
    </row>
    <row r="7" spans="1:15" s="12" customFormat="1" ht="12.95" customHeight="1" x14ac:dyDescent="0.2">
      <c r="A7" s="12" t="s">
        <v>2</v>
      </c>
      <c r="C7" s="42">
        <v>57810.011700000003</v>
      </c>
      <c r="D7" s="20" t="s">
        <v>47</v>
      </c>
    </row>
    <row r="8" spans="1:15" s="12" customFormat="1" ht="12.95" customHeight="1" x14ac:dyDescent="0.2">
      <c r="A8" s="12" t="s">
        <v>3</v>
      </c>
      <c r="C8" s="42">
        <v>0.39711469999999999</v>
      </c>
      <c r="D8" s="20" t="s">
        <v>47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0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3.3371947135172371E-6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59582.349500000011</v>
      </c>
      <c r="E15" s="26" t="s">
        <v>30</v>
      </c>
      <c r="F15" s="30">
        <f ca="1">NOW()+15018.5+$C$5/24</f>
        <v>60378.754400347221</v>
      </c>
    </row>
    <row r="16" spans="1:15" s="12" customFormat="1" ht="12.95" customHeight="1" x14ac:dyDescent="0.2">
      <c r="A16" s="16" t="s">
        <v>4</v>
      </c>
      <c r="C16" s="30">
        <f ca="1">+C8+C12</f>
        <v>0.3971180371947135</v>
      </c>
      <c r="E16" s="26" t="s">
        <v>35</v>
      </c>
      <c r="F16" s="31">
        <f ca="1">ROUND(2*(F15-$C$7)/$C$8,0)/2+F14</f>
        <v>6469.5</v>
      </c>
    </row>
    <row r="17" spans="1:21" s="12" customFormat="1" ht="12.95" customHeight="1" thickBot="1" x14ac:dyDescent="0.25">
      <c r="A17" s="26" t="s">
        <v>27</v>
      </c>
      <c r="C17" s="12">
        <f>COUNT(C21:C2191)</f>
        <v>2</v>
      </c>
      <c r="E17" s="26" t="s">
        <v>36</v>
      </c>
      <c r="F17" s="24">
        <f ca="1">ROUND(2*(F15-$C$15)/$C$16,0)/2+F14</f>
        <v>2006.5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59582.349500000011</v>
      </c>
      <c r="D18" s="33">
        <f ca="1">+C16</f>
        <v>0.3971180371947135</v>
      </c>
      <c r="E18" s="26" t="s">
        <v>31</v>
      </c>
      <c r="F18" s="34">
        <f ca="1">+$C$15+$C$16*F17-15018.5-$C$5/24</f>
        <v>45361.062674964538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 t="str">
        <f>D7</f>
        <v>VSX</v>
      </c>
      <c r="C21" s="19">
        <f>C$7</f>
        <v>57810.011700000003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v>0</v>
      </c>
      <c r="O21" s="12">
        <f ca="1">+C$11+C$12*$F21</f>
        <v>0</v>
      </c>
      <c r="Q21" s="38">
        <f>+C21-15018.5</f>
        <v>42791.511700000003</v>
      </c>
    </row>
    <row r="22" spans="1:21" s="12" customFormat="1" ht="12.95" customHeight="1" x14ac:dyDescent="0.2">
      <c r="A22" s="39" t="s">
        <v>48</v>
      </c>
      <c r="B22" s="40" t="s">
        <v>49</v>
      </c>
      <c r="C22" s="43">
        <v>59582.349500000011</v>
      </c>
      <c r="D22" s="19"/>
      <c r="E22" s="12">
        <f>+(C22-C$7)/C$8</f>
        <v>4463.0375052850186</v>
      </c>
      <c r="F22" s="12">
        <f>ROUND(2*E22,0)/2</f>
        <v>4463</v>
      </c>
      <c r="G22" s="12">
        <f>+C22-(C$7+F22*C$8)</f>
        <v>1.489390000642743E-2</v>
      </c>
      <c r="K22" s="12">
        <v>1.489390000642743E-2</v>
      </c>
      <c r="O22" s="12">
        <f ca="1">+C$11+C$12*$F22</f>
        <v>1.489390000642743E-2</v>
      </c>
      <c r="Q22" s="38">
        <f>+C22-15018.5</f>
        <v>44563.849500000011</v>
      </c>
    </row>
    <row r="23" spans="1:21" s="12" customFormat="1" ht="12.95" customHeight="1" x14ac:dyDescent="0.2">
      <c r="C23" s="19"/>
      <c r="D23" s="19"/>
      <c r="Q23" s="38"/>
    </row>
    <row r="24" spans="1:21" s="12" customFormat="1" ht="12.95" customHeight="1" x14ac:dyDescent="0.2">
      <c r="C24" s="19"/>
      <c r="D24" s="19"/>
      <c r="Q24" s="38"/>
    </row>
    <row r="25" spans="1:21" s="12" customFormat="1" ht="12.95" customHeight="1" x14ac:dyDescent="0.2">
      <c r="C25" s="19"/>
      <c r="D25" s="19"/>
      <c r="Q25" s="38"/>
    </row>
    <row r="26" spans="1:21" s="12" customFormat="1" ht="12.95" customHeight="1" x14ac:dyDescent="0.2">
      <c r="C26" s="19"/>
      <c r="D26" s="19"/>
      <c r="Q26" s="38"/>
    </row>
    <row r="27" spans="1:21" s="12" customFormat="1" ht="12.95" customHeight="1" x14ac:dyDescent="0.2">
      <c r="C27" s="19"/>
      <c r="D27" s="19"/>
      <c r="Q27" s="38"/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2024-03-09T05:06:20Z</dcterms:modified>
</cp:coreProperties>
</file>