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E78114D9-B3DB-4C67-AC46-12CC056D5D5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H22" i="1"/>
  <c r="Q22" i="1"/>
  <c r="G11" i="1"/>
  <c r="F11" i="1"/>
  <c r="E21" i="1"/>
  <c r="F21" i="1"/>
  <c r="G21" i="1"/>
  <c r="H21" i="1"/>
  <c r="E14" i="1"/>
  <c r="C17" i="1"/>
  <c r="Q21" i="1"/>
  <c r="C11" i="1"/>
  <c r="E15" i="1" l="1"/>
  <c r="C12" i="1"/>
  <c r="C16" i="1" l="1"/>
  <c r="D18" i="1" s="1"/>
  <c r="O22" i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<sst xmlns="http://schemas.openxmlformats.org/spreadsheetml/2006/main" count="53" uniqueCount="49">
  <si>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</si>
  <si>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</si>
  <si>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</si>
  <si>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</si>
  <si>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</si>
  <si>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</si>
  <si>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</si>
  <si>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</si>
  <si>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</si>
  <si>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</si>
  <si>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</si>
  <si>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</si>
  <si>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</si>
  <si>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</si>
  <si>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</si>
  <si>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</si>
  <si>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</si>
  <si>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</si>
  <si>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</si>
  <si>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</si>
  <si>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</si>
  <si>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</si>
  <si>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</si>
  <si>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</si>
  <si>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</si>
  <si>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</si>
  <si>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</si>
  <si>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</si>
  <si>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</si>
  <si>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</si>
  <si>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</si>
  <si>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</si>
  <si>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</si>
  <si>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</si>
  <si>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</si>
  <si>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</si>
  <si>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</si>
  <si>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</si>
  <si>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</si>
  <si>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</si>
  <si>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UMi</t>
  </si>
  <si>
    <t>EA</t>
  </si>
  <si>
    <t>OEJV 0083</t>
  </si>
  <si>
    <t>not avail.</t>
  </si>
  <si>
    <t>IBVS 6029</t>
  </si>
  <si>
    <t>I</t>
  </si>
  <si>
    <t>OEJV</t>
  </si>
  <si>
    <t>AE Umi / GSC 4647-0555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</si>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</sst>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4" fillId="0" borderId="0" xfId="0" applyFont="1" applyAlignment="1"/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>
      <alignment vertical="top"/>
    </xf>
    <xf numFmtId="0" fontId="0" fillId="0" borderId="0" xfId="0">
      <alignment vertical="top"/>
    </xf>
    <xf numFmtId="0" fontId="10" fillId="0" borderId="0" xfId="0" applyFont="1">
      <alignment vertical="top"/>
    </xf>
    <xf numFmtId="0" fontId="3" fillId="0" borderId="0" xfId="0" applyFont="1">
      <alignment vertical="top"/>
    </xf>
    <xf numFmtId="0" fontId="6" fillId="0" borderId="0" xfId="0" applyFont="1" applyAlignment="1">
      <alignment horizontal="center"/>
    </xf>
    <xf numFmtId="0" fontId="8" fillId="0" borderId="0" xfId="0" applyFont="1">
      <alignment vertical="top"/>
    </xf>
    <xf numFmtId="0" fontId="7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22" fontId="6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6" fillId="0" borderId="0" xfId="0" applyFont="1" applyAlignment="1">
      <alignment horizontal="right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11" fillId="0" borderId="0" xfId="0" applyFont="1" applyAlignment="1">
      <alignment vertical="top"/>
    </xf>
    <xf numFmtId="0" fontId="10" fillId="0" borderId="0" xfId="0" applyFont="1" applyAlignment="1">
      <alignment horizontal="left"/>
    </xf>
    <xf numFmtId="0" fontId="12" fillId="0" borderId="3" xfId="0" applyFont="1" applyFill="1" applyBorder="1" applyAlignment="1">
      <alignment horizontal="center"/>
    </xf>
    <xf numFmtId="0" fontId="1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6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AE UMi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2870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4.0999999255291186E-3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CE3-4AF1-9F64-26EEB54BD91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2870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CE3-4AF1-9F64-26EEB54BD91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2870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CE3-4AF1-9F64-26EEB54BD91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2870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CE3-4AF1-9F64-26EEB54BD91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2870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CE3-4AF1-9F64-26EEB54BD91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2870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CE3-4AF1-9F64-26EEB54BD91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2870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CE3-4AF1-9F64-26EEB54BD91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2870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4.0999999255291186E-3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CE3-4AF1-9F64-26EEB54BD91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2870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CE3-4AF1-9F64-26EEB54BD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1410624"/>
        <c:axId val="1"/>
      </c:scatterChart>
      <c:valAx>
        <c:axId val="691410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4106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0751879699247"/>
          <c:y val="0.92375366568914952"/>
          <c:w val="0.7413533834586467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7392DEF-E2A6-A547-D5EF-761A7F6F7B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3" t="s">
        <v>47</v>
      </c>
    </row>
    <row r="2" spans="1:7" x14ac:dyDescent="0.2">
      <c r="A2" t="s">
        <v>23</v>
      </c>
      <c r="B2" s="27" t="s">
        <v>41</v>
      </c>
      <c r="C2" s="2"/>
      <c r="D2" s="2" t="s">
        <v>40</v>
      </c>
    </row>
    <row r="3" spans="1:7" ht="13.5" thickBot="1" x14ac:dyDescent="0.25"/>
    <row r="4" spans="1:7" ht="14.25" thickTop="1" thickBot="1" x14ac:dyDescent="0.25">
      <c r="A4" s="4" t="s">
        <v>0</v>
      </c>
      <c r="C4" s="29" t="s">
        <v>43</v>
      </c>
      <c r="D4" s="30" t="s">
        <v>43</v>
      </c>
    </row>
    <row r="6" spans="1:7" x14ac:dyDescent="0.2">
      <c r="A6" s="4" t="s">
        <v>1</v>
      </c>
    </row>
    <row r="7" spans="1:7" x14ac:dyDescent="0.2">
      <c r="A7" t="s">
        <v>2</v>
      </c>
      <c r="C7" s="34">
        <v>51332.705000000075</v>
      </c>
      <c r="D7" s="28" t="s">
        <v>42</v>
      </c>
    </row>
    <row r="8" spans="1:7" x14ac:dyDescent="0.2">
      <c r="A8" t="s">
        <v>3</v>
      </c>
      <c r="C8" s="34">
        <v>1.6446499999999999</v>
      </c>
      <c r="D8" s="28" t="s">
        <v>42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0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1.4285714026233864E-6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60326.724157638884</v>
      </c>
    </row>
    <row r="15" spans="1:7" x14ac:dyDescent="0.2">
      <c r="A15" s="11" t="s">
        <v>17</v>
      </c>
      <c r="B15" s="9"/>
      <c r="C15" s="12">
        <f ca="1">(C7+C11)+(C8+C12)*INT(MAX(F21:F3533))</f>
        <v>56052.854599999999</v>
      </c>
      <c r="D15" s="13" t="s">
        <v>38</v>
      </c>
      <c r="E15" s="14">
        <f ca="1">ROUND(2*(E14-$C$7)/$C$8,0)/2+E13</f>
        <v>5469.5</v>
      </c>
    </row>
    <row r="16" spans="1:7" x14ac:dyDescent="0.2">
      <c r="A16" s="15" t="s">
        <v>4</v>
      </c>
      <c r="B16" s="9"/>
      <c r="C16" s="16">
        <f ca="1">+C8+C12</f>
        <v>1.6446514285714027</v>
      </c>
      <c r="D16" s="13" t="s">
        <v>39</v>
      </c>
      <c r="E16" s="23">
        <f ca="1">ROUND(2*(E14-$C$15)/$C$16,0)/2+E13</f>
        <v>2599.5</v>
      </c>
    </row>
    <row r="17" spans="1:18" ht="13.5" thickBot="1" x14ac:dyDescent="0.25">
      <c r="A17" s="13" t="s">
        <v>29</v>
      </c>
      <c r="B17" s="9"/>
      <c r="C17" s="9">
        <f>COUNT(C21:C2191)</f>
        <v>2</v>
      </c>
      <c r="D17" s="13" t="s">
        <v>33</v>
      </c>
      <c r="E17" s="17">
        <f ca="1">+$C$15+$C$16*E16-15018.5-$C$9/24</f>
        <v>45310.021821904695</v>
      </c>
    </row>
    <row r="18" spans="1:18" ht="14.25" thickTop="1" thickBot="1" x14ac:dyDescent="0.25">
      <c r="A18" s="15" t="s">
        <v>5</v>
      </c>
      <c r="B18" s="9"/>
      <c r="C18" s="18">
        <f ca="1">+C15</f>
        <v>56052.854599999999</v>
      </c>
      <c r="D18" s="19">
        <f ca="1">+C16</f>
        <v>1.6446514285714027</v>
      </c>
      <c r="E18" s="20" t="s">
        <v>34</v>
      </c>
    </row>
    <row r="19" spans="1:18" ht="13.5" thickTop="1" x14ac:dyDescent="0.2">
      <c r="A19" s="24" t="s">
        <v>35</v>
      </c>
      <c r="E19" s="25">
        <v>21</v>
      </c>
    </row>
    <row r="20" spans="1:18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46</v>
      </c>
      <c r="I20" s="6" t="s">
        <v>28</v>
      </c>
      <c r="J20" s="6" t="s">
        <v>48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36</v>
      </c>
    </row>
    <row r="21" spans="1:18" x14ac:dyDescent="0.2">
      <c r="A21" s="27" t="s">
        <v>42</v>
      </c>
      <c r="C21" s="7">
        <v>51332.705000000075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1">
        <f>+C21-15018.5</f>
        <v>36314.205000000075</v>
      </c>
    </row>
    <row r="22" spans="1:18" x14ac:dyDescent="0.2">
      <c r="A22" s="31" t="s">
        <v>44</v>
      </c>
      <c r="B22" s="32" t="s">
        <v>45</v>
      </c>
      <c r="C22" s="31">
        <v>56052.854599999999</v>
      </c>
      <c r="D22" s="31">
        <v>1.6000000000000001E-3</v>
      </c>
      <c r="E22">
        <f>+(C22-C$7)/C$8</f>
        <v>2870.0024929315809</v>
      </c>
      <c r="F22">
        <f>ROUND(2*E22,0)/2</f>
        <v>2870</v>
      </c>
      <c r="G22">
        <f>+C22-(C$7+F22*C$8)</f>
        <v>4.0999999255291186E-3</v>
      </c>
      <c r="H22">
        <f>+G22</f>
        <v>4.0999999255291186E-3</v>
      </c>
      <c r="O22">
        <f ca="1">+C$11+C$12*$F22</f>
        <v>4.0999999255291186E-3</v>
      </c>
      <c r="Q22" s="1">
        <f>+C22-15018.5</f>
        <v>41034.354599999999</v>
      </c>
    </row>
    <row r="23" spans="1:18" x14ac:dyDescent="0.2">
      <c r="C23" s="7"/>
      <c r="D23" s="7"/>
      <c r="Q23" s="1"/>
    </row>
    <row r="24" spans="1:18" x14ac:dyDescent="0.2">
      <c r="C24" s="7"/>
      <c r="D24" s="7"/>
      <c r="Q24" s="1"/>
    </row>
    <row r="25" spans="1:18" x14ac:dyDescent="0.2">
      <c r="C25" s="7"/>
      <c r="D25" s="7"/>
      <c r="Q25" s="1"/>
    </row>
    <row r="26" spans="1:18" x14ac:dyDescent="0.2">
      <c r="C26" s="7"/>
      <c r="D26" s="7"/>
      <c r="Q26" s="1"/>
    </row>
    <row r="27" spans="1:18" x14ac:dyDescent="0.2">
      <c r="C27" s="7"/>
      <c r="D27" s="7"/>
      <c r="Q27" s="1"/>
    </row>
    <row r="28" spans="1:18" x14ac:dyDescent="0.2">
      <c r="C28" s="7"/>
      <c r="D28" s="7"/>
      <c r="Q28" s="1"/>
    </row>
    <row r="29" spans="1:18" x14ac:dyDescent="0.2">
      <c r="C29" s="7"/>
      <c r="D29" s="7"/>
      <c r="Q29" s="1"/>
    </row>
    <row r="30" spans="1:18" x14ac:dyDescent="0.2">
      <c r="C30" s="7"/>
      <c r="D30" s="7"/>
      <c r="Q30" s="1"/>
    </row>
    <row r="31" spans="1:18" x14ac:dyDescent="0.2">
      <c r="C31" s="7"/>
      <c r="D31" s="7"/>
      <c r="Q31" s="1"/>
    </row>
    <row r="32" spans="1:18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5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2024-01-17T04:22:47Z</dcterms:modified>
</cp:coreProperties>
</file>