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FBD2462-EE84-4595-8067-15AC641E457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<sst xmlns="http://schemas.openxmlformats.org/spreadsheetml/2006/main" count="53" uniqueCount="49">
  <si>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</si>
  <si>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</si>
  <si>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</si>
  <si>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</si>
  <si>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</si>
  <si>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</si>
  <si>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</si>
  <si>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</si>
  <si>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</si>
  <si>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</si>
  <si>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</si>
  <si>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</si>
  <si>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</si>
  <si>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</si>
  <si>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</si>
  <si>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</si>
  <si>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</si>
  <si>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</si>
  <si>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</si>
  <si>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</si>
  <si>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</si>
  <si>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</si>
  <si>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</si>
  <si>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</si>
  <si>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</si>
  <si>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</si>
  <si>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</si>
  <si>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</si>
  <si>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</si>
  <si>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</si>
  <si>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</si>
  <si>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</si>
  <si>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</si>
  <si>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</si>
  <si>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</si>
  <si>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</si>
  <si>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</si>
  <si>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</si>
  <si>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</si>
  <si>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</si>
  <si>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EA</t>
  </si>
  <si>
    <t>UMi</t>
  </si>
  <si>
    <t>OEJV 0091</t>
  </si>
  <si>
    <t>not avail.</t>
  </si>
  <si>
    <t>IBVS 5992</t>
  </si>
  <si>
    <t>I</t>
  </si>
  <si>
    <t>OEJV</t>
  </si>
  <si>
    <t>AH Umi / GSC 4577-0707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</si>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</sst>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6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>
      <alignment horizontal="righ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UMi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57-43D6-BA88-DEBBB8F04C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-2.4219999999331776E-2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57-43D6-BA88-DEBBB8F04C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57-43D6-BA88-DEBBB8F04C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57-43D6-BA88-DEBBB8F04C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57-43D6-BA88-DEBBB8F04C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57-43D6-BA88-DEBBB8F04C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57-43D6-BA88-DEBBB8F04C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-2.4219999999331776E-2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57-43D6-BA88-DEBBB8F04CD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57-43D6-BA88-DEBBB8F0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422416"/>
        <c:axId val="1"/>
      </c:scatterChart>
      <c:valAx>
        <c:axId val="68142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2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DAC4B7C-79F9-35F6-8933-B98CBECFB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47</v>
      </c>
    </row>
    <row r="2" spans="1:7" x14ac:dyDescent="0.2">
      <c r="A2" t="s">
        <v>23</v>
      </c>
      <c r="B2" s="27" t="s">
        <v>40</v>
      </c>
      <c r="C2" s="2"/>
      <c r="D2" s="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8" t="s">
        <v>43</v>
      </c>
      <c r="D4" s="29" t="s">
        <v>43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51401.796000000002</v>
      </c>
      <c r="D7" s="32" t="s">
        <v>42</v>
      </c>
    </row>
    <row r="8" spans="1:7" x14ac:dyDescent="0.2">
      <c r="A8" t="s">
        <v>3</v>
      </c>
      <c r="C8" s="34">
        <v>1.87622</v>
      </c>
      <c r="D8" s="32" t="s">
        <v>42</v>
      </c>
    </row>
    <row r="9" spans="1:7" x14ac:dyDescent="0.2">
      <c r="A9" s="8" t="s">
        <v>30</v>
      </c>
      <c r="B9" s="9"/>
      <c r="C9" s="35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-1.0480311553150919E-5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60326.724791319444</v>
      </c>
    </row>
    <row r="15" spans="1:7" x14ac:dyDescent="0.2">
      <c r="A15" s="11" t="s">
        <v>17</v>
      </c>
      <c r="B15" s="9"/>
      <c r="C15" s="12">
        <f ca="1">(C7+C11)+(C8+C12)*INT(MAX(F21:F3533))</f>
        <v>55737.716200000003</v>
      </c>
      <c r="D15" s="13" t="s">
        <v>38</v>
      </c>
      <c r="E15" s="14">
        <f ca="1">ROUND(2*(E14-$C$7)/$C$8,0)/2+E13</f>
        <v>4758</v>
      </c>
    </row>
    <row r="16" spans="1:7" x14ac:dyDescent="0.2">
      <c r="A16" s="15" t="s">
        <v>4</v>
      </c>
      <c r="B16" s="9"/>
      <c r="C16" s="16">
        <f ca="1">+C8+C12</f>
        <v>1.876209519688447</v>
      </c>
      <c r="D16" s="13" t="s">
        <v>39</v>
      </c>
      <c r="E16" s="23">
        <f ca="1">ROUND(2*(E14-$C$15)/$C$16,0)/2+E13</f>
        <v>2447</v>
      </c>
    </row>
    <row r="17" spans="1:18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45310.696728010967</v>
      </c>
    </row>
    <row r="18" spans="1:18" ht="14.25" thickTop="1" thickBot="1" x14ac:dyDescent="0.25">
      <c r="A18" s="15" t="s">
        <v>5</v>
      </c>
      <c r="B18" s="9"/>
      <c r="C18" s="18">
        <f ca="1">+C15</f>
        <v>55737.716200000003</v>
      </c>
      <c r="D18" s="19">
        <f ca="1">+C16</f>
        <v>1.876209519688447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s="27" t="s">
        <v>42</v>
      </c>
      <c r="C21" s="7">
        <v>51401.796000000002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36383.296000000002</v>
      </c>
    </row>
    <row r="22" spans="1:18" x14ac:dyDescent="0.2">
      <c r="A22" s="30" t="s">
        <v>44</v>
      </c>
      <c r="B22" s="31" t="s">
        <v>45</v>
      </c>
      <c r="C22" s="30">
        <v>55737.716200000003</v>
      </c>
      <c r="D22" s="30">
        <v>2.0000000000000001E-4</v>
      </c>
      <c r="E22">
        <f>+(C22-C$7)/C$8</f>
        <v>2310.9870910660798</v>
      </c>
      <c r="F22">
        <f>ROUND(2*E22,0)/2</f>
        <v>2311</v>
      </c>
      <c r="G22">
        <f>+C22-(C$7+F22*C$8)</f>
        <v>-2.4219999999331776E-2</v>
      </c>
      <c r="I22">
        <f>+G22</f>
        <v>-2.4219999999331776E-2</v>
      </c>
      <c r="O22">
        <f ca="1">+C$11+C$12*$F22</f>
        <v>-2.4219999999331776E-2</v>
      </c>
      <c r="Q22" s="1">
        <f>+C22-15018.5</f>
        <v>40719.216200000003</v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2024-01-17T04:23:42Z</dcterms:modified>
</cp:coreProperties>
</file>