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DADD898-D540-4DE0-85BC-5885022F5DA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G11" i="1"/>
  <c r="F11" i="1"/>
  <c r="E21" i="1"/>
  <c r="F21" i="1"/>
  <c r="G21" i="1"/>
  <c r="H21" i="1"/>
  <c r="E23" i="1"/>
  <c r="F23" i="1"/>
  <c r="G23" i="1"/>
  <c r="I23" i="1"/>
  <c r="E24" i="1"/>
  <c r="F24" i="1"/>
  <c r="G24" i="1"/>
  <c r="I24" i="1"/>
  <c r="Q22" i="1"/>
  <c r="Q23" i="1"/>
  <c r="Q24" i="1"/>
  <c r="E14" i="1"/>
  <c r="E15" i="1" s="1"/>
  <c r="C17" i="1"/>
  <c r="Q21" i="1"/>
  <c r="C11" i="1"/>
  <c r="C12" i="1"/>
  <c r="C16" i="1" l="1"/>
  <c r="D18" i="1" s="1"/>
  <c r="C15" i="1"/>
  <c r="O23" i="1"/>
  <c r="O22" i="1"/>
  <c r="O24" i="1"/>
  <c r="O21" i="1"/>
  <c r="C18" i="1" l="1"/>
  <c r="E16" i="1"/>
  <c r="E17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<sst xmlns="http://schemas.openxmlformats.org/spreadsheetml/2006/main" count="57" uniqueCount="50">
  <si>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</si>
  <si>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</si>
  <si>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</si>
  <si>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</si>
  <si>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</si>
  <si>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</si>
  <si>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</si>
  <si>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</si>
  <si>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</si>
  <si>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</si>
  <si>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</si>
  <si>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</si>
  <si>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</si>
  <si>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</si>
  <si>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</si>
  <si>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</si>
  <si>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</si>
  <si>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</si>
  <si>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</si>
  <si>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</si>
  <si>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</si>
  <si>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</si>
  <si>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</si>
  <si>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</si>
  <si>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</si>
  <si>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</si>
  <si>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</si>
  <si>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</si>
  <si>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</si>
  <si>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</si>
  <si>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</si>
  <si>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</si>
  <si>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</si>
  <si>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</si>
  <si>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</si>
  <si>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</si>
  <si>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</si>
  <si>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</si>
  <si>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</si>
  <si>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</si>
  <si>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</si>
  <si>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</si>
  <si>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UMi</t>
  </si>
  <si>
    <t>IBVS 5992</t>
  </si>
  <si>
    <t>I</t>
  </si>
  <si>
    <t>IBVS 6029</t>
  </si>
  <si>
    <t>II:</t>
  </si>
  <si>
    <t>EW</t>
  </si>
  <si>
    <t>AN Umi / GSC 4407-0351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</si>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</sst>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UMi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13927</c:v>
                </c:pt>
                <c:pt idx="2">
                  <c:v>14914.5</c:v>
                </c:pt>
                <c:pt idx="3">
                  <c:v>15109.5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2C-4038-99FC-FE7B89E8732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13927</c:v>
                </c:pt>
                <c:pt idx="2">
                  <c:v>14914.5</c:v>
                </c:pt>
                <c:pt idx="3">
                  <c:v>15109.5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2.3679999998421408E-2</c:v>
                </c:pt>
                <c:pt idx="2">
                  <c:v>3.3080000001064036E-2</c:v>
                </c:pt>
                <c:pt idx="3">
                  <c:v>3.0680000003485475E-2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2C-4038-99FC-FE7B89E8732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13927</c:v>
                </c:pt>
                <c:pt idx="2">
                  <c:v>14914.5</c:v>
                </c:pt>
                <c:pt idx="3">
                  <c:v>15109.5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2C-4038-99FC-FE7B89E8732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13927</c:v>
                </c:pt>
                <c:pt idx="2">
                  <c:v>14914.5</c:v>
                </c:pt>
                <c:pt idx="3">
                  <c:v>15109.5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2C-4038-99FC-FE7B89E8732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13927</c:v>
                </c:pt>
                <c:pt idx="2">
                  <c:v>14914.5</c:v>
                </c:pt>
                <c:pt idx="3">
                  <c:v>15109.5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2C-4038-99FC-FE7B89E8732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13927</c:v>
                </c:pt>
                <c:pt idx="2">
                  <c:v>14914.5</c:v>
                </c:pt>
                <c:pt idx="3">
                  <c:v>15109.5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2C-4038-99FC-FE7B89E8732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13927</c:v>
                </c:pt>
                <c:pt idx="2">
                  <c:v>14914.5</c:v>
                </c:pt>
                <c:pt idx="3">
                  <c:v>15109.5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2C-4038-99FC-FE7B89E8732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13927</c:v>
                </c:pt>
                <c:pt idx="2">
                  <c:v>14914.5</c:v>
                </c:pt>
                <c:pt idx="3">
                  <c:v>15109.5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-7.4691108757765037E-2</c:v>
                </c:pt>
                <c:pt idx="1">
                  <c:v>2.4019866989079319E-2</c:v>
                </c:pt>
                <c:pt idx="2">
                  <c:v>3.1019011711561476E-2</c:v>
                </c:pt>
                <c:pt idx="3">
                  <c:v>3.2401121302330096E-2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2C-4038-99FC-FE7B89E8732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13927</c:v>
                </c:pt>
                <c:pt idx="2">
                  <c:v>14914.5</c:v>
                </c:pt>
                <c:pt idx="3">
                  <c:v>15109.5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A2C-4038-99FC-FE7B89E87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10624"/>
        <c:axId val="1"/>
      </c:scatterChart>
      <c:valAx>
        <c:axId val="69141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10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0A4507-1B0B-4ADB-4EA0-2897D1B00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48</v>
      </c>
    </row>
    <row r="2" spans="1:7" x14ac:dyDescent="0.2">
      <c r="A2" t="s">
        <v>23</v>
      </c>
      <c r="B2" t="s">
        <v>47</v>
      </c>
      <c r="C2" s="2"/>
      <c r="D2" s="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51412.673999999999</v>
      </c>
      <c r="D7" s="29" t="s">
        <v>41</v>
      </c>
    </row>
    <row r="8" spans="1:7" x14ac:dyDescent="0.2">
      <c r="A8" t="s">
        <v>3</v>
      </c>
      <c r="C8" s="36">
        <v>0.30696000000000001</v>
      </c>
      <c r="D8" s="29" t="s">
        <v>41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-7.4691108757765037E-2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7.0877414911211577E-6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60326.725995023146</v>
      </c>
    </row>
    <row r="15" spans="1:7" x14ac:dyDescent="0.2">
      <c r="A15" s="11" t="s">
        <v>17</v>
      </c>
      <c r="B15" s="9"/>
      <c r="C15" s="12">
        <f ca="1">(C7+C11)+(C8+C12)*INT(MAX(F21:F3533))</f>
        <v>56050.565037577435</v>
      </c>
      <c r="D15" s="13" t="s">
        <v>38</v>
      </c>
      <c r="E15" s="14">
        <f ca="1">ROUND(2*(E14-$C$7)/$C$8,0)/2+E13</f>
        <v>29041</v>
      </c>
    </row>
    <row r="16" spans="1:7" x14ac:dyDescent="0.2">
      <c r="A16" s="15" t="s">
        <v>4</v>
      </c>
      <c r="B16" s="9"/>
      <c r="C16" s="16">
        <f ca="1">+C8+C12</f>
        <v>0.30696708774149112</v>
      </c>
      <c r="D16" s="13" t="s">
        <v>39</v>
      </c>
      <c r="E16" s="23">
        <f ca="1">ROUND(2*(E14-$C$15)/$C$16,0)/2+E13</f>
        <v>13931.5</v>
      </c>
    </row>
    <row r="17" spans="1:18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45308.972853781357</v>
      </c>
    </row>
    <row r="18" spans="1:18" ht="14.25" thickTop="1" thickBot="1" x14ac:dyDescent="0.25">
      <c r="A18" s="15" t="s">
        <v>5</v>
      </c>
      <c r="B18" s="9"/>
      <c r="C18" s="18">
        <f ca="1">+C15</f>
        <v>56050.565037577435</v>
      </c>
      <c r="D18" s="19">
        <f ca="1">+C16</f>
        <v>0.30696708774149112</v>
      </c>
      <c r="E18" s="20" t="s">
        <v>34</v>
      </c>
    </row>
    <row r="19" spans="1:18" ht="13.5" thickTop="1" x14ac:dyDescent="0.2">
      <c r="A19" s="24" t="s">
        <v>35</v>
      </c>
      <c r="E19" s="25">
        <v>22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41</v>
      </c>
      <c r="I20" s="6" t="s">
        <v>28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8" x14ac:dyDescent="0.2">
      <c r="A21" t="s">
        <v>41</v>
      </c>
      <c r="C21" s="7">
        <v>51412.673999999999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-7.4691108757765037E-2</v>
      </c>
      <c r="Q21" s="1">
        <f>+C21-15018.5</f>
        <v>36394.173999999999</v>
      </c>
    </row>
    <row r="22" spans="1:18" x14ac:dyDescent="0.2">
      <c r="A22" s="30" t="s">
        <v>43</v>
      </c>
      <c r="B22" s="31" t="s">
        <v>44</v>
      </c>
      <c r="C22" s="30">
        <v>55687.729599999999</v>
      </c>
      <c r="D22" s="30">
        <v>2.9999999999999997E-4</v>
      </c>
      <c r="E22">
        <f>+(C22-C$7)/C$8</f>
        <v>13927.077143601771</v>
      </c>
      <c r="F22">
        <f>ROUND(2*E22,0)/2</f>
        <v>13927</v>
      </c>
      <c r="G22">
        <f>+C22-(C$7+F22*C$8)</f>
        <v>2.3679999998421408E-2</v>
      </c>
      <c r="I22">
        <f>+G22</f>
        <v>2.3679999998421408E-2</v>
      </c>
      <c r="O22">
        <f ca="1">+C$11+C$12*$F22</f>
        <v>2.4019866989079319E-2</v>
      </c>
      <c r="Q22" s="1">
        <f>+C22-15018.5</f>
        <v>40669.229599999999</v>
      </c>
    </row>
    <row r="23" spans="1:18" x14ac:dyDescent="0.2">
      <c r="A23" s="32" t="s">
        <v>45</v>
      </c>
      <c r="B23" s="33" t="s">
        <v>46</v>
      </c>
      <c r="C23" s="32">
        <v>55990.862000000001</v>
      </c>
      <c r="D23" s="32">
        <v>8.0000000000000004E-4</v>
      </c>
      <c r="E23">
        <f>+(C23-C$7)/C$8</f>
        <v>14914.607766484238</v>
      </c>
      <c r="F23">
        <f>ROUND(2*E23,0)/2</f>
        <v>14914.5</v>
      </c>
      <c r="G23">
        <f>+C23-(C$7+F23*C$8)</f>
        <v>3.3080000001064036E-2</v>
      </c>
      <c r="I23">
        <f>+G23</f>
        <v>3.3080000001064036E-2</v>
      </c>
      <c r="O23">
        <f ca="1">+C$11+C$12*$F23</f>
        <v>3.1019011711561476E-2</v>
      </c>
      <c r="Q23" s="1">
        <f>+C23-15018.5</f>
        <v>40972.362000000001</v>
      </c>
    </row>
    <row r="24" spans="1:18" x14ac:dyDescent="0.2">
      <c r="A24" s="32" t="s">
        <v>45</v>
      </c>
      <c r="B24" s="33" t="s">
        <v>46</v>
      </c>
      <c r="C24" s="32">
        <v>56050.716800000002</v>
      </c>
      <c r="D24" s="32">
        <v>1E-3</v>
      </c>
      <c r="E24">
        <f>+(C24-C$7)/C$8</f>
        <v>15109.599947875953</v>
      </c>
      <c r="F24">
        <f>ROUND(2*E24,0)/2</f>
        <v>15109.5</v>
      </c>
      <c r="G24">
        <f>+C24-(C$7+F24*C$8)</f>
        <v>3.0680000003485475E-2</v>
      </c>
      <c r="I24">
        <f>+G24</f>
        <v>3.0680000003485475E-2</v>
      </c>
      <c r="O24">
        <f ca="1">+C$11+C$12*$F24</f>
        <v>3.2401121302330096E-2</v>
      </c>
      <c r="Q24" s="1">
        <f>+C24-15018.5</f>
        <v>41032.216800000002</v>
      </c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2024-01-17T04:25:26Z</dcterms:modified>
</cp:coreProperties>
</file>