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4D05DC0-FB60-4E6C-A9F7-A13851B51A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3" i="1"/>
  <c r="F23" i="1"/>
  <c r="G23" i="1"/>
  <c r="I23" i="1"/>
  <c r="F11" i="1"/>
  <c r="Q23" i="1"/>
  <c r="E22" i="1"/>
  <c r="F22" i="1"/>
  <c r="G22" i="1"/>
  <c r="I22" i="1"/>
  <c r="Q22" i="1"/>
  <c r="G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C15" i="1" l="1"/>
  <c r="O24" i="1"/>
  <c r="O23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<sst xmlns="http://schemas.openxmlformats.org/spreadsheetml/2006/main" count="54" uniqueCount="51">
  <si>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</si>
  <si>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</si>
  <si>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</si>
  <si>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</si>
  <si>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</si>
  <si>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</si>
  <si>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</si>
  <si>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</si>
  <si>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</si>
  <si>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</si>
  <si>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</si>
  <si>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</si>
  <si>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</si>
  <si>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</si>
  <si>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</si>
  <si>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</si>
  <si>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</si>
  <si>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</si>
  <si>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</si>
  <si>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</si>
  <si>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</si>
  <si>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</si>
  <si>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</si>
  <si>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</si>
  <si>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</si>
  <si>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</si>
  <si>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</si>
  <si>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</si>
  <si>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</si>
  <si>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</si>
  <si>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</si>
  <si>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</si>
  <si>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</si>
  <si>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</si>
  <si>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</si>
  <si>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</si>
  <si>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</si>
  <si>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</si>
  <si>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</si>
  <si>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</si>
  <si>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</si>
  <si>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</si>
  <si>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ZZ UMi / GSC 4412-1967</t>
  </si>
  <si>
    <t>G4412-1967</t>
  </si>
  <si>
    <t>EA</t>
  </si>
  <si>
    <t>OEJV 0091</t>
  </si>
  <si>
    <t>IBVS 5992</t>
  </si>
  <si>
    <t>I</t>
  </si>
  <si>
    <t>IBVS 6093</t>
  </si>
  <si>
    <t>IBVS 6157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</si>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</sst>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UMi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7B-45D2-BAE1-0BBFA5C946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3.4000000014202669E-3</c:v>
                </c:pt>
                <c:pt idx="2">
                  <c:v>4.0600000065751374E-3</c:v>
                </c:pt>
                <c:pt idx="3">
                  <c:v>4.3200000000069849E-3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7B-45D2-BAE1-0BBFA5C946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7B-45D2-BAE1-0BBFA5C946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7B-45D2-BAE1-0BBFA5C946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7B-45D2-BAE1-0BBFA5C946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7B-45D2-BAE1-0BBFA5C946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7B-45D2-BAE1-0BBFA5C946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-3.5593968320153657E-7</c:v>
                </c:pt>
                <c:pt idx="1">
                  <c:v>3.3960663631700397E-3</c:v>
                </c:pt>
                <c:pt idx="2">
                  <c:v>4.0834055801901425E-3</c:v>
                </c:pt>
                <c:pt idx="3">
                  <c:v>4.3008840043254086E-3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7B-45D2-BAE1-0BBFA5C946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1265</c:v>
                </c:pt>
                <c:pt idx="2">
                  <c:v>1521</c:v>
                </c:pt>
                <c:pt idx="3">
                  <c:v>1602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7B-45D2-BAE1-0BBFA5C94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30456"/>
        <c:axId val="1"/>
      </c:scatterChart>
      <c:valAx>
        <c:axId val="621730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30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0075187969924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2FC8B6-F278-D3FD-FD1A-3F12C8C8B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/>
      <c r="F1" t="s">
        <v>43</v>
      </c>
    </row>
    <row r="2" spans="1:7" x14ac:dyDescent="0.2">
      <c r="A2" t="s">
        <v>23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51593.733</v>
      </c>
      <c r="D4" s="9">
        <v>3.2064400000000002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51593.733</v>
      </c>
      <c r="D7" s="31" t="s">
        <v>45</v>
      </c>
    </row>
    <row r="8" spans="1:7" x14ac:dyDescent="0.2">
      <c r="A8" t="s">
        <v>3</v>
      </c>
      <c r="C8" s="38">
        <v>3.2064400000000002</v>
      </c>
      <c r="D8" s="31" t="s">
        <v>45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-3.5593968320153657E-7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2.6849188164847756E-6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60326.736841550926</v>
      </c>
    </row>
    <row r="15" spans="1:7" x14ac:dyDescent="0.2">
      <c r="A15" s="14" t="s">
        <v>17</v>
      </c>
      <c r="B15" s="12"/>
      <c r="C15" s="15">
        <f ca="1">(C7+C11)+(C8+C12)*INT(MAX(F21:F3533))</f>
        <v>56730.454180884008</v>
      </c>
      <c r="D15" s="16" t="s">
        <v>40</v>
      </c>
      <c r="E15" s="17">
        <f ca="1">ROUND(2*(E14-$C$7)/$C$8,0)/2+E13</f>
        <v>2724.5</v>
      </c>
    </row>
    <row r="16" spans="1:7" x14ac:dyDescent="0.2">
      <c r="A16" s="18" t="s">
        <v>4</v>
      </c>
      <c r="B16" s="12"/>
      <c r="C16" s="19">
        <f ca="1">+C8+C12</f>
        <v>3.2064426849188168</v>
      </c>
      <c r="D16" s="16" t="s">
        <v>33</v>
      </c>
      <c r="E16" s="26">
        <f ca="1">ROUND(2*(E14-$C$15)/$C$16,0)/2+E13</f>
        <v>1122.5</v>
      </c>
    </row>
    <row r="17" spans="1:18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+$C$15+$C$16*E16-15018.5-$C$9/24</f>
        <v>45311.581928038715</v>
      </c>
    </row>
    <row r="18" spans="1:18" ht="14.25" thickTop="1" thickBot="1" x14ac:dyDescent="0.25">
      <c r="A18" s="18" t="s">
        <v>5</v>
      </c>
      <c r="B18" s="12"/>
      <c r="C18" s="21">
        <f ca="1">+C15</f>
        <v>56730.454180884008</v>
      </c>
      <c r="D18" s="22">
        <f ca="1">+C16</f>
        <v>3.2064426849188168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s="31" t="s">
        <v>41</v>
      </c>
      <c r="C21" s="10">
        <v>51593.733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-3.5593968320153657E-7</v>
      </c>
      <c r="Q21" s="2">
        <f>+C21-15018.5</f>
        <v>36575.233</v>
      </c>
    </row>
    <row r="22" spans="1:18" x14ac:dyDescent="0.2">
      <c r="A22" s="32" t="s">
        <v>46</v>
      </c>
      <c r="B22" s="33" t="s">
        <v>47</v>
      </c>
      <c r="C22" s="32">
        <v>55649.883000000002</v>
      </c>
      <c r="D22" s="32">
        <v>2.9999999999999997E-4</v>
      </c>
      <c r="E22">
        <f>+(C22-C$7)/C$8</f>
        <v>1265.0010603660137</v>
      </c>
      <c r="F22">
        <f>ROUND(2*E22,0)/2</f>
        <v>1265</v>
      </c>
      <c r="G22">
        <f>+C22-(C$7+F22*C$8)</f>
        <v>3.4000000014202669E-3</v>
      </c>
      <c r="I22">
        <f>+G22</f>
        <v>3.4000000014202669E-3</v>
      </c>
      <c r="O22">
        <f ca="1">+C$11+C$12*$F22</f>
        <v>3.3960663631700397E-3</v>
      </c>
      <c r="Q22" s="2">
        <f>+C22-15018.5</f>
        <v>40631.383000000002</v>
      </c>
    </row>
    <row r="23" spans="1:18" x14ac:dyDescent="0.2">
      <c r="A23" s="34" t="s">
        <v>48</v>
      </c>
      <c r="B23" s="35" t="s">
        <v>47</v>
      </c>
      <c r="C23" s="34">
        <v>56470.732300000003</v>
      </c>
      <c r="D23" s="34">
        <v>2.0000000000000001E-4</v>
      </c>
      <c r="E23">
        <f>+(C23-C$7)/C$8</f>
        <v>1521.0012662017698</v>
      </c>
      <c r="F23">
        <f>ROUND(2*E23,0)/2</f>
        <v>1521</v>
      </c>
      <c r="G23">
        <f>+C23-(C$7+F23*C$8)</f>
        <v>4.0600000065751374E-3</v>
      </c>
      <c r="I23">
        <f>+G23</f>
        <v>4.0600000065751374E-3</v>
      </c>
      <c r="O23">
        <f ca="1">+C$11+C$12*$F23</f>
        <v>4.0834055801901425E-3</v>
      </c>
      <c r="Q23" s="2">
        <f>+C23-15018.5</f>
        <v>41452.232300000003</v>
      </c>
    </row>
    <row r="24" spans="1:18" x14ac:dyDescent="0.2">
      <c r="A24" s="36" t="s">
        <v>49</v>
      </c>
      <c r="B24" s="37"/>
      <c r="C24" s="36">
        <v>56730.4542</v>
      </c>
      <c r="D24" s="36">
        <v>2.0000000000000001E-4</v>
      </c>
      <c r="E24">
        <f>+(C24-C$7)/C$8</f>
        <v>1602.0013472885817</v>
      </c>
      <c r="F24">
        <f>ROUND(2*E24,0)/2</f>
        <v>1602</v>
      </c>
      <c r="G24">
        <f>+C24-(C$7+F24*C$8)</f>
        <v>4.3200000000069849E-3</v>
      </c>
      <c r="I24">
        <f>+G24</f>
        <v>4.3200000000069849E-3</v>
      </c>
      <c r="O24">
        <f ca="1">+C$11+C$12*$F24</f>
        <v>4.3008840043254086E-3</v>
      </c>
      <c r="Q24" s="2">
        <f>+C24-15018.5</f>
        <v>41711.9542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2024-01-17T04:41:03Z</dcterms:modified>
</cp:coreProperties>
</file>