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5619D3A-9899-43A9-BB33-52FEA4F3AA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70" i="1" l="1"/>
  <c r="F70" i="1" s="1"/>
  <c r="G70" i="1" s="1"/>
  <c r="J70" i="1" s="1"/>
  <c r="Q70" i="1"/>
  <c r="E22" i="1"/>
  <c r="F22" i="1" s="1"/>
  <c r="G22" i="1" s="1"/>
  <c r="K22" i="1" s="1"/>
  <c r="E23" i="1"/>
  <c r="F23" i="1" s="1"/>
  <c r="G23" i="1" s="1"/>
  <c r="K23" i="1" s="1"/>
  <c r="E24" i="1"/>
  <c r="F24" i="1" s="1"/>
  <c r="G24" i="1" s="1"/>
  <c r="K24" i="1" s="1"/>
  <c r="E25" i="1"/>
  <c r="F25" i="1" s="1"/>
  <c r="G25" i="1" s="1"/>
  <c r="K25" i="1" s="1"/>
  <c r="E26" i="1"/>
  <c r="F26" i="1" s="1"/>
  <c r="G26" i="1" s="1"/>
  <c r="K26" i="1" s="1"/>
  <c r="E27" i="1"/>
  <c r="F27" i="1" s="1"/>
  <c r="G27" i="1" s="1"/>
  <c r="K27" i="1" s="1"/>
  <c r="E28" i="1"/>
  <c r="F28" i="1" s="1"/>
  <c r="G28" i="1" s="1"/>
  <c r="K28" i="1" s="1"/>
  <c r="E29" i="1"/>
  <c r="F29" i="1" s="1"/>
  <c r="G29" i="1" s="1"/>
  <c r="K29" i="1" s="1"/>
  <c r="E30" i="1"/>
  <c r="F30" i="1" s="1"/>
  <c r="G30" i="1" s="1"/>
  <c r="K30" i="1" s="1"/>
  <c r="E31" i="1"/>
  <c r="F31" i="1" s="1"/>
  <c r="G31" i="1" s="1"/>
  <c r="K31" i="1" s="1"/>
  <c r="E32" i="1"/>
  <c r="F32" i="1" s="1"/>
  <c r="G32" i="1" s="1"/>
  <c r="K32" i="1" s="1"/>
  <c r="E33" i="1"/>
  <c r="F33" i="1" s="1"/>
  <c r="G33" i="1" s="1"/>
  <c r="K33" i="1" s="1"/>
  <c r="E34" i="1"/>
  <c r="F34" i="1" s="1"/>
  <c r="G34" i="1" s="1"/>
  <c r="K34" i="1" s="1"/>
  <c r="E35" i="1"/>
  <c r="F35" i="1" s="1"/>
  <c r="G35" i="1" s="1"/>
  <c r="K35" i="1" s="1"/>
  <c r="E36" i="1"/>
  <c r="F36" i="1" s="1"/>
  <c r="G36" i="1" s="1"/>
  <c r="K36" i="1" s="1"/>
  <c r="E38" i="1"/>
  <c r="F38" i="1" s="1"/>
  <c r="G38" i="1" s="1"/>
  <c r="I38" i="1" s="1"/>
  <c r="E39" i="1"/>
  <c r="F39" i="1" s="1"/>
  <c r="G39" i="1" s="1"/>
  <c r="I39" i="1" s="1"/>
  <c r="E40" i="1"/>
  <c r="F40" i="1" s="1"/>
  <c r="G40" i="1" s="1"/>
  <c r="I40" i="1" s="1"/>
  <c r="E41" i="1"/>
  <c r="F41" i="1" s="1"/>
  <c r="G41" i="1" s="1"/>
  <c r="I41" i="1" s="1"/>
  <c r="E42" i="1"/>
  <c r="F42" i="1" s="1"/>
  <c r="G42" i="1" s="1"/>
  <c r="I42" i="1" s="1"/>
  <c r="E43" i="1"/>
  <c r="F43" i="1" s="1"/>
  <c r="G43" i="1" s="1"/>
  <c r="I43" i="1" s="1"/>
  <c r="E44" i="1"/>
  <c r="F44" i="1" s="1"/>
  <c r="G44" i="1" s="1"/>
  <c r="I44" i="1" s="1"/>
  <c r="E45" i="1"/>
  <c r="F45" i="1" s="1"/>
  <c r="G45" i="1" s="1"/>
  <c r="I45" i="1" s="1"/>
  <c r="E46" i="1"/>
  <c r="F46" i="1" s="1"/>
  <c r="G46" i="1" s="1"/>
  <c r="I46" i="1" s="1"/>
  <c r="E47" i="1"/>
  <c r="F47" i="1" s="1"/>
  <c r="G47" i="1" s="1"/>
  <c r="I47" i="1" s="1"/>
  <c r="E48" i="1"/>
  <c r="F48" i="1" s="1"/>
  <c r="G48" i="1" s="1"/>
  <c r="I48" i="1" s="1"/>
  <c r="E49" i="1"/>
  <c r="F49" i="1" s="1"/>
  <c r="G49" i="1" s="1"/>
  <c r="I49" i="1" s="1"/>
  <c r="E50" i="1"/>
  <c r="F50" i="1" s="1"/>
  <c r="G50" i="1" s="1"/>
  <c r="I50" i="1" s="1"/>
  <c r="E51" i="1"/>
  <c r="F51" i="1" s="1"/>
  <c r="G51" i="1" s="1"/>
  <c r="I51" i="1" s="1"/>
  <c r="E52" i="1"/>
  <c r="F52" i="1"/>
  <c r="G52" i="1"/>
  <c r="I52" i="1" s="1"/>
  <c r="E53" i="1"/>
  <c r="F53" i="1" s="1"/>
  <c r="G53" i="1" s="1"/>
  <c r="I53" i="1" s="1"/>
  <c r="E54" i="1"/>
  <c r="F54" i="1" s="1"/>
  <c r="G54" i="1" s="1"/>
  <c r="I54" i="1" s="1"/>
  <c r="E55" i="1"/>
  <c r="F55" i="1" s="1"/>
  <c r="G55" i="1" s="1"/>
  <c r="I55" i="1" s="1"/>
  <c r="E56" i="1"/>
  <c r="F56" i="1" s="1"/>
  <c r="G56" i="1" s="1"/>
  <c r="I56" i="1" s="1"/>
  <c r="E57" i="1"/>
  <c r="F57" i="1" s="1"/>
  <c r="G57" i="1" s="1"/>
  <c r="I57" i="1" s="1"/>
  <c r="E58" i="1"/>
  <c r="F58" i="1"/>
  <c r="G58" i="1" s="1"/>
  <c r="I58" i="1" s="1"/>
  <c r="E59" i="1"/>
  <c r="F59" i="1" s="1"/>
  <c r="G59" i="1" s="1"/>
  <c r="I59" i="1" s="1"/>
  <c r="E60" i="1"/>
  <c r="F60" i="1" s="1"/>
  <c r="G60" i="1" s="1"/>
  <c r="I60" i="1" s="1"/>
  <c r="E61" i="1"/>
  <c r="F61" i="1" s="1"/>
  <c r="G61" i="1" s="1"/>
  <c r="I61" i="1" s="1"/>
  <c r="E62" i="1"/>
  <c r="F62" i="1" s="1"/>
  <c r="G62" i="1" s="1"/>
  <c r="I62" i="1" s="1"/>
  <c r="E63" i="1"/>
  <c r="F63" i="1" s="1"/>
  <c r="G63" i="1" s="1"/>
  <c r="I63" i="1" s="1"/>
  <c r="E64" i="1"/>
  <c r="F64" i="1" s="1"/>
  <c r="G64" i="1" s="1"/>
  <c r="I64" i="1" s="1"/>
  <c r="E65" i="1"/>
  <c r="F65" i="1"/>
  <c r="G65" i="1" s="1"/>
  <c r="I65" i="1" s="1"/>
  <c r="E66" i="1"/>
  <c r="F66" i="1" s="1"/>
  <c r="G66" i="1" s="1"/>
  <c r="I66" i="1" s="1"/>
  <c r="E67" i="1"/>
  <c r="F67" i="1" s="1"/>
  <c r="G67" i="1" s="1"/>
  <c r="I67" i="1" s="1"/>
  <c r="E68" i="1"/>
  <c r="F68" i="1" s="1"/>
  <c r="G68" i="1" s="1"/>
  <c r="I68" i="1" s="1"/>
  <c r="E69" i="1"/>
  <c r="F69" i="1"/>
  <c r="G69" i="1" s="1"/>
  <c r="I69" i="1" s="1"/>
  <c r="E21" i="1"/>
  <c r="F21" i="1" s="1"/>
  <c r="G21" i="1" s="1"/>
  <c r="K21" i="1" s="1"/>
  <c r="E37" i="1"/>
  <c r="F37" i="1" s="1"/>
  <c r="G37" i="1" s="1"/>
  <c r="H37" i="1" s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21" i="1"/>
  <c r="G11" i="1"/>
  <c r="F11" i="1"/>
  <c r="F14" i="1"/>
  <c r="C17" i="1"/>
  <c r="Q37" i="1"/>
  <c r="C12" i="1"/>
  <c r="C16" i="1" l="1"/>
  <c r="D18" i="1" s="1"/>
  <c r="F15" i="1"/>
  <c r="C11" i="1"/>
  <c r="O70" i="1" l="1"/>
  <c r="O45" i="1"/>
  <c r="O27" i="1"/>
  <c r="C15" i="1"/>
  <c r="O54" i="1"/>
  <c r="O35" i="1"/>
  <c r="O25" i="1"/>
  <c r="O51" i="1"/>
  <c r="O58" i="1"/>
  <c r="O48" i="1"/>
  <c r="O56" i="1"/>
  <c r="O62" i="1"/>
  <c r="O53" i="1"/>
  <c r="O60" i="1"/>
  <c r="O34" i="1"/>
  <c r="O68" i="1"/>
  <c r="O44" i="1"/>
  <c r="O33" i="1"/>
  <c r="O40" i="1"/>
  <c r="O39" i="1"/>
  <c r="O49" i="1"/>
  <c r="O29" i="1"/>
  <c r="O55" i="1"/>
  <c r="O61" i="1"/>
  <c r="O23" i="1"/>
  <c r="O26" i="1"/>
  <c r="O24" i="1"/>
  <c r="O22" i="1"/>
  <c r="O42" i="1"/>
  <c r="O37" i="1"/>
  <c r="O38" i="1"/>
  <c r="O69" i="1"/>
  <c r="O31" i="1"/>
  <c r="O43" i="1"/>
  <c r="O32" i="1"/>
  <c r="O30" i="1"/>
  <c r="O50" i="1"/>
  <c r="O41" i="1"/>
  <c r="O67" i="1"/>
  <c r="O59" i="1"/>
  <c r="O47" i="1"/>
  <c r="O66" i="1"/>
  <c r="O28" i="1"/>
  <c r="O57" i="1"/>
  <c r="O36" i="1"/>
  <c r="O46" i="1"/>
  <c r="O64" i="1"/>
  <c r="O52" i="1"/>
  <c r="O65" i="1"/>
  <c r="O63" i="1"/>
  <c r="O21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<sst xmlns="http://schemas.openxmlformats.org/spreadsheetml/2006/main" count="213" uniqueCount="56">
  <si>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</si>
  <si>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</si>
  <si>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</si>
  <si>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</si>
  <si>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</si>
  <si>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</si>
  <si>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</si>
  <si>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</si>
  <si>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</si>
  <si>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</si>
  <si>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</si>
  <si>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</si>
  <si>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</si>
  <si>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</si>
  <si>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</si>
  <si>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</si>
  <si>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</si>
  <si>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</si>
  <si>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</si>
  <si>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</si>
  <si>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</si>
  <si>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</si>
  <si>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</si>
  <si>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</si>
  <si>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</si>
  <si>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</si>
  <si>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</si>
  <si>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</si>
  <si>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</si>
  <si>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</si>
  <si>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</si>
  <si>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</si>
  <si>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</si>
  <si>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</si>
  <si>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</si>
  <si>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</si>
  <si>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</si>
  <si>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</si>
  <si>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</si>
  <si>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GG Vel</t>
  </si>
  <si>
    <t>GG Vel / GSC 7690-2681</t>
  </si>
  <si>
    <t>G7690-2681</t>
  </si>
  <si>
    <t>EA</t>
  </si>
  <si>
    <t>Kreiner</t>
  </si>
  <si>
    <t>IBVS 4529</t>
  </si>
  <si>
    <t>I</t>
  </si>
  <si>
    <t>IBVS 2052</t>
  </si>
  <si>
    <t>pg</t>
  </si>
  <si>
    <t>II</t>
  </si>
  <si>
    <t/>
  </si>
  <si>
    <t>CCD</t>
  </si>
  <si>
    <t xml:space="preserve">Mag </t>
  </si>
  <si>
    <t>8.72-9.07</t>
  </si>
  <si>
    <t>VSX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</si>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</sst>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0" xfId="0" applyFont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2" borderId="8" xfId="0" applyFont="1" applyFill="1" applyBorder="1" applyAlignment="1">
      <alignment horizontal="right" vertical="center"/>
    </xf>
    <xf numFmtId="0" fontId="15" fillId="2" borderId="9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right" vertical="center"/>
    </xf>
    <xf numFmtId="0" fontId="11" fillId="0" borderId="11" xfId="0" applyFont="1" applyBorder="1">
      <alignment vertical="top"/>
    </xf>
    <xf numFmtId="0" fontId="8" fillId="0" borderId="11" xfId="0" applyFont="1" applyBorder="1">
      <alignment vertical="top"/>
    </xf>
    <xf numFmtId="0" fontId="7" fillId="0" borderId="11" xfId="0" applyFont="1" applyBorder="1" applyAlignment="1"/>
    <xf numFmtId="22" fontId="7" fillId="0" borderId="11" xfId="0" applyNumberFormat="1" applyFont="1" applyBorder="1">
      <alignment vertical="top"/>
    </xf>
    <xf numFmtId="22" fontId="17" fillId="0" borderId="12" xfId="0" applyNumberFormat="1" applyFont="1" applyBorder="1" applyAlignment="1"/>
    <xf numFmtId="0" fontId="16" fillId="0" borderId="13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GG Vel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Active!$D$21:$D$223</c:f>
                <c:numCache>
                  <c:formatCode>General</c:formatCode>
                  <c:ptCount val="20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plus>
            <c:minus>
              <c:numRef>
                <c:f>Active!$D$21:$D$223</c:f>
                <c:numCache>
                  <c:formatCode>General</c:formatCode>
                  <c:ptCount val="20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-1000</c:v>
                </c:pt>
                <c:pt idx="1">
                  <c:v>-999</c:v>
                </c:pt>
                <c:pt idx="2">
                  <c:v>-998</c:v>
                </c:pt>
                <c:pt idx="3">
                  <c:v>-979</c:v>
                </c:pt>
                <c:pt idx="4">
                  <c:v>-962.5</c:v>
                </c:pt>
                <c:pt idx="5">
                  <c:v>-843.5</c:v>
                </c:pt>
                <c:pt idx="6">
                  <c:v>-842.5</c:v>
                </c:pt>
                <c:pt idx="7">
                  <c:v>-834</c:v>
                </c:pt>
                <c:pt idx="8">
                  <c:v>-833</c:v>
                </c:pt>
                <c:pt idx="9">
                  <c:v>-749.5</c:v>
                </c:pt>
                <c:pt idx="10">
                  <c:v>-722.5</c:v>
                </c:pt>
                <c:pt idx="11">
                  <c:v>-721.5</c:v>
                </c:pt>
                <c:pt idx="12">
                  <c:v>-711</c:v>
                </c:pt>
                <c:pt idx="13">
                  <c:v>-710</c:v>
                </c:pt>
                <c:pt idx="14">
                  <c:v>-497.5</c:v>
                </c:pt>
                <c:pt idx="15">
                  <c:v>-482</c:v>
                </c:pt>
                <c:pt idx="16">
                  <c:v>0</c:v>
                </c:pt>
                <c:pt idx="17">
                  <c:v>871</c:v>
                </c:pt>
                <c:pt idx="18">
                  <c:v>871</c:v>
                </c:pt>
                <c:pt idx="19">
                  <c:v>871</c:v>
                </c:pt>
                <c:pt idx="20">
                  <c:v>871</c:v>
                </c:pt>
                <c:pt idx="21">
                  <c:v>872</c:v>
                </c:pt>
                <c:pt idx="22">
                  <c:v>872</c:v>
                </c:pt>
                <c:pt idx="23">
                  <c:v>872</c:v>
                </c:pt>
                <c:pt idx="24">
                  <c:v>872</c:v>
                </c:pt>
                <c:pt idx="25">
                  <c:v>874</c:v>
                </c:pt>
                <c:pt idx="26">
                  <c:v>874</c:v>
                </c:pt>
                <c:pt idx="27">
                  <c:v>874</c:v>
                </c:pt>
                <c:pt idx="28">
                  <c:v>874</c:v>
                </c:pt>
                <c:pt idx="29">
                  <c:v>896</c:v>
                </c:pt>
                <c:pt idx="30">
                  <c:v>896</c:v>
                </c:pt>
                <c:pt idx="31">
                  <c:v>896</c:v>
                </c:pt>
                <c:pt idx="32">
                  <c:v>896</c:v>
                </c:pt>
                <c:pt idx="33">
                  <c:v>1007.5</c:v>
                </c:pt>
                <c:pt idx="34">
                  <c:v>1009</c:v>
                </c:pt>
                <c:pt idx="35">
                  <c:v>1009</c:v>
                </c:pt>
                <c:pt idx="36">
                  <c:v>1009</c:v>
                </c:pt>
                <c:pt idx="37">
                  <c:v>1009</c:v>
                </c:pt>
                <c:pt idx="38">
                  <c:v>1391.5</c:v>
                </c:pt>
                <c:pt idx="39">
                  <c:v>1391.5</c:v>
                </c:pt>
                <c:pt idx="40">
                  <c:v>1391.5</c:v>
                </c:pt>
                <c:pt idx="41">
                  <c:v>3108.5</c:v>
                </c:pt>
                <c:pt idx="42">
                  <c:v>3108.5</c:v>
                </c:pt>
                <c:pt idx="43">
                  <c:v>3108.5</c:v>
                </c:pt>
                <c:pt idx="44">
                  <c:v>3108.5</c:v>
                </c:pt>
                <c:pt idx="45">
                  <c:v>3109.5</c:v>
                </c:pt>
                <c:pt idx="46">
                  <c:v>3109.5</c:v>
                </c:pt>
                <c:pt idx="47">
                  <c:v>3109.5</c:v>
                </c:pt>
                <c:pt idx="48">
                  <c:v>3109.5</c:v>
                </c:pt>
                <c:pt idx="49">
                  <c:v>3786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56-4440-938D-BFC37C75CAE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-1000</c:v>
                </c:pt>
                <c:pt idx="1">
                  <c:v>-999</c:v>
                </c:pt>
                <c:pt idx="2">
                  <c:v>-998</c:v>
                </c:pt>
                <c:pt idx="3">
                  <c:v>-979</c:v>
                </c:pt>
                <c:pt idx="4">
                  <c:v>-962.5</c:v>
                </c:pt>
                <c:pt idx="5">
                  <c:v>-843.5</c:v>
                </c:pt>
                <c:pt idx="6">
                  <c:v>-842.5</c:v>
                </c:pt>
                <c:pt idx="7">
                  <c:v>-834</c:v>
                </c:pt>
                <c:pt idx="8">
                  <c:v>-833</c:v>
                </c:pt>
                <c:pt idx="9">
                  <c:v>-749.5</c:v>
                </c:pt>
                <c:pt idx="10">
                  <c:v>-722.5</c:v>
                </c:pt>
                <c:pt idx="11">
                  <c:v>-721.5</c:v>
                </c:pt>
                <c:pt idx="12">
                  <c:v>-711</c:v>
                </c:pt>
                <c:pt idx="13">
                  <c:v>-710</c:v>
                </c:pt>
                <c:pt idx="14">
                  <c:v>-497.5</c:v>
                </c:pt>
                <c:pt idx="15">
                  <c:v>-482</c:v>
                </c:pt>
                <c:pt idx="16">
                  <c:v>0</c:v>
                </c:pt>
                <c:pt idx="17">
                  <c:v>871</c:v>
                </c:pt>
                <c:pt idx="18">
                  <c:v>871</c:v>
                </c:pt>
                <c:pt idx="19">
                  <c:v>871</c:v>
                </c:pt>
                <c:pt idx="20">
                  <c:v>871</c:v>
                </c:pt>
                <c:pt idx="21">
                  <c:v>872</c:v>
                </c:pt>
                <c:pt idx="22">
                  <c:v>872</c:v>
                </c:pt>
                <c:pt idx="23">
                  <c:v>872</c:v>
                </c:pt>
                <c:pt idx="24">
                  <c:v>872</c:v>
                </c:pt>
                <c:pt idx="25">
                  <c:v>874</c:v>
                </c:pt>
                <c:pt idx="26">
                  <c:v>874</c:v>
                </c:pt>
                <c:pt idx="27">
                  <c:v>874</c:v>
                </c:pt>
                <c:pt idx="28">
                  <c:v>874</c:v>
                </c:pt>
                <c:pt idx="29">
                  <c:v>896</c:v>
                </c:pt>
                <c:pt idx="30">
                  <c:v>896</c:v>
                </c:pt>
                <c:pt idx="31">
                  <c:v>896</c:v>
                </c:pt>
                <c:pt idx="32">
                  <c:v>896</c:v>
                </c:pt>
                <c:pt idx="33">
                  <c:v>1007.5</c:v>
                </c:pt>
                <c:pt idx="34">
                  <c:v>1009</c:v>
                </c:pt>
                <c:pt idx="35">
                  <c:v>1009</c:v>
                </c:pt>
                <c:pt idx="36">
                  <c:v>1009</c:v>
                </c:pt>
                <c:pt idx="37">
                  <c:v>1009</c:v>
                </c:pt>
                <c:pt idx="38">
                  <c:v>1391.5</c:v>
                </c:pt>
                <c:pt idx="39">
                  <c:v>1391.5</c:v>
                </c:pt>
                <c:pt idx="40">
                  <c:v>1391.5</c:v>
                </c:pt>
                <c:pt idx="41">
                  <c:v>3108.5</c:v>
                </c:pt>
                <c:pt idx="42">
                  <c:v>3108.5</c:v>
                </c:pt>
                <c:pt idx="43">
                  <c:v>3108.5</c:v>
                </c:pt>
                <c:pt idx="44">
                  <c:v>3108.5</c:v>
                </c:pt>
                <c:pt idx="45">
                  <c:v>3109.5</c:v>
                </c:pt>
                <c:pt idx="46">
                  <c:v>3109.5</c:v>
                </c:pt>
                <c:pt idx="47">
                  <c:v>3109.5</c:v>
                </c:pt>
                <c:pt idx="48">
                  <c:v>3109.5</c:v>
                </c:pt>
                <c:pt idx="49">
                  <c:v>3786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17">
                  <c:v>-9.9445999949239194E-3</c:v>
                </c:pt>
                <c:pt idx="18">
                  <c:v>-8.8446000008843839E-3</c:v>
                </c:pt>
                <c:pt idx="19">
                  <c:v>-8.5445999939111061E-3</c:v>
                </c:pt>
                <c:pt idx="20">
                  <c:v>-6.9445999979507178E-3</c:v>
                </c:pt>
                <c:pt idx="21">
                  <c:v>-1.4387199997145217E-2</c:v>
                </c:pt>
                <c:pt idx="22">
                  <c:v>-1.3387199993303511E-2</c:v>
                </c:pt>
                <c:pt idx="23">
                  <c:v>-1.3087199993606191E-2</c:v>
                </c:pt>
                <c:pt idx="24">
                  <c:v>-1.2587199998961296E-2</c:v>
                </c:pt>
                <c:pt idx="25">
                  <c:v>-4.1723999966052361E-3</c:v>
                </c:pt>
                <c:pt idx="26">
                  <c:v>-2.8724000003421679E-3</c:v>
                </c:pt>
                <c:pt idx="27">
                  <c:v>-2.5724000006448478E-3</c:v>
                </c:pt>
                <c:pt idx="28">
                  <c:v>-1.8723999965004623E-3</c:v>
                </c:pt>
                <c:pt idx="29">
                  <c:v>-1.5409599996928591E-2</c:v>
                </c:pt>
                <c:pt idx="30">
                  <c:v>-1.4609599995310418E-2</c:v>
                </c:pt>
                <c:pt idx="31">
                  <c:v>-1.4509599997836631E-2</c:v>
                </c:pt>
                <c:pt idx="32">
                  <c:v>-1.3509599993994925E-2</c:v>
                </c:pt>
                <c:pt idx="33">
                  <c:v>-7.7594999966095202E-3</c:v>
                </c:pt>
                <c:pt idx="34">
                  <c:v>-9.5234000036725774E-3</c:v>
                </c:pt>
                <c:pt idx="35">
                  <c:v>-8.2234000001335517E-3</c:v>
                </c:pt>
                <c:pt idx="36">
                  <c:v>-8.023399997910019E-3</c:v>
                </c:pt>
                <c:pt idx="37">
                  <c:v>-6.223399999726098E-3</c:v>
                </c:pt>
                <c:pt idx="38">
                  <c:v>-1.5817899999092333E-2</c:v>
                </c:pt>
                <c:pt idx="39">
                  <c:v>-1.56178999968688E-2</c:v>
                </c:pt>
                <c:pt idx="40">
                  <c:v>-1.5217899999697693E-2</c:v>
                </c:pt>
                <c:pt idx="41">
                  <c:v>3.273790000093868E-2</c:v>
                </c:pt>
                <c:pt idx="42">
                  <c:v>3.3637900000030641E-2</c:v>
                </c:pt>
                <c:pt idx="43">
                  <c:v>3.4537900006398559E-2</c:v>
                </c:pt>
                <c:pt idx="44">
                  <c:v>3.5037900001043454E-2</c:v>
                </c:pt>
                <c:pt idx="45">
                  <c:v>1.6395300001022406E-2</c:v>
                </c:pt>
                <c:pt idx="46">
                  <c:v>1.7795300002035219E-2</c:v>
                </c:pt>
                <c:pt idx="47">
                  <c:v>1.7895300006784964E-2</c:v>
                </c:pt>
                <c:pt idx="48">
                  <c:v>1.9695300004968885E-2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56-4440-938D-BFC37C75CAE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-1000</c:v>
                </c:pt>
                <c:pt idx="1">
                  <c:v>-999</c:v>
                </c:pt>
                <c:pt idx="2">
                  <c:v>-998</c:v>
                </c:pt>
                <c:pt idx="3">
                  <c:v>-979</c:v>
                </c:pt>
                <c:pt idx="4">
                  <c:v>-962.5</c:v>
                </c:pt>
                <c:pt idx="5">
                  <c:v>-843.5</c:v>
                </c:pt>
                <c:pt idx="6">
                  <c:v>-842.5</c:v>
                </c:pt>
                <c:pt idx="7">
                  <c:v>-834</c:v>
                </c:pt>
                <c:pt idx="8">
                  <c:v>-833</c:v>
                </c:pt>
                <c:pt idx="9">
                  <c:v>-749.5</c:v>
                </c:pt>
                <c:pt idx="10">
                  <c:v>-722.5</c:v>
                </c:pt>
                <c:pt idx="11">
                  <c:v>-721.5</c:v>
                </c:pt>
                <c:pt idx="12">
                  <c:v>-711</c:v>
                </c:pt>
                <c:pt idx="13">
                  <c:v>-710</c:v>
                </c:pt>
                <c:pt idx="14">
                  <c:v>-497.5</c:v>
                </c:pt>
                <c:pt idx="15">
                  <c:v>-482</c:v>
                </c:pt>
                <c:pt idx="16">
                  <c:v>0</c:v>
                </c:pt>
                <c:pt idx="17">
                  <c:v>871</c:v>
                </c:pt>
                <c:pt idx="18">
                  <c:v>871</c:v>
                </c:pt>
                <c:pt idx="19">
                  <c:v>871</c:v>
                </c:pt>
                <c:pt idx="20">
                  <c:v>871</c:v>
                </c:pt>
                <c:pt idx="21">
                  <c:v>872</c:v>
                </c:pt>
                <c:pt idx="22">
                  <c:v>872</c:v>
                </c:pt>
                <c:pt idx="23">
                  <c:v>872</c:v>
                </c:pt>
                <c:pt idx="24">
                  <c:v>872</c:v>
                </c:pt>
                <c:pt idx="25">
                  <c:v>874</c:v>
                </c:pt>
                <c:pt idx="26">
                  <c:v>874</c:v>
                </c:pt>
                <c:pt idx="27">
                  <c:v>874</c:v>
                </c:pt>
                <c:pt idx="28">
                  <c:v>874</c:v>
                </c:pt>
                <c:pt idx="29">
                  <c:v>896</c:v>
                </c:pt>
                <c:pt idx="30">
                  <c:v>896</c:v>
                </c:pt>
                <c:pt idx="31">
                  <c:v>896</c:v>
                </c:pt>
                <c:pt idx="32">
                  <c:v>896</c:v>
                </c:pt>
                <c:pt idx="33">
                  <c:v>1007.5</c:v>
                </c:pt>
                <c:pt idx="34">
                  <c:v>1009</c:v>
                </c:pt>
                <c:pt idx="35">
                  <c:v>1009</c:v>
                </c:pt>
                <c:pt idx="36">
                  <c:v>1009</c:v>
                </c:pt>
                <c:pt idx="37">
                  <c:v>1009</c:v>
                </c:pt>
                <c:pt idx="38">
                  <c:v>1391.5</c:v>
                </c:pt>
                <c:pt idx="39">
                  <c:v>1391.5</c:v>
                </c:pt>
                <c:pt idx="40">
                  <c:v>1391.5</c:v>
                </c:pt>
                <c:pt idx="41">
                  <c:v>3108.5</c:v>
                </c:pt>
                <c:pt idx="42">
                  <c:v>3108.5</c:v>
                </c:pt>
                <c:pt idx="43">
                  <c:v>3108.5</c:v>
                </c:pt>
                <c:pt idx="44">
                  <c:v>3108.5</c:v>
                </c:pt>
                <c:pt idx="45">
                  <c:v>3109.5</c:v>
                </c:pt>
                <c:pt idx="46">
                  <c:v>3109.5</c:v>
                </c:pt>
                <c:pt idx="47">
                  <c:v>3109.5</c:v>
                </c:pt>
                <c:pt idx="48">
                  <c:v>3109.5</c:v>
                </c:pt>
                <c:pt idx="49">
                  <c:v>3786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  <c:pt idx="49">
                  <c:v>4.0876400002161972E-2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56-4440-938D-BFC37C75CAE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-1000</c:v>
                </c:pt>
                <c:pt idx="1">
                  <c:v>-999</c:v>
                </c:pt>
                <c:pt idx="2">
                  <c:v>-998</c:v>
                </c:pt>
                <c:pt idx="3">
                  <c:v>-979</c:v>
                </c:pt>
                <c:pt idx="4">
                  <c:v>-962.5</c:v>
                </c:pt>
                <c:pt idx="5">
                  <c:v>-843.5</c:v>
                </c:pt>
                <c:pt idx="6">
                  <c:v>-842.5</c:v>
                </c:pt>
                <c:pt idx="7">
                  <c:v>-834</c:v>
                </c:pt>
                <c:pt idx="8">
                  <c:v>-833</c:v>
                </c:pt>
                <c:pt idx="9">
                  <c:v>-749.5</c:v>
                </c:pt>
                <c:pt idx="10">
                  <c:v>-722.5</c:v>
                </c:pt>
                <c:pt idx="11">
                  <c:v>-721.5</c:v>
                </c:pt>
                <c:pt idx="12">
                  <c:v>-711</c:v>
                </c:pt>
                <c:pt idx="13">
                  <c:v>-710</c:v>
                </c:pt>
                <c:pt idx="14">
                  <c:v>-497.5</c:v>
                </c:pt>
                <c:pt idx="15">
                  <c:v>-482</c:v>
                </c:pt>
                <c:pt idx="16">
                  <c:v>0</c:v>
                </c:pt>
                <c:pt idx="17">
                  <c:v>871</c:v>
                </c:pt>
                <c:pt idx="18">
                  <c:v>871</c:v>
                </c:pt>
                <c:pt idx="19">
                  <c:v>871</c:v>
                </c:pt>
                <c:pt idx="20">
                  <c:v>871</c:v>
                </c:pt>
                <c:pt idx="21">
                  <c:v>872</c:v>
                </c:pt>
                <c:pt idx="22">
                  <c:v>872</c:v>
                </c:pt>
                <c:pt idx="23">
                  <c:v>872</c:v>
                </c:pt>
                <c:pt idx="24">
                  <c:v>872</c:v>
                </c:pt>
                <c:pt idx="25">
                  <c:v>874</c:v>
                </c:pt>
                <c:pt idx="26">
                  <c:v>874</c:v>
                </c:pt>
                <c:pt idx="27">
                  <c:v>874</c:v>
                </c:pt>
                <c:pt idx="28">
                  <c:v>874</c:v>
                </c:pt>
                <c:pt idx="29">
                  <c:v>896</c:v>
                </c:pt>
                <c:pt idx="30">
                  <c:v>896</c:v>
                </c:pt>
                <c:pt idx="31">
                  <c:v>896</c:v>
                </c:pt>
                <c:pt idx="32">
                  <c:v>896</c:v>
                </c:pt>
                <c:pt idx="33">
                  <c:v>1007.5</c:v>
                </c:pt>
                <c:pt idx="34">
                  <c:v>1009</c:v>
                </c:pt>
                <c:pt idx="35">
                  <c:v>1009</c:v>
                </c:pt>
                <c:pt idx="36">
                  <c:v>1009</c:v>
                </c:pt>
                <c:pt idx="37">
                  <c:v>1009</c:v>
                </c:pt>
                <c:pt idx="38">
                  <c:v>1391.5</c:v>
                </c:pt>
                <c:pt idx="39">
                  <c:v>1391.5</c:v>
                </c:pt>
                <c:pt idx="40">
                  <c:v>1391.5</c:v>
                </c:pt>
                <c:pt idx="41">
                  <c:v>3108.5</c:v>
                </c:pt>
                <c:pt idx="42">
                  <c:v>3108.5</c:v>
                </c:pt>
                <c:pt idx="43">
                  <c:v>3108.5</c:v>
                </c:pt>
                <c:pt idx="44">
                  <c:v>3108.5</c:v>
                </c:pt>
                <c:pt idx="45">
                  <c:v>3109.5</c:v>
                </c:pt>
                <c:pt idx="46">
                  <c:v>3109.5</c:v>
                </c:pt>
                <c:pt idx="47">
                  <c:v>3109.5</c:v>
                </c:pt>
                <c:pt idx="48">
                  <c:v>3109.5</c:v>
                </c:pt>
                <c:pt idx="49">
                  <c:v>3786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0">
                  <c:v>-4.8399999941466376E-3</c:v>
                </c:pt>
                <c:pt idx="1">
                  <c:v>4.7717399997054599E-2</c:v>
                </c:pt>
                <c:pt idx="2">
                  <c:v>9.5274799998151138E-2</c:v>
                </c:pt>
                <c:pt idx="3">
                  <c:v>-0.10713460000260966</c:v>
                </c:pt>
                <c:pt idx="4">
                  <c:v>8.3562500003608875E-2</c:v>
                </c:pt>
                <c:pt idx="5">
                  <c:v>8.9310000475961715E-4</c:v>
                </c:pt>
                <c:pt idx="6">
                  <c:v>5.1450500002829358E-2</c:v>
                </c:pt>
                <c:pt idx="7">
                  <c:v>-8.7311600000248291E-2</c:v>
                </c:pt>
                <c:pt idx="8">
                  <c:v>-4.3754199999966659E-2</c:v>
                </c:pt>
                <c:pt idx="9">
                  <c:v>-8.9711300002818462E-2</c:v>
                </c:pt>
                <c:pt idx="10">
                  <c:v>1.8338500005484093E-2</c:v>
                </c:pt>
                <c:pt idx="11">
                  <c:v>6.5895900006580632E-2</c:v>
                </c:pt>
                <c:pt idx="12">
                  <c:v>1.2248600003658794E-2</c:v>
                </c:pt>
                <c:pt idx="13">
                  <c:v>5.4806000007374678E-2</c:v>
                </c:pt>
                <c:pt idx="14">
                  <c:v>-4.3246499997621868E-2</c:v>
                </c:pt>
                <c:pt idx="15">
                  <c:v>8.7893200005055405E-2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56-4440-938D-BFC37C75CAE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-1000</c:v>
                </c:pt>
                <c:pt idx="1">
                  <c:v>-999</c:v>
                </c:pt>
                <c:pt idx="2">
                  <c:v>-998</c:v>
                </c:pt>
                <c:pt idx="3">
                  <c:v>-979</c:v>
                </c:pt>
                <c:pt idx="4">
                  <c:v>-962.5</c:v>
                </c:pt>
                <c:pt idx="5">
                  <c:v>-843.5</c:v>
                </c:pt>
                <c:pt idx="6">
                  <c:v>-842.5</c:v>
                </c:pt>
                <c:pt idx="7">
                  <c:v>-834</c:v>
                </c:pt>
                <c:pt idx="8">
                  <c:v>-833</c:v>
                </c:pt>
                <c:pt idx="9">
                  <c:v>-749.5</c:v>
                </c:pt>
                <c:pt idx="10">
                  <c:v>-722.5</c:v>
                </c:pt>
                <c:pt idx="11">
                  <c:v>-721.5</c:v>
                </c:pt>
                <c:pt idx="12">
                  <c:v>-711</c:v>
                </c:pt>
                <c:pt idx="13">
                  <c:v>-710</c:v>
                </c:pt>
                <c:pt idx="14">
                  <c:v>-497.5</c:v>
                </c:pt>
                <c:pt idx="15">
                  <c:v>-482</c:v>
                </c:pt>
                <c:pt idx="16">
                  <c:v>0</c:v>
                </c:pt>
                <c:pt idx="17">
                  <c:v>871</c:v>
                </c:pt>
                <c:pt idx="18">
                  <c:v>871</c:v>
                </c:pt>
                <c:pt idx="19">
                  <c:v>871</c:v>
                </c:pt>
                <c:pt idx="20">
                  <c:v>871</c:v>
                </c:pt>
                <c:pt idx="21">
                  <c:v>872</c:v>
                </c:pt>
                <c:pt idx="22">
                  <c:v>872</c:v>
                </c:pt>
                <c:pt idx="23">
                  <c:v>872</c:v>
                </c:pt>
                <c:pt idx="24">
                  <c:v>872</c:v>
                </c:pt>
                <c:pt idx="25">
                  <c:v>874</c:v>
                </c:pt>
                <c:pt idx="26">
                  <c:v>874</c:v>
                </c:pt>
                <c:pt idx="27">
                  <c:v>874</c:v>
                </c:pt>
                <c:pt idx="28">
                  <c:v>874</c:v>
                </c:pt>
                <c:pt idx="29">
                  <c:v>896</c:v>
                </c:pt>
                <c:pt idx="30">
                  <c:v>896</c:v>
                </c:pt>
                <c:pt idx="31">
                  <c:v>896</c:v>
                </c:pt>
                <c:pt idx="32">
                  <c:v>896</c:v>
                </c:pt>
                <c:pt idx="33">
                  <c:v>1007.5</c:v>
                </c:pt>
                <c:pt idx="34">
                  <c:v>1009</c:v>
                </c:pt>
                <c:pt idx="35">
                  <c:v>1009</c:v>
                </c:pt>
                <c:pt idx="36">
                  <c:v>1009</c:v>
                </c:pt>
                <c:pt idx="37">
                  <c:v>1009</c:v>
                </c:pt>
                <c:pt idx="38">
                  <c:v>1391.5</c:v>
                </c:pt>
                <c:pt idx="39">
                  <c:v>1391.5</c:v>
                </c:pt>
                <c:pt idx="40">
                  <c:v>1391.5</c:v>
                </c:pt>
                <c:pt idx="41">
                  <c:v>3108.5</c:v>
                </c:pt>
                <c:pt idx="42">
                  <c:v>3108.5</c:v>
                </c:pt>
                <c:pt idx="43">
                  <c:v>3108.5</c:v>
                </c:pt>
                <c:pt idx="44">
                  <c:v>3108.5</c:v>
                </c:pt>
                <c:pt idx="45">
                  <c:v>3109.5</c:v>
                </c:pt>
                <c:pt idx="46">
                  <c:v>3109.5</c:v>
                </c:pt>
                <c:pt idx="47">
                  <c:v>3109.5</c:v>
                </c:pt>
                <c:pt idx="48">
                  <c:v>3109.5</c:v>
                </c:pt>
                <c:pt idx="49">
                  <c:v>3786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56-4440-938D-BFC37C75CAE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-1000</c:v>
                </c:pt>
                <c:pt idx="1">
                  <c:v>-999</c:v>
                </c:pt>
                <c:pt idx="2">
                  <c:v>-998</c:v>
                </c:pt>
                <c:pt idx="3">
                  <c:v>-979</c:v>
                </c:pt>
                <c:pt idx="4">
                  <c:v>-962.5</c:v>
                </c:pt>
                <c:pt idx="5">
                  <c:v>-843.5</c:v>
                </c:pt>
                <c:pt idx="6">
                  <c:v>-842.5</c:v>
                </c:pt>
                <c:pt idx="7">
                  <c:v>-834</c:v>
                </c:pt>
                <c:pt idx="8">
                  <c:v>-833</c:v>
                </c:pt>
                <c:pt idx="9">
                  <c:v>-749.5</c:v>
                </c:pt>
                <c:pt idx="10">
                  <c:v>-722.5</c:v>
                </c:pt>
                <c:pt idx="11">
                  <c:v>-721.5</c:v>
                </c:pt>
                <c:pt idx="12">
                  <c:v>-711</c:v>
                </c:pt>
                <c:pt idx="13">
                  <c:v>-710</c:v>
                </c:pt>
                <c:pt idx="14">
                  <c:v>-497.5</c:v>
                </c:pt>
                <c:pt idx="15">
                  <c:v>-482</c:v>
                </c:pt>
                <c:pt idx="16">
                  <c:v>0</c:v>
                </c:pt>
                <c:pt idx="17">
                  <c:v>871</c:v>
                </c:pt>
                <c:pt idx="18">
                  <c:v>871</c:v>
                </c:pt>
                <c:pt idx="19">
                  <c:v>871</c:v>
                </c:pt>
                <c:pt idx="20">
                  <c:v>871</c:v>
                </c:pt>
                <c:pt idx="21">
                  <c:v>872</c:v>
                </c:pt>
                <c:pt idx="22">
                  <c:v>872</c:v>
                </c:pt>
                <c:pt idx="23">
                  <c:v>872</c:v>
                </c:pt>
                <c:pt idx="24">
                  <c:v>872</c:v>
                </c:pt>
                <c:pt idx="25">
                  <c:v>874</c:v>
                </c:pt>
                <c:pt idx="26">
                  <c:v>874</c:v>
                </c:pt>
                <c:pt idx="27">
                  <c:v>874</c:v>
                </c:pt>
                <c:pt idx="28">
                  <c:v>874</c:v>
                </c:pt>
                <c:pt idx="29">
                  <c:v>896</c:v>
                </c:pt>
                <c:pt idx="30">
                  <c:v>896</c:v>
                </c:pt>
                <c:pt idx="31">
                  <c:v>896</c:v>
                </c:pt>
                <c:pt idx="32">
                  <c:v>896</c:v>
                </c:pt>
                <c:pt idx="33">
                  <c:v>1007.5</c:v>
                </c:pt>
                <c:pt idx="34">
                  <c:v>1009</c:v>
                </c:pt>
                <c:pt idx="35">
                  <c:v>1009</c:v>
                </c:pt>
                <c:pt idx="36">
                  <c:v>1009</c:v>
                </c:pt>
                <c:pt idx="37">
                  <c:v>1009</c:v>
                </c:pt>
                <c:pt idx="38">
                  <c:v>1391.5</c:v>
                </c:pt>
                <c:pt idx="39">
                  <c:v>1391.5</c:v>
                </c:pt>
                <c:pt idx="40">
                  <c:v>1391.5</c:v>
                </c:pt>
                <c:pt idx="41">
                  <c:v>3108.5</c:v>
                </c:pt>
                <c:pt idx="42">
                  <c:v>3108.5</c:v>
                </c:pt>
                <c:pt idx="43">
                  <c:v>3108.5</c:v>
                </c:pt>
                <c:pt idx="44">
                  <c:v>3108.5</c:v>
                </c:pt>
                <c:pt idx="45">
                  <c:v>3109.5</c:v>
                </c:pt>
                <c:pt idx="46">
                  <c:v>3109.5</c:v>
                </c:pt>
                <c:pt idx="47">
                  <c:v>3109.5</c:v>
                </c:pt>
                <c:pt idx="48">
                  <c:v>3109.5</c:v>
                </c:pt>
                <c:pt idx="49">
                  <c:v>3786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56-4440-938D-BFC37C75CAE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-1000</c:v>
                </c:pt>
                <c:pt idx="1">
                  <c:v>-999</c:v>
                </c:pt>
                <c:pt idx="2">
                  <c:v>-998</c:v>
                </c:pt>
                <c:pt idx="3">
                  <c:v>-979</c:v>
                </c:pt>
                <c:pt idx="4">
                  <c:v>-962.5</c:v>
                </c:pt>
                <c:pt idx="5">
                  <c:v>-843.5</c:v>
                </c:pt>
                <c:pt idx="6">
                  <c:v>-842.5</c:v>
                </c:pt>
                <c:pt idx="7">
                  <c:v>-834</c:v>
                </c:pt>
                <c:pt idx="8">
                  <c:v>-833</c:v>
                </c:pt>
                <c:pt idx="9">
                  <c:v>-749.5</c:v>
                </c:pt>
                <c:pt idx="10">
                  <c:v>-722.5</c:v>
                </c:pt>
                <c:pt idx="11">
                  <c:v>-721.5</c:v>
                </c:pt>
                <c:pt idx="12">
                  <c:v>-711</c:v>
                </c:pt>
                <c:pt idx="13">
                  <c:v>-710</c:v>
                </c:pt>
                <c:pt idx="14">
                  <c:v>-497.5</c:v>
                </c:pt>
                <c:pt idx="15">
                  <c:v>-482</c:v>
                </c:pt>
                <c:pt idx="16">
                  <c:v>0</c:v>
                </c:pt>
                <c:pt idx="17">
                  <c:v>871</c:v>
                </c:pt>
                <c:pt idx="18">
                  <c:v>871</c:v>
                </c:pt>
                <c:pt idx="19">
                  <c:v>871</c:v>
                </c:pt>
                <c:pt idx="20">
                  <c:v>871</c:v>
                </c:pt>
                <c:pt idx="21">
                  <c:v>872</c:v>
                </c:pt>
                <c:pt idx="22">
                  <c:v>872</c:v>
                </c:pt>
                <c:pt idx="23">
                  <c:v>872</c:v>
                </c:pt>
                <c:pt idx="24">
                  <c:v>872</c:v>
                </c:pt>
                <c:pt idx="25">
                  <c:v>874</c:v>
                </c:pt>
                <c:pt idx="26">
                  <c:v>874</c:v>
                </c:pt>
                <c:pt idx="27">
                  <c:v>874</c:v>
                </c:pt>
                <c:pt idx="28">
                  <c:v>874</c:v>
                </c:pt>
                <c:pt idx="29">
                  <c:v>896</c:v>
                </c:pt>
                <c:pt idx="30">
                  <c:v>896</c:v>
                </c:pt>
                <c:pt idx="31">
                  <c:v>896</c:v>
                </c:pt>
                <c:pt idx="32">
                  <c:v>896</c:v>
                </c:pt>
                <c:pt idx="33">
                  <c:v>1007.5</c:v>
                </c:pt>
                <c:pt idx="34">
                  <c:v>1009</c:v>
                </c:pt>
                <c:pt idx="35">
                  <c:v>1009</c:v>
                </c:pt>
                <c:pt idx="36">
                  <c:v>1009</c:v>
                </c:pt>
                <c:pt idx="37">
                  <c:v>1009</c:v>
                </c:pt>
                <c:pt idx="38">
                  <c:v>1391.5</c:v>
                </c:pt>
                <c:pt idx="39">
                  <c:v>1391.5</c:v>
                </c:pt>
                <c:pt idx="40">
                  <c:v>1391.5</c:v>
                </c:pt>
                <c:pt idx="41">
                  <c:v>3108.5</c:v>
                </c:pt>
                <c:pt idx="42">
                  <c:v>3108.5</c:v>
                </c:pt>
                <c:pt idx="43">
                  <c:v>3108.5</c:v>
                </c:pt>
                <c:pt idx="44">
                  <c:v>3108.5</c:v>
                </c:pt>
                <c:pt idx="45">
                  <c:v>3109.5</c:v>
                </c:pt>
                <c:pt idx="46">
                  <c:v>3109.5</c:v>
                </c:pt>
                <c:pt idx="47">
                  <c:v>3109.5</c:v>
                </c:pt>
                <c:pt idx="48">
                  <c:v>3109.5</c:v>
                </c:pt>
                <c:pt idx="49">
                  <c:v>3786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56-4440-938D-BFC37C75CAE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-1000</c:v>
                </c:pt>
                <c:pt idx="1">
                  <c:v>-999</c:v>
                </c:pt>
                <c:pt idx="2">
                  <c:v>-998</c:v>
                </c:pt>
                <c:pt idx="3">
                  <c:v>-979</c:v>
                </c:pt>
                <c:pt idx="4">
                  <c:v>-962.5</c:v>
                </c:pt>
                <c:pt idx="5">
                  <c:v>-843.5</c:v>
                </c:pt>
                <c:pt idx="6">
                  <c:v>-842.5</c:v>
                </c:pt>
                <c:pt idx="7">
                  <c:v>-834</c:v>
                </c:pt>
                <c:pt idx="8">
                  <c:v>-833</c:v>
                </c:pt>
                <c:pt idx="9">
                  <c:v>-749.5</c:v>
                </c:pt>
                <c:pt idx="10">
                  <c:v>-722.5</c:v>
                </c:pt>
                <c:pt idx="11">
                  <c:v>-721.5</c:v>
                </c:pt>
                <c:pt idx="12">
                  <c:v>-711</c:v>
                </c:pt>
                <c:pt idx="13">
                  <c:v>-710</c:v>
                </c:pt>
                <c:pt idx="14">
                  <c:v>-497.5</c:v>
                </c:pt>
                <c:pt idx="15">
                  <c:v>-482</c:v>
                </c:pt>
                <c:pt idx="16">
                  <c:v>0</c:v>
                </c:pt>
                <c:pt idx="17">
                  <c:v>871</c:v>
                </c:pt>
                <c:pt idx="18">
                  <c:v>871</c:v>
                </c:pt>
                <c:pt idx="19">
                  <c:v>871</c:v>
                </c:pt>
                <c:pt idx="20">
                  <c:v>871</c:v>
                </c:pt>
                <c:pt idx="21">
                  <c:v>872</c:v>
                </c:pt>
                <c:pt idx="22">
                  <c:v>872</c:v>
                </c:pt>
                <c:pt idx="23">
                  <c:v>872</c:v>
                </c:pt>
                <c:pt idx="24">
                  <c:v>872</c:v>
                </c:pt>
                <c:pt idx="25">
                  <c:v>874</c:v>
                </c:pt>
                <c:pt idx="26">
                  <c:v>874</c:v>
                </c:pt>
                <c:pt idx="27">
                  <c:v>874</c:v>
                </c:pt>
                <c:pt idx="28">
                  <c:v>874</c:v>
                </c:pt>
                <c:pt idx="29">
                  <c:v>896</c:v>
                </c:pt>
                <c:pt idx="30">
                  <c:v>896</c:v>
                </c:pt>
                <c:pt idx="31">
                  <c:v>896</c:v>
                </c:pt>
                <c:pt idx="32">
                  <c:v>896</c:v>
                </c:pt>
                <c:pt idx="33">
                  <c:v>1007.5</c:v>
                </c:pt>
                <c:pt idx="34">
                  <c:v>1009</c:v>
                </c:pt>
                <c:pt idx="35">
                  <c:v>1009</c:v>
                </c:pt>
                <c:pt idx="36">
                  <c:v>1009</c:v>
                </c:pt>
                <c:pt idx="37">
                  <c:v>1009</c:v>
                </c:pt>
                <c:pt idx="38">
                  <c:v>1391.5</c:v>
                </c:pt>
                <c:pt idx="39">
                  <c:v>1391.5</c:v>
                </c:pt>
                <c:pt idx="40">
                  <c:v>1391.5</c:v>
                </c:pt>
                <c:pt idx="41">
                  <c:v>3108.5</c:v>
                </c:pt>
                <c:pt idx="42">
                  <c:v>3108.5</c:v>
                </c:pt>
                <c:pt idx="43">
                  <c:v>3108.5</c:v>
                </c:pt>
                <c:pt idx="44">
                  <c:v>3108.5</c:v>
                </c:pt>
                <c:pt idx="45">
                  <c:v>3109.5</c:v>
                </c:pt>
                <c:pt idx="46">
                  <c:v>3109.5</c:v>
                </c:pt>
                <c:pt idx="47">
                  <c:v>3109.5</c:v>
                </c:pt>
                <c:pt idx="48">
                  <c:v>3109.5</c:v>
                </c:pt>
                <c:pt idx="49">
                  <c:v>3786</c:v>
                </c:pt>
              </c:numCache>
            </c:numRef>
          </c:xVal>
          <c:yVal>
            <c:numRef>
              <c:f>Active!$O$21:$O$983</c:f>
              <c:numCache>
                <c:formatCode>General</c:formatCode>
                <c:ptCount val="963"/>
                <c:pt idx="0">
                  <c:v>-3.2685407300043034E-3</c:v>
                </c:pt>
                <c:pt idx="1">
                  <c:v>-3.2650541192665076E-3</c:v>
                </c:pt>
                <c:pt idx="2">
                  <c:v>-3.2615675085287117E-3</c:v>
                </c:pt>
                <c:pt idx="3">
                  <c:v>-3.1953219045105911E-3</c:v>
                </c:pt>
                <c:pt idx="4">
                  <c:v>-3.1377928273369597E-3</c:v>
                </c:pt>
                <c:pt idx="5">
                  <c:v>-2.7228861495392559E-3</c:v>
                </c:pt>
                <c:pt idx="6">
                  <c:v>-2.71939953880146E-3</c:v>
                </c:pt>
                <c:pt idx="7">
                  <c:v>-2.6897633475301956E-3</c:v>
                </c:pt>
                <c:pt idx="8">
                  <c:v>-2.6862767367923997E-3</c:v>
                </c:pt>
                <c:pt idx="9">
                  <c:v>-2.3951447401864478E-3</c:v>
                </c:pt>
                <c:pt idx="10">
                  <c:v>-2.3010062502659603E-3</c:v>
                </c:pt>
                <c:pt idx="11">
                  <c:v>-2.2975196395281644E-3</c:v>
                </c:pt>
                <c:pt idx="12">
                  <c:v>-2.2609102267813082E-3</c:v>
                </c:pt>
                <c:pt idx="13">
                  <c:v>-2.2574236160435124E-3</c:v>
                </c:pt>
                <c:pt idx="14">
                  <c:v>-1.516518834261898E-3</c:v>
                </c:pt>
                <c:pt idx="15">
                  <c:v>-1.4624763678260627E-3</c:v>
                </c:pt>
                <c:pt idx="16">
                  <c:v>2.1807000779152817E-4</c:v>
                </c:pt>
                <c:pt idx="17">
                  <c:v>3.2549079604116977E-3</c:v>
                </c:pt>
                <c:pt idx="18">
                  <c:v>3.2549079604116977E-3</c:v>
                </c:pt>
                <c:pt idx="19">
                  <c:v>3.2549079604116977E-3</c:v>
                </c:pt>
                <c:pt idx="20">
                  <c:v>3.2549079604116977E-3</c:v>
                </c:pt>
                <c:pt idx="21">
                  <c:v>3.2583945711494931E-3</c:v>
                </c:pt>
                <c:pt idx="22">
                  <c:v>3.2583945711494931E-3</c:v>
                </c:pt>
                <c:pt idx="23">
                  <c:v>3.2583945711494931E-3</c:v>
                </c:pt>
                <c:pt idx="24">
                  <c:v>3.2583945711494931E-3</c:v>
                </c:pt>
                <c:pt idx="25">
                  <c:v>3.2653677926250848E-3</c:v>
                </c:pt>
                <c:pt idx="26">
                  <c:v>3.2653677926250848E-3</c:v>
                </c:pt>
                <c:pt idx="27">
                  <c:v>3.2653677926250848E-3</c:v>
                </c:pt>
                <c:pt idx="28">
                  <c:v>3.2653677926250848E-3</c:v>
                </c:pt>
                <c:pt idx="29">
                  <c:v>3.3420732288565931E-3</c:v>
                </c:pt>
                <c:pt idx="30">
                  <c:v>3.3420732288565931E-3</c:v>
                </c:pt>
                <c:pt idx="31">
                  <c:v>3.3420732288565931E-3</c:v>
                </c:pt>
                <c:pt idx="32">
                  <c:v>3.3420732288565931E-3</c:v>
                </c:pt>
                <c:pt idx="33">
                  <c:v>3.7308303261208283E-3</c:v>
                </c:pt>
                <c:pt idx="34">
                  <c:v>3.7360602422275221E-3</c:v>
                </c:pt>
                <c:pt idx="35">
                  <c:v>3.7360602422275221E-3</c:v>
                </c:pt>
                <c:pt idx="36">
                  <c:v>3.7360602422275221E-3</c:v>
                </c:pt>
                <c:pt idx="37">
                  <c:v>3.7360602422275221E-3</c:v>
                </c:pt>
                <c:pt idx="38">
                  <c:v>5.0696888494344283E-3</c:v>
                </c:pt>
                <c:pt idx="39">
                  <c:v>5.0696888494344283E-3</c:v>
                </c:pt>
                <c:pt idx="40">
                  <c:v>5.0696888494344283E-3</c:v>
                </c:pt>
                <c:pt idx="41">
                  <c:v>1.1056199486229872E-2</c:v>
                </c:pt>
                <c:pt idx="42">
                  <c:v>1.1056199486229872E-2</c:v>
                </c:pt>
                <c:pt idx="43">
                  <c:v>1.1056199486229872E-2</c:v>
                </c:pt>
                <c:pt idx="44">
                  <c:v>1.1056199486229872E-2</c:v>
                </c:pt>
                <c:pt idx="45">
                  <c:v>1.1059686096967667E-2</c:v>
                </c:pt>
                <c:pt idx="46">
                  <c:v>1.1059686096967667E-2</c:v>
                </c:pt>
                <c:pt idx="47">
                  <c:v>1.1059686096967667E-2</c:v>
                </c:pt>
                <c:pt idx="48">
                  <c:v>1.1059686096967667E-2</c:v>
                </c:pt>
                <c:pt idx="49">
                  <c:v>1.3418378261086546E-2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56-4440-938D-BFC37C75CAE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-1000</c:v>
                </c:pt>
                <c:pt idx="1">
                  <c:v>-999</c:v>
                </c:pt>
                <c:pt idx="2">
                  <c:v>-998</c:v>
                </c:pt>
                <c:pt idx="3">
                  <c:v>-979</c:v>
                </c:pt>
                <c:pt idx="4">
                  <c:v>-962.5</c:v>
                </c:pt>
                <c:pt idx="5">
                  <c:v>-843.5</c:v>
                </c:pt>
                <c:pt idx="6">
                  <c:v>-842.5</c:v>
                </c:pt>
                <c:pt idx="7">
                  <c:v>-834</c:v>
                </c:pt>
                <c:pt idx="8">
                  <c:v>-833</c:v>
                </c:pt>
                <c:pt idx="9">
                  <c:v>-749.5</c:v>
                </c:pt>
                <c:pt idx="10">
                  <c:v>-722.5</c:v>
                </c:pt>
                <c:pt idx="11">
                  <c:v>-721.5</c:v>
                </c:pt>
                <c:pt idx="12">
                  <c:v>-711</c:v>
                </c:pt>
                <c:pt idx="13">
                  <c:v>-710</c:v>
                </c:pt>
                <c:pt idx="14">
                  <c:v>-497.5</c:v>
                </c:pt>
                <c:pt idx="15">
                  <c:v>-482</c:v>
                </c:pt>
                <c:pt idx="16">
                  <c:v>0</c:v>
                </c:pt>
                <c:pt idx="17">
                  <c:v>871</c:v>
                </c:pt>
                <c:pt idx="18">
                  <c:v>871</c:v>
                </c:pt>
                <c:pt idx="19">
                  <c:v>871</c:v>
                </c:pt>
                <c:pt idx="20">
                  <c:v>871</c:v>
                </c:pt>
                <c:pt idx="21">
                  <c:v>872</c:v>
                </c:pt>
                <c:pt idx="22">
                  <c:v>872</c:v>
                </c:pt>
                <c:pt idx="23">
                  <c:v>872</c:v>
                </c:pt>
                <c:pt idx="24">
                  <c:v>872</c:v>
                </c:pt>
                <c:pt idx="25">
                  <c:v>874</c:v>
                </c:pt>
                <c:pt idx="26">
                  <c:v>874</c:v>
                </c:pt>
                <c:pt idx="27">
                  <c:v>874</c:v>
                </c:pt>
                <c:pt idx="28">
                  <c:v>874</c:v>
                </c:pt>
                <c:pt idx="29">
                  <c:v>896</c:v>
                </c:pt>
                <c:pt idx="30">
                  <c:v>896</c:v>
                </c:pt>
                <c:pt idx="31">
                  <c:v>896</c:v>
                </c:pt>
                <c:pt idx="32">
                  <c:v>896</c:v>
                </c:pt>
                <c:pt idx="33">
                  <c:v>1007.5</c:v>
                </c:pt>
                <c:pt idx="34">
                  <c:v>1009</c:v>
                </c:pt>
                <c:pt idx="35">
                  <c:v>1009</c:v>
                </c:pt>
                <c:pt idx="36">
                  <c:v>1009</c:v>
                </c:pt>
                <c:pt idx="37">
                  <c:v>1009</c:v>
                </c:pt>
                <c:pt idx="38">
                  <c:v>1391.5</c:v>
                </c:pt>
                <c:pt idx="39">
                  <c:v>1391.5</c:v>
                </c:pt>
                <c:pt idx="40">
                  <c:v>1391.5</c:v>
                </c:pt>
                <c:pt idx="41">
                  <c:v>3108.5</c:v>
                </c:pt>
                <c:pt idx="42">
                  <c:v>3108.5</c:v>
                </c:pt>
                <c:pt idx="43">
                  <c:v>3108.5</c:v>
                </c:pt>
                <c:pt idx="44">
                  <c:v>3108.5</c:v>
                </c:pt>
                <c:pt idx="45">
                  <c:v>3109.5</c:v>
                </c:pt>
                <c:pt idx="46">
                  <c:v>3109.5</c:v>
                </c:pt>
                <c:pt idx="47">
                  <c:v>3109.5</c:v>
                </c:pt>
                <c:pt idx="48">
                  <c:v>3109.5</c:v>
                </c:pt>
                <c:pt idx="49">
                  <c:v>3786</c:v>
                </c:pt>
              </c:numCache>
            </c:numRef>
          </c:xVal>
          <c:yVal>
            <c:numRef>
              <c:f>Active!$R$21:$R$983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56-4440-938D-BFC37C75C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408104"/>
        <c:axId val="1"/>
      </c:scatterChart>
      <c:valAx>
        <c:axId val="691408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408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398496240601504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18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60CDE20-4B4C-2D07-DAF6-FD4811F5B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24"/>
  <sheetViews>
    <sheetView tabSelected="1" workbookViewId="0">
      <pane xSplit="14" ySplit="22" topLeftCell="O50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  <c r="E1" s="27" t="s">
        <v>39</v>
      </c>
      <c r="F1" t="s">
        <v>41</v>
      </c>
    </row>
    <row r="2" spans="1:7" x14ac:dyDescent="0.2">
      <c r="A2" t="s">
        <v>23</v>
      </c>
      <c r="B2" t="s">
        <v>42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41329.989439999998</v>
      </c>
      <c r="D4" s="9">
        <v>1.4752160000000001</v>
      </c>
    </row>
    <row r="6" spans="1:7" x14ac:dyDescent="0.2">
      <c r="A6" s="5" t="s">
        <v>1</v>
      </c>
      <c r="E6" s="32" t="s">
        <v>43</v>
      </c>
    </row>
    <row r="7" spans="1:7" x14ac:dyDescent="0.2">
      <c r="A7" t="s">
        <v>2</v>
      </c>
      <c r="C7" s="31">
        <v>41329.989439999998</v>
      </c>
      <c r="D7" s="28" t="s">
        <v>53</v>
      </c>
      <c r="E7" s="33">
        <v>52500.406000000003</v>
      </c>
    </row>
    <row r="8" spans="1:7" x14ac:dyDescent="0.2">
      <c r="A8" t="s">
        <v>3</v>
      </c>
      <c r="C8" s="31">
        <v>2.9504426000000001</v>
      </c>
      <c r="D8" s="28" t="s">
        <v>53</v>
      </c>
      <c r="E8" s="34">
        <v>2.9504600000000001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1">
        <f ca="1">INTERCEPT(INDIRECT($G$11):G976,INDIRECT($F$11):F976)</f>
        <v>2.1807000779152817E-4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16</v>
      </c>
      <c r="B12" s="12"/>
      <c r="C12" s="21">
        <f ca="1">SLOPE(INDIRECT($G$11):G976,INDIRECT($F$11):F976)</f>
        <v>3.4866107377958316E-6</v>
      </c>
      <c r="D12" s="3"/>
      <c r="E12" s="35" t="s">
        <v>51</v>
      </c>
      <c r="F12" s="36" t="s">
        <v>52</v>
      </c>
    </row>
    <row r="13" spans="1:7" x14ac:dyDescent="0.2">
      <c r="A13" s="12" t="s">
        <v>18</v>
      </c>
      <c r="B13" s="12"/>
      <c r="C13" s="3" t="s">
        <v>13</v>
      </c>
      <c r="E13" s="37" t="s">
        <v>36</v>
      </c>
      <c r="F13" s="38">
        <v>1</v>
      </c>
    </row>
    <row r="14" spans="1:7" x14ac:dyDescent="0.2">
      <c r="A14" s="12"/>
      <c r="B14" s="12"/>
      <c r="C14" s="12"/>
      <c r="E14" s="37" t="s">
        <v>31</v>
      </c>
      <c r="F14" s="39">
        <f ca="1">NOW()+15018.5+$C$9/24</f>
        <v>60520.797984837962</v>
      </c>
    </row>
    <row r="15" spans="1:7" x14ac:dyDescent="0.2">
      <c r="A15" s="14" t="s">
        <v>17</v>
      </c>
      <c r="B15" s="12"/>
      <c r="C15" s="15">
        <f ca="1">(C7+C11)+(C8+C12)*INT(MAX(F21:F3517))</f>
        <v>52500.378541978265</v>
      </c>
      <c r="E15" s="37" t="s">
        <v>37</v>
      </c>
      <c r="F15" s="39">
        <f ca="1">ROUND(2*(F14-$C$7)/$C$8,0)/2+F13</f>
        <v>6505.5</v>
      </c>
    </row>
    <row r="16" spans="1:7" x14ac:dyDescent="0.2">
      <c r="A16" s="17" t="s">
        <v>4</v>
      </c>
      <c r="B16" s="12"/>
      <c r="C16" s="18">
        <f ca="1">+C8+C12</f>
        <v>2.950446086610738</v>
      </c>
      <c r="E16" s="37" t="s">
        <v>32</v>
      </c>
      <c r="F16" s="40">
        <f ca="1">ROUND(2*(F14-$C$15)/$C$16,0)/2+F13</f>
        <v>2719.5</v>
      </c>
    </row>
    <row r="17" spans="1:19" ht="13.5" thickBot="1" x14ac:dyDescent="0.25">
      <c r="A17" s="16" t="s">
        <v>28</v>
      </c>
      <c r="B17" s="12"/>
      <c r="C17" s="12">
        <f>COUNT(C21:C2175)</f>
        <v>50</v>
      </c>
      <c r="E17" s="37" t="s">
        <v>54</v>
      </c>
      <c r="F17" s="41">
        <f ca="1">+$C$15+$C$16*$F$16-15018.5-$C$9/24</f>
        <v>45506.012507849504</v>
      </c>
    </row>
    <row r="18" spans="1:19" ht="14.25" thickTop="1" thickBot="1" x14ac:dyDescent="0.25">
      <c r="A18" s="17" t="s">
        <v>5</v>
      </c>
      <c r="B18" s="12"/>
      <c r="C18" s="19">
        <f ca="1">+C15</f>
        <v>52500.378541978265</v>
      </c>
      <c r="D18" s="20">
        <f ca="1">+C16</f>
        <v>2.950446086610738</v>
      </c>
      <c r="E18" s="43" t="s">
        <v>55</v>
      </c>
      <c r="F18" s="42">
        <f ca="1">+($C$15+$C$16*$F$16)-($C$16/2)-15018.5-$C$9/24</f>
        <v>45504.537284806196</v>
      </c>
    </row>
    <row r="19" spans="1:19" ht="13.5" thickTop="1" x14ac:dyDescent="0.2">
      <c r="A19" s="24" t="s">
        <v>33</v>
      </c>
      <c r="E19" s="25">
        <v>21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34</v>
      </c>
      <c r="I20" s="7" t="s">
        <v>27</v>
      </c>
      <c r="J20" s="7" t="s">
        <v>50</v>
      </c>
      <c r="K20" s="7" t="s">
        <v>47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35</v>
      </c>
    </row>
    <row r="21" spans="1:19" x14ac:dyDescent="0.2">
      <c r="A21" s="29" t="s">
        <v>46</v>
      </c>
      <c r="B21" s="30" t="s">
        <v>45</v>
      </c>
      <c r="C21" s="29">
        <v>38379.542000000001</v>
      </c>
      <c r="D21" s="29" t="s">
        <v>47</v>
      </c>
      <c r="E21">
        <f t="shared" ref="E21:E52" si="0">+(C21-C$7)/C$8</f>
        <v>-1000.0016404318444</v>
      </c>
      <c r="F21">
        <f t="shared" ref="F21:F52" si="1">ROUND(2*E21,0)/2</f>
        <v>-1000</v>
      </c>
      <c r="G21">
        <f t="shared" ref="G21:G52" si="2">+C21-(C$7+F21*C$8)</f>
        <v>-4.8399999941466376E-3</v>
      </c>
      <c r="K21">
        <f t="shared" ref="K21:K36" si="3">+G21</f>
        <v>-4.8399999941466376E-3</v>
      </c>
      <c r="O21">
        <f t="shared" ref="O21:O52" ca="1" si="4">+C$11+C$12*$F21</f>
        <v>-3.2685407300043034E-3</v>
      </c>
      <c r="Q21" s="2">
        <f t="shared" ref="Q21:Q52" si="5">+C21-15018.5</f>
        <v>23361.042000000001</v>
      </c>
    </row>
    <row r="22" spans="1:19" x14ac:dyDescent="0.2">
      <c r="A22" s="29" t="s">
        <v>46</v>
      </c>
      <c r="B22" s="30" t="s">
        <v>45</v>
      </c>
      <c r="C22" s="29">
        <v>38382.544999999998</v>
      </c>
      <c r="D22" s="29" t="s">
        <v>47</v>
      </c>
      <c r="E22">
        <f t="shared" si="0"/>
        <v>-998.98382703666198</v>
      </c>
      <c r="F22">
        <f t="shared" si="1"/>
        <v>-999</v>
      </c>
      <c r="G22">
        <f t="shared" si="2"/>
        <v>4.7717399997054599E-2</v>
      </c>
      <c r="K22">
        <f t="shared" si="3"/>
        <v>4.7717399997054599E-2</v>
      </c>
      <c r="O22">
        <f t="shared" ca="1" si="4"/>
        <v>-3.2650541192665076E-3</v>
      </c>
      <c r="Q22" s="2">
        <f t="shared" si="5"/>
        <v>23364.044999999998</v>
      </c>
      <c r="S22" t="s">
        <v>49</v>
      </c>
    </row>
    <row r="23" spans="1:19" x14ac:dyDescent="0.2">
      <c r="A23" s="29" t="s">
        <v>46</v>
      </c>
      <c r="B23" s="30" t="s">
        <v>45</v>
      </c>
      <c r="C23" s="29">
        <v>38385.542999999998</v>
      </c>
      <c r="D23" s="29" t="s">
        <v>47</v>
      </c>
      <c r="E23">
        <f t="shared" si="0"/>
        <v>-997.96770830247624</v>
      </c>
      <c r="F23">
        <f t="shared" si="1"/>
        <v>-998</v>
      </c>
      <c r="G23">
        <f t="shared" si="2"/>
        <v>9.5274799998151138E-2</v>
      </c>
      <c r="K23">
        <f t="shared" si="3"/>
        <v>9.5274799998151138E-2</v>
      </c>
      <c r="O23">
        <f t="shared" ca="1" si="4"/>
        <v>-3.2615675085287117E-3</v>
      </c>
      <c r="Q23" s="2">
        <f t="shared" si="5"/>
        <v>23367.042999999998</v>
      </c>
      <c r="S23" t="s">
        <v>49</v>
      </c>
    </row>
    <row r="24" spans="1:19" x14ac:dyDescent="0.2">
      <c r="A24" s="29" t="s">
        <v>46</v>
      </c>
      <c r="B24" s="30" t="s">
        <v>45</v>
      </c>
      <c r="C24" s="29">
        <v>38441.398999999998</v>
      </c>
      <c r="D24" s="29" t="s">
        <v>47</v>
      </c>
      <c r="E24">
        <f t="shared" si="0"/>
        <v>-979.03631136562353</v>
      </c>
      <c r="F24">
        <f t="shared" si="1"/>
        <v>-979</v>
      </c>
      <c r="G24">
        <f t="shared" si="2"/>
        <v>-0.10713460000260966</v>
      </c>
      <c r="K24">
        <f t="shared" si="3"/>
        <v>-0.10713460000260966</v>
      </c>
      <c r="O24">
        <f t="shared" ca="1" si="4"/>
        <v>-3.1953219045105911E-3</v>
      </c>
      <c r="Q24" s="2">
        <f t="shared" si="5"/>
        <v>23422.898999999998</v>
      </c>
      <c r="S24" t="s">
        <v>49</v>
      </c>
    </row>
    <row r="25" spans="1:19" x14ac:dyDescent="0.2">
      <c r="A25" s="29" t="s">
        <v>46</v>
      </c>
      <c r="B25" s="30" t="s">
        <v>45</v>
      </c>
      <c r="C25" s="29">
        <v>38490.271999999997</v>
      </c>
      <c r="D25" s="29" t="s">
        <v>47</v>
      </c>
      <c r="E25">
        <f t="shared" si="0"/>
        <v>-962.47167797807697</v>
      </c>
      <c r="F25">
        <f t="shared" si="1"/>
        <v>-962.5</v>
      </c>
      <c r="G25">
        <f t="shared" si="2"/>
        <v>8.3562500003608875E-2</v>
      </c>
      <c r="K25">
        <f t="shared" si="3"/>
        <v>8.3562500003608875E-2</v>
      </c>
      <c r="O25">
        <f t="shared" ca="1" si="4"/>
        <v>-3.1377928273369597E-3</v>
      </c>
      <c r="Q25" s="2">
        <f t="shared" si="5"/>
        <v>23471.771999999997</v>
      </c>
      <c r="S25" t="s">
        <v>49</v>
      </c>
    </row>
    <row r="26" spans="1:19" x14ac:dyDescent="0.2">
      <c r="A26" s="29" t="s">
        <v>46</v>
      </c>
      <c r="B26" s="30" t="s">
        <v>45</v>
      </c>
      <c r="C26" s="29">
        <v>38841.292000000001</v>
      </c>
      <c r="D26" s="29" t="s">
        <v>47</v>
      </c>
      <c r="E26">
        <f t="shared" si="0"/>
        <v>-843.4996972996513</v>
      </c>
      <c r="F26">
        <f t="shared" si="1"/>
        <v>-843.5</v>
      </c>
      <c r="G26">
        <f t="shared" si="2"/>
        <v>8.9310000475961715E-4</v>
      </c>
      <c r="K26">
        <f t="shared" si="3"/>
        <v>8.9310000475961715E-4</v>
      </c>
      <c r="O26">
        <f t="shared" ca="1" si="4"/>
        <v>-2.7228861495392559E-3</v>
      </c>
      <c r="Q26" s="2">
        <f t="shared" si="5"/>
        <v>23822.792000000001</v>
      </c>
      <c r="S26" t="s">
        <v>49</v>
      </c>
    </row>
    <row r="27" spans="1:19" x14ac:dyDescent="0.2">
      <c r="A27" s="29" t="s">
        <v>46</v>
      </c>
      <c r="B27" s="30" t="s">
        <v>45</v>
      </c>
      <c r="C27" s="29">
        <v>38844.292999999998</v>
      </c>
      <c r="D27" s="29" t="s">
        <v>47</v>
      </c>
      <c r="E27">
        <f t="shared" si="0"/>
        <v>-842.48256176886798</v>
      </c>
      <c r="F27">
        <f t="shared" si="1"/>
        <v>-842.5</v>
      </c>
      <c r="G27">
        <f t="shared" si="2"/>
        <v>5.1450500002829358E-2</v>
      </c>
      <c r="K27">
        <f t="shared" si="3"/>
        <v>5.1450500002829358E-2</v>
      </c>
      <c r="O27">
        <f t="shared" ca="1" si="4"/>
        <v>-2.71939953880146E-3</v>
      </c>
      <c r="Q27" s="2">
        <f t="shared" si="5"/>
        <v>23825.792999999998</v>
      </c>
      <c r="S27" t="s">
        <v>49</v>
      </c>
    </row>
    <row r="28" spans="1:19" x14ac:dyDescent="0.2">
      <c r="A28" s="29" t="s">
        <v>46</v>
      </c>
      <c r="B28" s="30" t="s">
        <v>45</v>
      </c>
      <c r="C28" s="29">
        <v>38869.233</v>
      </c>
      <c r="D28" s="29" t="s">
        <v>47</v>
      </c>
      <c r="E28">
        <f t="shared" si="0"/>
        <v>-834.02959271263137</v>
      </c>
      <c r="F28">
        <f t="shared" si="1"/>
        <v>-834</v>
      </c>
      <c r="G28">
        <f t="shared" si="2"/>
        <v>-8.7311600000248291E-2</v>
      </c>
      <c r="K28">
        <f t="shared" si="3"/>
        <v>-8.7311600000248291E-2</v>
      </c>
      <c r="O28">
        <f t="shared" ca="1" si="4"/>
        <v>-2.6897633475301956E-3</v>
      </c>
      <c r="Q28" s="2">
        <f t="shared" si="5"/>
        <v>23850.733</v>
      </c>
      <c r="S28" t="s">
        <v>49</v>
      </c>
    </row>
    <row r="29" spans="1:19" x14ac:dyDescent="0.2">
      <c r="A29" s="29" t="s">
        <v>46</v>
      </c>
      <c r="B29" s="30" t="s">
        <v>45</v>
      </c>
      <c r="C29" s="29">
        <v>38872.226999999999</v>
      </c>
      <c r="D29" s="29" t="s">
        <v>47</v>
      </c>
      <c r="E29">
        <f t="shared" si="0"/>
        <v>-833.01482970724408</v>
      </c>
      <c r="F29">
        <f t="shared" si="1"/>
        <v>-833</v>
      </c>
      <c r="G29">
        <f t="shared" si="2"/>
        <v>-4.3754199999966659E-2</v>
      </c>
      <c r="K29">
        <f t="shared" si="3"/>
        <v>-4.3754199999966659E-2</v>
      </c>
      <c r="O29">
        <f t="shared" ca="1" si="4"/>
        <v>-2.6862767367923997E-3</v>
      </c>
      <c r="Q29" s="2">
        <f t="shared" si="5"/>
        <v>23853.726999999999</v>
      </c>
      <c r="S29" t="s">
        <v>49</v>
      </c>
    </row>
    <row r="30" spans="1:19" x14ac:dyDescent="0.2">
      <c r="A30" s="29" t="s">
        <v>46</v>
      </c>
      <c r="B30" s="30" t="s">
        <v>45</v>
      </c>
      <c r="C30" s="29">
        <v>39118.542999999998</v>
      </c>
      <c r="D30" s="29" t="s">
        <v>47</v>
      </c>
      <c r="E30">
        <f t="shared" si="0"/>
        <v>-749.53040604823138</v>
      </c>
      <c r="F30">
        <f t="shared" si="1"/>
        <v>-749.5</v>
      </c>
      <c r="G30">
        <f t="shared" si="2"/>
        <v>-8.9711300002818462E-2</v>
      </c>
      <c r="K30">
        <f t="shared" si="3"/>
        <v>-8.9711300002818462E-2</v>
      </c>
      <c r="O30">
        <f t="shared" ca="1" si="4"/>
        <v>-2.3951447401864478E-3</v>
      </c>
      <c r="Q30" s="2">
        <f t="shared" si="5"/>
        <v>24100.042999999998</v>
      </c>
      <c r="S30" t="s">
        <v>49</v>
      </c>
    </row>
    <row r="31" spans="1:19" x14ac:dyDescent="0.2">
      <c r="A31" s="29" t="s">
        <v>46</v>
      </c>
      <c r="B31" s="30" t="s">
        <v>45</v>
      </c>
      <c r="C31" s="29">
        <v>39198.313000000002</v>
      </c>
      <c r="D31" s="29" t="s">
        <v>47</v>
      </c>
      <c r="E31">
        <f t="shared" si="0"/>
        <v>-722.49378449185747</v>
      </c>
      <c r="F31">
        <f t="shared" si="1"/>
        <v>-722.5</v>
      </c>
      <c r="G31">
        <f t="shared" si="2"/>
        <v>1.8338500005484093E-2</v>
      </c>
      <c r="K31">
        <f t="shared" si="3"/>
        <v>1.8338500005484093E-2</v>
      </c>
      <c r="O31">
        <f t="shared" ca="1" si="4"/>
        <v>-2.3010062502659603E-3</v>
      </c>
      <c r="Q31" s="2">
        <f t="shared" si="5"/>
        <v>24179.813000000002</v>
      </c>
      <c r="S31" t="s">
        <v>49</v>
      </c>
    </row>
    <row r="32" spans="1:19" x14ac:dyDescent="0.2">
      <c r="A32" s="29" t="s">
        <v>46</v>
      </c>
      <c r="B32" s="30" t="s">
        <v>45</v>
      </c>
      <c r="C32" s="29">
        <v>39201.311000000002</v>
      </c>
      <c r="D32" s="29" t="s">
        <v>47</v>
      </c>
      <c r="E32">
        <f t="shared" si="0"/>
        <v>-721.47766575767173</v>
      </c>
      <c r="F32">
        <f t="shared" si="1"/>
        <v>-721.5</v>
      </c>
      <c r="G32">
        <f t="shared" si="2"/>
        <v>6.5895900006580632E-2</v>
      </c>
      <c r="K32">
        <f t="shared" si="3"/>
        <v>6.5895900006580632E-2</v>
      </c>
      <c r="O32">
        <f t="shared" ca="1" si="4"/>
        <v>-2.2975196395281644E-3</v>
      </c>
      <c r="Q32" s="2">
        <f t="shared" si="5"/>
        <v>24182.811000000002</v>
      </c>
      <c r="S32" t="s">
        <v>49</v>
      </c>
    </row>
    <row r="33" spans="1:19" x14ac:dyDescent="0.2">
      <c r="A33" s="29" t="s">
        <v>46</v>
      </c>
      <c r="B33" s="30" t="s">
        <v>45</v>
      </c>
      <c r="C33" s="29">
        <v>39232.237000000001</v>
      </c>
      <c r="D33" s="29" t="s">
        <v>47</v>
      </c>
      <c r="E33">
        <f t="shared" si="0"/>
        <v>-710.99584855505964</v>
      </c>
      <c r="F33">
        <f t="shared" si="1"/>
        <v>-711</v>
      </c>
      <c r="G33">
        <f t="shared" si="2"/>
        <v>1.2248600003658794E-2</v>
      </c>
      <c r="K33">
        <f t="shared" si="3"/>
        <v>1.2248600003658794E-2</v>
      </c>
      <c r="O33">
        <f t="shared" ca="1" si="4"/>
        <v>-2.2609102267813082E-3</v>
      </c>
      <c r="Q33" s="2">
        <f t="shared" si="5"/>
        <v>24213.737000000001</v>
      </c>
      <c r="S33" t="s">
        <v>49</v>
      </c>
    </row>
    <row r="34" spans="1:19" x14ac:dyDescent="0.2">
      <c r="A34" s="29" t="s">
        <v>46</v>
      </c>
      <c r="B34" s="30" t="s">
        <v>45</v>
      </c>
      <c r="C34" s="29">
        <v>39235.230000000003</v>
      </c>
      <c r="D34" s="29" t="s">
        <v>47</v>
      </c>
      <c r="E34">
        <f t="shared" si="0"/>
        <v>-709.9814244818707</v>
      </c>
      <c r="F34">
        <f t="shared" si="1"/>
        <v>-710</v>
      </c>
      <c r="G34">
        <f t="shared" si="2"/>
        <v>5.4806000007374678E-2</v>
      </c>
      <c r="K34">
        <f t="shared" si="3"/>
        <v>5.4806000007374678E-2</v>
      </c>
      <c r="O34">
        <f t="shared" ca="1" si="4"/>
        <v>-2.2574236160435124E-3</v>
      </c>
      <c r="Q34" s="2">
        <f t="shared" si="5"/>
        <v>24216.730000000003</v>
      </c>
      <c r="S34" t="s">
        <v>49</v>
      </c>
    </row>
    <row r="35" spans="1:19" x14ac:dyDescent="0.2">
      <c r="A35" s="29" t="s">
        <v>46</v>
      </c>
      <c r="B35" s="30" t="s">
        <v>45</v>
      </c>
      <c r="C35" s="29">
        <v>39862.101000000002</v>
      </c>
      <c r="D35" s="29" t="s">
        <v>47</v>
      </c>
      <c r="E35">
        <f t="shared" si="0"/>
        <v>-497.51465763136525</v>
      </c>
      <c r="F35">
        <f t="shared" si="1"/>
        <v>-497.5</v>
      </c>
      <c r="G35">
        <f t="shared" si="2"/>
        <v>-4.3246499997621868E-2</v>
      </c>
      <c r="K35">
        <f t="shared" si="3"/>
        <v>-4.3246499997621868E-2</v>
      </c>
      <c r="O35">
        <f t="shared" ca="1" si="4"/>
        <v>-1.516518834261898E-3</v>
      </c>
      <c r="Q35" s="2">
        <f t="shared" si="5"/>
        <v>24843.601000000002</v>
      </c>
      <c r="S35" t="s">
        <v>49</v>
      </c>
    </row>
    <row r="36" spans="1:19" x14ac:dyDescent="0.2">
      <c r="A36" s="29" t="s">
        <v>46</v>
      </c>
      <c r="B36" s="30" t="s">
        <v>45</v>
      </c>
      <c r="C36" s="29">
        <v>39907.964</v>
      </c>
      <c r="D36" s="29" t="s">
        <v>47</v>
      </c>
      <c r="E36">
        <f t="shared" si="0"/>
        <v>-481.97021016439959</v>
      </c>
      <c r="F36">
        <f t="shared" si="1"/>
        <v>-482</v>
      </c>
      <c r="G36">
        <f t="shared" si="2"/>
        <v>8.7893200005055405E-2</v>
      </c>
      <c r="K36">
        <f t="shared" si="3"/>
        <v>8.7893200005055405E-2</v>
      </c>
      <c r="O36">
        <f t="shared" ca="1" si="4"/>
        <v>-1.4624763678260627E-3</v>
      </c>
      <c r="Q36" s="2">
        <f t="shared" si="5"/>
        <v>24889.464</v>
      </c>
      <c r="S36" t="s">
        <v>49</v>
      </c>
    </row>
    <row r="37" spans="1:19" x14ac:dyDescent="0.2">
      <c r="A37" s="28" t="s">
        <v>38</v>
      </c>
      <c r="C37" s="10">
        <v>41329.989439999998</v>
      </c>
      <c r="D37" s="10" t="s">
        <v>13</v>
      </c>
      <c r="E37">
        <f t="shared" si="0"/>
        <v>0</v>
      </c>
      <c r="F37">
        <f t="shared" si="1"/>
        <v>0</v>
      </c>
      <c r="G37">
        <f t="shared" si="2"/>
        <v>0</v>
      </c>
      <c r="H37">
        <f>+G37</f>
        <v>0</v>
      </c>
      <c r="O37">
        <f t="shared" ca="1" si="4"/>
        <v>2.1807000779152817E-4</v>
      </c>
      <c r="Q37" s="2">
        <f t="shared" si="5"/>
        <v>26311.489439999998</v>
      </c>
    </row>
    <row r="38" spans="1:19" x14ac:dyDescent="0.2">
      <c r="A38" s="29" t="s">
        <v>44</v>
      </c>
      <c r="B38" s="30" t="s">
        <v>45</v>
      </c>
      <c r="C38" s="29">
        <v>43899.815000000002</v>
      </c>
      <c r="D38" s="29">
        <v>1.2999999999999999E-3</v>
      </c>
      <c r="E38">
        <f t="shared" si="0"/>
        <v>870.99662945485011</v>
      </c>
      <c r="F38">
        <f t="shared" si="1"/>
        <v>871</v>
      </c>
      <c r="G38">
        <f t="shared" si="2"/>
        <v>-9.9445999949239194E-3</v>
      </c>
      <c r="I38">
        <f t="shared" ref="I38:I69" si="6">+G38</f>
        <v>-9.9445999949239194E-3</v>
      </c>
      <c r="O38">
        <f t="shared" ca="1" si="4"/>
        <v>3.2549079604116977E-3</v>
      </c>
      <c r="Q38" s="2">
        <f t="shared" si="5"/>
        <v>28881.315000000002</v>
      </c>
      <c r="S38" t="s">
        <v>49</v>
      </c>
    </row>
    <row r="39" spans="1:19" x14ac:dyDescent="0.2">
      <c r="A39" s="29" t="s">
        <v>44</v>
      </c>
      <c r="B39" s="30" t="s">
        <v>45</v>
      </c>
      <c r="C39" s="29">
        <v>43899.816099999996</v>
      </c>
      <c r="D39" s="29">
        <v>1.1999999999999999E-3</v>
      </c>
      <c r="E39">
        <f t="shared" si="0"/>
        <v>870.99700228026757</v>
      </c>
      <c r="F39">
        <f t="shared" si="1"/>
        <v>871</v>
      </c>
      <c r="G39">
        <f t="shared" si="2"/>
        <v>-8.8446000008843839E-3</v>
      </c>
      <c r="I39">
        <f t="shared" si="6"/>
        <v>-8.8446000008843839E-3</v>
      </c>
      <c r="O39">
        <f t="shared" ca="1" si="4"/>
        <v>3.2549079604116977E-3</v>
      </c>
      <c r="Q39" s="2">
        <f t="shared" si="5"/>
        <v>28881.316099999996</v>
      </c>
      <c r="S39" t="s">
        <v>49</v>
      </c>
    </row>
    <row r="40" spans="1:19" x14ac:dyDescent="0.2">
      <c r="A40" s="29" t="s">
        <v>46</v>
      </c>
      <c r="B40" s="30" t="s">
        <v>45</v>
      </c>
      <c r="C40" s="29">
        <v>43899.816400000003</v>
      </c>
      <c r="D40" s="29">
        <v>1.5E-3</v>
      </c>
      <c r="E40">
        <f t="shared" si="0"/>
        <v>870.99710395992986</v>
      </c>
      <c r="F40">
        <f t="shared" si="1"/>
        <v>871</v>
      </c>
      <c r="G40">
        <f t="shared" si="2"/>
        <v>-8.5445999939111061E-3</v>
      </c>
      <c r="I40">
        <f t="shared" si="6"/>
        <v>-8.5445999939111061E-3</v>
      </c>
      <c r="O40">
        <f t="shared" ca="1" si="4"/>
        <v>3.2549079604116977E-3</v>
      </c>
      <c r="Q40" s="2">
        <f t="shared" si="5"/>
        <v>28881.316400000003</v>
      </c>
      <c r="S40" t="s">
        <v>49</v>
      </c>
    </row>
    <row r="41" spans="1:19" x14ac:dyDescent="0.2">
      <c r="A41" s="29" t="s">
        <v>44</v>
      </c>
      <c r="B41" s="30" t="s">
        <v>45</v>
      </c>
      <c r="C41" s="29">
        <v>43899.817999999999</v>
      </c>
      <c r="D41" s="29">
        <v>5.9999999999999995E-4</v>
      </c>
      <c r="E41">
        <f t="shared" si="0"/>
        <v>870.99764625144769</v>
      </c>
      <c r="F41">
        <f t="shared" si="1"/>
        <v>871</v>
      </c>
      <c r="G41">
        <f t="shared" si="2"/>
        <v>-6.9445999979507178E-3</v>
      </c>
      <c r="I41">
        <f t="shared" si="6"/>
        <v>-6.9445999979507178E-3</v>
      </c>
      <c r="O41">
        <f t="shared" ca="1" si="4"/>
        <v>3.2549079604116977E-3</v>
      </c>
      <c r="Q41" s="2">
        <f t="shared" si="5"/>
        <v>28881.317999999999</v>
      </c>
      <c r="S41" t="s">
        <v>49</v>
      </c>
    </row>
    <row r="42" spans="1:19" x14ac:dyDescent="0.2">
      <c r="A42" s="29" t="s">
        <v>44</v>
      </c>
      <c r="B42" s="30" t="s">
        <v>45</v>
      </c>
      <c r="C42" s="29">
        <v>43902.760999999999</v>
      </c>
      <c r="D42" s="29">
        <v>1.2999999999999999E-3</v>
      </c>
      <c r="E42">
        <f t="shared" si="0"/>
        <v>871.99512371465926</v>
      </c>
      <c r="F42">
        <f t="shared" si="1"/>
        <v>872</v>
      </c>
      <c r="G42">
        <f t="shared" si="2"/>
        <v>-1.4387199997145217E-2</v>
      </c>
      <c r="I42">
        <f t="shared" si="6"/>
        <v>-1.4387199997145217E-2</v>
      </c>
      <c r="O42">
        <f t="shared" ca="1" si="4"/>
        <v>3.2583945711494931E-3</v>
      </c>
      <c r="Q42" s="2">
        <f t="shared" si="5"/>
        <v>28884.260999999999</v>
      </c>
      <c r="S42" t="s">
        <v>49</v>
      </c>
    </row>
    <row r="43" spans="1:19" x14ac:dyDescent="0.2">
      <c r="A43" s="29" t="s">
        <v>46</v>
      </c>
      <c r="B43" s="30" t="s">
        <v>45</v>
      </c>
      <c r="C43" s="29">
        <v>43902.762000000002</v>
      </c>
      <c r="D43" s="29">
        <v>8.9999999999999998E-4</v>
      </c>
      <c r="E43">
        <f t="shared" si="0"/>
        <v>871.99546264686012</v>
      </c>
      <c r="F43">
        <f t="shared" si="1"/>
        <v>872</v>
      </c>
      <c r="G43">
        <f t="shared" si="2"/>
        <v>-1.3387199993303511E-2</v>
      </c>
      <c r="I43">
        <f t="shared" si="6"/>
        <v>-1.3387199993303511E-2</v>
      </c>
      <c r="O43">
        <f t="shared" ca="1" si="4"/>
        <v>3.2583945711494931E-3</v>
      </c>
      <c r="Q43" s="2">
        <f t="shared" si="5"/>
        <v>28884.262000000002</v>
      </c>
      <c r="S43" t="s">
        <v>49</v>
      </c>
    </row>
    <row r="44" spans="1:19" x14ac:dyDescent="0.2">
      <c r="A44" s="29" t="s">
        <v>44</v>
      </c>
      <c r="B44" s="30" t="s">
        <v>45</v>
      </c>
      <c r="C44" s="29">
        <v>43902.762300000002</v>
      </c>
      <c r="D44" s="29">
        <v>8.0000000000000004E-4</v>
      </c>
      <c r="E44">
        <f t="shared" si="0"/>
        <v>871.9955643265198</v>
      </c>
      <c r="F44">
        <f t="shared" si="1"/>
        <v>872</v>
      </c>
      <c r="G44">
        <f t="shared" si="2"/>
        <v>-1.3087199993606191E-2</v>
      </c>
      <c r="I44">
        <f t="shared" si="6"/>
        <v>-1.3087199993606191E-2</v>
      </c>
      <c r="O44">
        <f t="shared" ca="1" si="4"/>
        <v>3.2583945711494931E-3</v>
      </c>
      <c r="Q44" s="2">
        <f t="shared" si="5"/>
        <v>28884.262300000002</v>
      </c>
      <c r="S44" t="s">
        <v>49</v>
      </c>
    </row>
    <row r="45" spans="1:19" x14ac:dyDescent="0.2">
      <c r="A45" s="29" t="s">
        <v>44</v>
      </c>
      <c r="B45" s="30" t="s">
        <v>45</v>
      </c>
      <c r="C45" s="29">
        <v>43902.762799999997</v>
      </c>
      <c r="D45" s="29">
        <v>5.9999999999999995E-4</v>
      </c>
      <c r="E45">
        <f t="shared" si="0"/>
        <v>871.99573379261778</v>
      </c>
      <c r="F45">
        <f t="shared" si="1"/>
        <v>872</v>
      </c>
      <c r="G45">
        <f t="shared" si="2"/>
        <v>-1.2587199998961296E-2</v>
      </c>
      <c r="I45">
        <f t="shared" si="6"/>
        <v>-1.2587199998961296E-2</v>
      </c>
      <c r="O45">
        <f t="shared" ca="1" si="4"/>
        <v>3.2583945711494931E-3</v>
      </c>
      <c r="Q45" s="2">
        <f t="shared" si="5"/>
        <v>28884.262799999997</v>
      </c>
      <c r="S45" t="s">
        <v>49</v>
      </c>
    </row>
    <row r="46" spans="1:19" x14ac:dyDescent="0.2">
      <c r="A46" s="29" t="s">
        <v>44</v>
      </c>
      <c r="B46" s="30" t="s">
        <v>45</v>
      </c>
      <c r="C46" s="29">
        <v>43908.672100000003</v>
      </c>
      <c r="D46" s="29">
        <v>1.6999999999999999E-3</v>
      </c>
      <c r="E46">
        <f t="shared" si="0"/>
        <v>873.99858583929267</v>
      </c>
      <c r="F46">
        <f t="shared" si="1"/>
        <v>874</v>
      </c>
      <c r="G46">
        <f t="shared" si="2"/>
        <v>-4.1723999966052361E-3</v>
      </c>
      <c r="I46">
        <f t="shared" si="6"/>
        <v>-4.1723999966052361E-3</v>
      </c>
      <c r="O46">
        <f t="shared" ca="1" si="4"/>
        <v>3.2653677926250848E-3</v>
      </c>
      <c r="Q46" s="2">
        <f t="shared" si="5"/>
        <v>28890.172100000003</v>
      </c>
      <c r="S46" t="s">
        <v>49</v>
      </c>
    </row>
    <row r="47" spans="1:19" x14ac:dyDescent="0.2">
      <c r="A47" s="29" t="s">
        <v>46</v>
      </c>
      <c r="B47" s="30" t="s">
        <v>45</v>
      </c>
      <c r="C47" s="29">
        <v>43908.6734</v>
      </c>
      <c r="D47" s="29">
        <v>1.1999999999999999E-3</v>
      </c>
      <c r="E47">
        <f t="shared" si="0"/>
        <v>873.99902645115071</v>
      </c>
      <c r="F47">
        <f t="shared" si="1"/>
        <v>874</v>
      </c>
      <c r="G47">
        <f t="shared" si="2"/>
        <v>-2.8724000003421679E-3</v>
      </c>
      <c r="I47">
        <f t="shared" si="6"/>
        <v>-2.8724000003421679E-3</v>
      </c>
      <c r="O47">
        <f t="shared" ca="1" si="4"/>
        <v>3.2653677926250848E-3</v>
      </c>
      <c r="Q47" s="2">
        <f t="shared" si="5"/>
        <v>28890.1734</v>
      </c>
      <c r="S47" t="s">
        <v>49</v>
      </c>
    </row>
    <row r="48" spans="1:19" x14ac:dyDescent="0.2">
      <c r="A48" s="29" t="s">
        <v>44</v>
      </c>
      <c r="B48" s="30" t="s">
        <v>45</v>
      </c>
      <c r="C48" s="29">
        <v>43908.673699999999</v>
      </c>
      <c r="D48" s="29">
        <v>1E-3</v>
      </c>
      <c r="E48">
        <f t="shared" si="0"/>
        <v>873.9991281308105</v>
      </c>
      <c r="F48">
        <f t="shared" si="1"/>
        <v>874</v>
      </c>
      <c r="G48">
        <f t="shared" si="2"/>
        <v>-2.5724000006448478E-3</v>
      </c>
      <c r="I48">
        <f t="shared" si="6"/>
        <v>-2.5724000006448478E-3</v>
      </c>
      <c r="O48">
        <f t="shared" ca="1" si="4"/>
        <v>3.2653677926250848E-3</v>
      </c>
      <c r="Q48" s="2">
        <f t="shared" si="5"/>
        <v>28890.173699999999</v>
      </c>
      <c r="S48" t="s">
        <v>49</v>
      </c>
    </row>
    <row r="49" spans="1:19" x14ac:dyDescent="0.2">
      <c r="A49" s="29" t="s">
        <v>44</v>
      </c>
      <c r="B49" s="30" t="s">
        <v>45</v>
      </c>
      <c r="C49" s="29">
        <v>43908.674400000004</v>
      </c>
      <c r="D49" s="29">
        <v>1.1000000000000001E-3</v>
      </c>
      <c r="E49">
        <f t="shared" si="0"/>
        <v>873.99936538335157</v>
      </c>
      <c r="F49">
        <f t="shared" si="1"/>
        <v>874</v>
      </c>
      <c r="G49">
        <f t="shared" si="2"/>
        <v>-1.8723999965004623E-3</v>
      </c>
      <c r="I49">
        <f t="shared" si="6"/>
        <v>-1.8723999965004623E-3</v>
      </c>
      <c r="O49">
        <f t="shared" ca="1" si="4"/>
        <v>3.2653677926250848E-3</v>
      </c>
      <c r="Q49" s="2">
        <f t="shared" si="5"/>
        <v>28890.174400000004</v>
      </c>
      <c r="S49" t="s">
        <v>49</v>
      </c>
    </row>
    <row r="50" spans="1:19" x14ac:dyDescent="0.2">
      <c r="A50" s="29" t="s">
        <v>44</v>
      </c>
      <c r="B50" s="30" t="s">
        <v>45</v>
      </c>
      <c r="C50" s="29">
        <v>43973.570599999999</v>
      </c>
      <c r="D50" s="29">
        <v>1.1000000000000001E-3</v>
      </c>
      <c r="E50">
        <f t="shared" si="0"/>
        <v>895.99477719037861</v>
      </c>
      <c r="F50">
        <f t="shared" si="1"/>
        <v>896</v>
      </c>
      <c r="G50">
        <f t="shared" si="2"/>
        <v>-1.5409599996928591E-2</v>
      </c>
      <c r="I50">
        <f t="shared" si="6"/>
        <v>-1.5409599996928591E-2</v>
      </c>
      <c r="O50">
        <f t="shared" ca="1" si="4"/>
        <v>3.3420732288565931E-3</v>
      </c>
      <c r="Q50" s="2">
        <f t="shared" si="5"/>
        <v>28955.070599999999</v>
      </c>
      <c r="S50" t="s">
        <v>49</v>
      </c>
    </row>
    <row r="51" spans="1:19" x14ac:dyDescent="0.2">
      <c r="A51" s="29" t="s">
        <v>44</v>
      </c>
      <c r="B51" s="30" t="s">
        <v>45</v>
      </c>
      <c r="C51" s="29">
        <v>43973.571400000001</v>
      </c>
      <c r="D51" s="29">
        <v>1.1999999999999999E-3</v>
      </c>
      <c r="E51">
        <f t="shared" si="0"/>
        <v>895.99504833613878</v>
      </c>
      <c r="F51">
        <f t="shared" si="1"/>
        <v>896</v>
      </c>
      <c r="G51">
        <f t="shared" si="2"/>
        <v>-1.4609599995310418E-2</v>
      </c>
      <c r="I51">
        <f t="shared" si="6"/>
        <v>-1.4609599995310418E-2</v>
      </c>
      <c r="O51">
        <f t="shared" ca="1" si="4"/>
        <v>3.3420732288565931E-3</v>
      </c>
      <c r="Q51" s="2">
        <f t="shared" si="5"/>
        <v>28955.071400000001</v>
      </c>
      <c r="S51" t="s">
        <v>49</v>
      </c>
    </row>
    <row r="52" spans="1:19" x14ac:dyDescent="0.2">
      <c r="A52" s="29" t="s">
        <v>46</v>
      </c>
      <c r="B52" s="30" t="s">
        <v>45</v>
      </c>
      <c r="C52" s="29">
        <v>43973.571499999998</v>
      </c>
      <c r="D52" s="29">
        <v>1E-3</v>
      </c>
      <c r="E52">
        <f t="shared" si="0"/>
        <v>895.99508222935788</v>
      </c>
      <c r="F52">
        <f t="shared" si="1"/>
        <v>896</v>
      </c>
      <c r="G52">
        <f t="shared" si="2"/>
        <v>-1.4509599997836631E-2</v>
      </c>
      <c r="I52">
        <f t="shared" si="6"/>
        <v>-1.4509599997836631E-2</v>
      </c>
      <c r="O52">
        <f t="shared" ca="1" si="4"/>
        <v>3.3420732288565931E-3</v>
      </c>
      <c r="Q52" s="2">
        <f t="shared" si="5"/>
        <v>28955.071499999998</v>
      </c>
      <c r="S52" t="s">
        <v>49</v>
      </c>
    </row>
    <row r="53" spans="1:19" x14ac:dyDescent="0.2">
      <c r="A53" s="29" t="s">
        <v>44</v>
      </c>
      <c r="B53" s="30" t="s">
        <v>45</v>
      </c>
      <c r="C53" s="29">
        <v>43973.572500000002</v>
      </c>
      <c r="D53" s="29">
        <v>6.9999999999999999E-4</v>
      </c>
      <c r="E53">
        <f t="shared" ref="E53:E70" si="7">+(C53-C$7)/C$8</f>
        <v>895.99542116155874</v>
      </c>
      <c r="F53">
        <f t="shared" ref="F53:F84" si="8">ROUND(2*E53,0)/2</f>
        <v>896</v>
      </c>
      <c r="G53">
        <f t="shared" ref="G53:G84" si="9">+C53-(C$7+F53*C$8)</f>
        <v>-1.3509599993994925E-2</v>
      </c>
      <c r="I53">
        <f t="shared" si="6"/>
        <v>-1.3509599993994925E-2</v>
      </c>
      <c r="O53">
        <f t="shared" ref="O53:O70" ca="1" si="10">+C$11+C$12*$F53</f>
        <v>3.3420732288565931E-3</v>
      </c>
      <c r="Q53" s="2">
        <f t="shared" ref="Q53:Q70" si="11">+C53-15018.5</f>
        <v>28955.072500000002</v>
      </c>
      <c r="S53" t="s">
        <v>49</v>
      </c>
    </row>
    <row r="54" spans="1:19" x14ac:dyDescent="0.2">
      <c r="A54" s="29" t="s">
        <v>46</v>
      </c>
      <c r="B54" s="30" t="s">
        <v>45</v>
      </c>
      <c r="C54" s="29">
        <v>44302.552600000003</v>
      </c>
      <c r="D54" s="29">
        <v>1.1999999999999999E-3</v>
      </c>
      <c r="E54">
        <f t="shared" si="7"/>
        <v>1007.4973700555995</v>
      </c>
      <c r="F54">
        <f t="shared" si="8"/>
        <v>1007.5</v>
      </c>
      <c r="G54">
        <f t="shared" si="9"/>
        <v>-7.7594999966095202E-3</v>
      </c>
      <c r="I54">
        <f t="shared" si="6"/>
        <v>-7.7594999966095202E-3</v>
      </c>
      <c r="O54">
        <f t="shared" ca="1" si="10"/>
        <v>3.7308303261208283E-3</v>
      </c>
      <c r="Q54" s="2">
        <f t="shared" si="11"/>
        <v>29284.052600000003</v>
      </c>
      <c r="S54" t="s">
        <v>49</v>
      </c>
    </row>
    <row r="55" spans="1:19" x14ac:dyDescent="0.2">
      <c r="A55" s="29" t="s">
        <v>44</v>
      </c>
      <c r="B55" s="30" t="s">
        <v>45</v>
      </c>
      <c r="C55" s="29">
        <v>44306.976499999997</v>
      </c>
      <c r="D55" s="29">
        <v>8.0000000000000004E-4</v>
      </c>
      <c r="E55">
        <f t="shared" si="7"/>
        <v>1008.9967722130908</v>
      </c>
      <c r="F55">
        <f t="shared" si="8"/>
        <v>1009</v>
      </c>
      <c r="G55">
        <f t="shared" si="9"/>
        <v>-9.5234000036725774E-3</v>
      </c>
      <c r="I55">
        <f t="shared" si="6"/>
        <v>-9.5234000036725774E-3</v>
      </c>
      <c r="O55">
        <f t="shared" ca="1" si="10"/>
        <v>3.7360602422275221E-3</v>
      </c>
      <c r="Q55" s="2">
        <f t="shared" si="11"/>
        <v>29288.476499999997</v>
      </c>
      <c r="S55" t="s">
        <v>49</v>
      </c>
    </row>
    <row r="56" spans="1:19" x14ac:dyDescent="0.2">
      <c r="A56" s="29" t="s">
        <v>44</v>
      </c>
      <c r="B56" s="30" t="s">
        <v>45</v>
      </c>
      <c r="C56" s="29">
        <v>44306.977800000001</v>
      </c>
      <c r="D56" s="29">
        <v>8.9999999999999998E-4</v>
      </c>
      <c r="E56">
        <f t="shared" si="7"/>
        <v>1008.9972128249514</v>
      </c>
      <c r="F56">
        <f t="shared" si="8"/>
        <v>1009</v>
      </c>
      <c r="G56">
        <f t="shared" si="9"/>
        <v>-8.2234000001335517E-3</v>
      </c>
      <c r="I56">
        <f t="shared" si="6"/>
        <v>-8.2234000001335517E-3</v>
      </c>
      <c r="O56">
        <f t="shared" ca="1" si="10"/>
        <v>3.7360602422275221E-3</v>
      </c>
      <c r="Q56" s="2">
        <f t="shared" si="11"/>
        <v>29288.477800000001</v>
      </c>
      <c r="S56" t="s">
        <v>49</v>
      </c>
    </row>
    <row r="57" spans="1:19" x14ac:dyDescent="0.2">
      <c r="A57" s="29" t="s">
        <v>46</v>
      </c>
      <c r="B57" s="30" t="s">
        <v>45</v>
      </c>
      <c r="C57" s="29">
        <v>44306.978000000003</v>
      </c>
      <c r="D57" s="29">
        <v>1.6999999999999999E-3</v>
      </c>
      <c r="E57">
        <f t="shared" si="7"/>
        <v>1008.9972806113921</v>
      </c>
      <c r="F57">
        <f t="shared" si="8"/>
        <v>1009</v>
      </c>
      <c r="G57">
        <f t="shared" si="9"/>
        <v>-8.023399997910019E-3</v>
      </c>
      <c r="I57">
        <f t="shared" si="6"/>
        <v>-8.023399997910019E-3</v>
      </c>
      <c r="O57">
        <f t="shared" ca="1" si="10"/>
        <v>3.7360602422275221E-3</v>
      </c>
      <c r="Q57" s="2">
        <f t="shared" si="11"/>
        <v>29288.478000000003</v>
      </c>
      <c r="S57" t="s">
        <v>49</v>
      </c>
    </row>
    <row r="58" spans="1:19" x14ac:dyDescent="0.2">
      <c r="A58" s="29" t="s">
        <v>44</v>
      </c>
      <c r="B58" s="30" t="s">
        <v>45</v>
      </c>
      <c r="C58" s="29">
        <v>44306.979800000001</v>
      </c>
      <c r="D58" s="29">
        <v>6.9999999999999999E-4</v>
      </c>
      <c r="E58">
        <f t="shared" si="7"/>
        <v>1008.9978906893506</v>
      </c>
      <c r="F58">
        <f t="shared" si="8"/>
        <v>1009</v>
      </c>
      <c r="G58">
        <f t="shared" si="9"/>
        <v>-6.223399999726098E-3</v>
      </c>
      <c r="I58">
        <f t="shared" si="6"/>
        <v>-6.223399999726098E-3</v>
      </c>
      <c r="O58">
        <f t="shared" ca="1" si="10"/>
        <v>3.7360602422275221E-3</v>
      </c>
      <c r="Q58" s="2">
        <f t="shared" si="11"/>
        <v>29288.479800000001</v>
      </c>
      <c r="S58" t="s">
        <v>49</v>
      </c>
    </row>
    <row r="59" spans="1:19" x14ac:dyDescent="0.2">
      <c r="A59" s="29" t="s">
        <v>44</v>
      </c>
      <c r="B59" s="30" t="s">
        <v>48</v>
      </c>
      <c r="C59" s="29">
        <v>45435.514499999997</v>
      </c>
      <c r="D59" s="29">
        <v>1.1999999999999999E-3</v>
      </c>
      <c r="E59">
        <f t="shared" si="7"/>
        <v>1391.4946388043611</v>
      </c>
      <c r="F59">
        <f t="shared" si="8"/>
        <v>1391.5</v>
      </c>
      <c r="G59">
        <f t="shared" si="9"/>
        <v>-1.5817899999092333E-2</v>
      </c>
      <c r="I59">
        <f t="shared" si="6"/>
        <v>-1.5817899999092333E-2</v>
      </c>
      <c r="O59">
        <f t="shared" ca="1" si="10"/>
        <v>5.0696888494344283E-3</v>
      </c>
      <c r="Q59" s="2">
        <f t="shared" si="11"/>
        <v>30417.014499999997</v>
      </c>
      <c r="S59" t="s">
        <v>49</v>
      </c>
    </row>
    <row r="60" spans="1:19" x14ac:dyDescent="0.2">
      <c r="A60" s="29" t="s">
        <v>44</v>
      </c>
      <c r="B60" s="30" t="s">
        <v>48</v>
      </c>
      <c r="C60" s="29">
        <v>45435.5147</v>
      </c>
      <c r="D60" s="29">
        <v>2.2000000000000001E-3</v>
      </c>
      <c r="E60">
        <f t="shared" si="7"/>
        <v>1391.4947065908016</v>
      </c>
      <c r="F60">
        <f t="shared" si="8"/>
        <v>1391.5</v>
      </c>
      <c r="G60">
        <f t="shared" si="9"/>
        <v>-1.56178999968688E-2</v>
      </c>
      <c r="I60">
        <f t="shared" si="6"/>
        <v>-1.56178999968688E-2</v>
      </c>
      <c r="O60">
        <f t="shared" ca="1" si="10"/>
        <v>5.0696888494344283E-3</v>
      </c>
      <c r="Q60" s="2">
        <f t="shared" si="11"/>
        <v>30417.0147</v>
      </c>
      <c r="S60" t="s">
        <v>49</v>
      </c>
    </row>
    <row r="61" spans="1:19" x14ac:dyDescent="0.2">
      <c r="A61" s="29" t="s">
        <v>44</v>
      </c>
      <c r="B61" s="30" t="s">
        <v>48</v>
      </c>
      <c r="C61" s="29">
        <v>45435.515099999997</v>
      </c>
      <c r="D61" s="29">
        <v>3.0000000000000001E-3</v>
      </c>
      <c r="E61">
        <f t="shared" si="7"/>
        <v>1391.4948421636805</v>
      </c>
      <c r="F61">
        <f t="shared" si="8"/>
        <v>1391.5</v>
      </c>
      <c r="G61">
        <f t="shared" si="9"/>
        <v>-1.5217899999697693E-2</v>
      </c>
      <c r="I61">
        <f t="shared" si="6"/>
        <v>-1.5217899999697693E-2</v>
      </c>
      <c r="O61">
        <f t="shared" ca="1" si="10"/>
        <v>5.0696888494344283E-3</v>
      </c>
      <c r="Q61" s="2">
        <f t="shared" si="11"/>
        <v>30417.015099999997</v>
      </c>
      <c r="S61" t="s">
        <v>49</v>
      </c>
    </row>
    <row r="62" spans="1:19" x14ac:dyDescent="0.2">
      <c r="A62" s="29" t="s">
        <v>44</v>
      </c>
      <c r="B62" s="30" t="s">
        <v>48</v>
      </c>
      <c r="C62" s="29">
        <v>50501.472999999998</v>
      </c>
      <c r="D62" s="29">
        <v>2E-3</v>
      </c>
      <c r="E62">
        <f t="shared" si="7"/>
        <v>3108.5110959284548</v>
      </c>
      <c r="F62">
        <f t="shared" si="8"/>
        <v>3108.5</v>
      </c>
      <c r="G62">
        <f t="shared" si="9"/>
        <v>3.273790000093868E-2</v>
      </c>
      <c r="I62">
        <f t="shared" si="6"/>
        <v>3.273790000093868E-2</v>
      </c>
      <c r="O62">
        <f t="shared" ca="1" si="10"/>
        <v>1.1056199486229872E-2</v>
      </c>
      <c r="Q62" s="2">
        <f t="shared" si="11"/>
        <v>35482.972999999998</v>
      </c>
      <c r="S62" t="s">
        <v>49</v>
      </c>
    </row>
    <row r="63" spans="1:19" x14ac:dyDescent="0.2">
      <c r="A63" s="29" t="s">
        <v>44</v>
      </c>
      <c r="B63" s="30" t="s">
        <v>48</v>
      </c>
      <c r="C63" s="29">
        <v>50501.473899999997</v>
      </c>
      <c r="D63" s="29">
        <v>2.3E-3</v>
      </c>
      <c r="E63">
        <f t="shared" si="7"/>
        <v>3108.5114009674344</v>
      </c>
      <c r="F63">
        <f t="shared" si="8"/>
        <v>3108.5</v>
      </c>
      <c r="G63">
        <f t="shared" si="9"/>
        <v>3.3637900000030641E-2</v>
      </c>
      <c r="I63">
        <f t="shared" si="6"/>
        <v>3.3637900000030641E-2</v>
      </c>
      <c r="O63">
        <f t="shared" ca="1" si="10"/>
        <v>1.1056199486229872E-2</v>
      </c>
      <c r="Q63" s="2">
        <f t="shared" si="11"/>
        <v>35482.973899999997</v>
      </c>
      <c r="S63" t="s">
        <v>49</v>
      </c>
    </row>
    <row r="64" spans="1:19" x14ac:dyDescent="0.2">
      <c r="A64" s="29" t="s">
        <v>44</v>
      </c>
      <c r="B64" s="30" t="s">
        <v>48</v>
      </c>
      <c r="C64" s="29">
        <v>50501.474800000004</v>
      </c>
      <c r="D64" s="29">
        <v>1.8E-3</v>
      </c>
      <c r="E64">
        <f t="shared" si="7"/>
        <v>3108.5117060064158</v>
      </c>
      <c r="F64">
        <f t="shared" si="8"/>
        <v>3108.5</v>
      </c>
      <c r="G64">
        <f t="shared" si="9"/>
        <v>3.4537900006398559E-2</v>
      </c>
      <c r="I64">
        <f t="shared" si="6"/>
        <v>3.4537900006398559E-2</v>
      </c>
      <c r="O64">
        <f t="shared" ca="1" si="10"/>
        <v>1.1056199486229872E-2</v>
      </c>
      <c r="Q64" s="2">
        <f t="shared" si="11"/>
        <v>35482.974800000004</v>
      </c>
      <c r="S64" t="s">
        <v>49</v>
      </c>
    </row>
    <row r="65" spans="1:19" x14ac:dyDescent="0.2">
      <c r="A65" s="29" t="s">
        <v>44</v>
      </c>
      <c r="B65" s="30" t="s">
        <v>48</v>
      </c>
      <c r="C65" s="29">
        <v>50501.475299999998</v>
      </c>
      <c r="D65" s="29">
        <v>3.2000000000000002E-3</v>
      </c>
      <c r="E65">
        <f t="shared" si="7"/>
        <v>3108.511875472514</v>
      </c>
      <c r="F65">
        <f t="shared" si="8"/>
        <v>3108.5</v>
      </c>
      <c r="G65">
        <f t="shared" si="9"/>
        <v>3.5037900001043454E-2</v>
      </c>
      <c r="I65">
        <f t="shared" si="6"/>
        <v>3.5037900001043454E-2</v>
      </c>
      <c r="O65">
        <f t="shared" ca="1" si="10"/>
        <v>1.1056199486229872E-2</v>
      </c>
      <c r="Q65" s="2">
        <f t="shared" si="11"/>
        <v>35482.975299999998</v>
      </c>
      <c r="S65" t="s">
        <v>49</v>
      </c>
    </row>
    <row r="66" spans="1:19" x14ac:dyDescent="0.2">
      <c r="A66" s="29" t="s">
        <v>44</v>
      </c>
      <c r="B66" s="30" t="s">
        <v>48</v>
      </c>
      <c r="C66" s="29">
        <v>50504.407099999997</v>
      </c>
      <c r="D66" s="29">
        <v>1.5E-3</v>
      </c>
      <c r="E66">
        <f t="shared" si="7"/>
        <v>3109.5055568950906</v>
      </c>
      <c r="F66">
        <f t="shared" si="8"/>
        <v>3109.5</v>
      </c>
      <c r="G66">
        <f t="shared" si="9"/>
        <v>1.6395300001022406E-2</v>
      </c>
      <c r="I66">
        <f t="shared" si="6"/>
        <v>1.6395300001022406E-2</v>
      </c>
      <c r="O66">
        <f t="shared" ca="1" si="10"/>
        <v>1.1059686096967667E-2</v>
      </c>
      <c r="Q66" s="2">
        <f t="shared" si="11"/>
        <v>35485.907099999997</v>
      </c>
      <c r="S66" t="s">
        <v>49</v>
      </c>
    </row>
    <row r="67" spans="1:19" x14ac:dyDescent="0.2">
      <c r="A67" s="29" t="s">
        <v>44</v>
      </c>
      <c r="B67" s="30" t="s">
        <v>48</v>
      </c>
      <c r="C67" s="29">
        <v>50504.408499999998</v>
      </c>
      <c r="D67" s="29">
        <v>1.6999999999999999E-3</v>
      </c>
      <c r="E67">
        <f t="shared" si="7"/>
        <v>3109.5060314001703</v>
      </c>
      <c r="F67">
        <f t="shared" si="8"/>
        <v>3109.5</v>
      </c>
      <c r="G67">
        <f t="shared" si="9"/>
        <v>1.7795300002035219E-2</v>
      </c>
      <c r="I67">
        <f t="shared" si="6"/>
        <v>1.7795300002035219E-2</v>
      </c>
      <c r="O67">
        <f t="shared" ca="1" si="10"/>
        <v>1.1059686096967667E-2</v>
      </c>
      <c r="Q67" s="2">
        <f t="shared" si="11"/>
        <v>35485.908499999998</v>
      </c>
      <c r="S67" t="s">
        <v>49</v>
      </c>
    </row>
    <row r="68" spans="1:19" x14ac:dyDescent="0.2">
      <c r="A68" s="29" t="s">
        <v>44</v>
      </c>
      <c r="B68" s="30" t="s">
        <v>48</v>
      </c>
      <c r="C68" s="29">
        <v>50504.408600000002</v>
      </c>
      <c r="D68" s="29">
        <v>1E-3</v>
      </c>
      <c r="E68">
        <f t="shared" si="7"/>
        <v>3109.5060652933917</v>
      </c>
      <c r="F68">
        <f t="shared" si="8"/>
        <v>3109.5</v>
      </c>
      <c r="G68">
        <f t="shared" si="9"/>
        <v>1.7895300006784964E-2</v>
      </c>
      <c r="I68">
        <f t="shared" si="6"/>
        <v>1.7895300006784964E-2</v>
      </c>
      <c r="O68">
        <f t="shared" ca="1" si="10"/>
        <v>1.1059686096967667E-2</v>
      </c>
      <c r="Q68" s="2">
        <f t="shared" si="11"/>
        <v>35485.908600000002</v>
      </c>
      <c r="S68" t="s">
        <v>49</v>
      </c>
    </row>
    <row r="69" spans="1:19" x14ac:dyDescent="0.2">
      <c r="A69" s="29" t="s">
        <v>44</v>
      </c>
      <c r="B69" s="30" t="s">
        <v>48</v>
      </c>
      <c r="C69" s="29">
        <v>50504.410400000001</v>
      </c>
      <c r="D69" s="29">
        <v>2E-3</v>
      </c>
      <c r="E69">
        <f t="shared" si="7"/>
        <v>3109.5066753713504</v>
      </c>
      <c r="F69">
        <f t="shared" si="8"/>
        <v>3109.5</v>
      </c>
      <c r="G69">
        <f t="shared" si="9"/>
        <v>1.9695300004968885E-2</v>
      </c>
      <c r="I69">
        <f t="shared" si="6"/>
        <v>1.9695300004968885E-2</v>
      </c>
      <c r="O69">
        <f t="shared" ca="1" si="10"/>
        <v>1.1059686096967667E-2</v>
      </c>
      <c r="Q69" s="2">
        <f t="shared" si="11"/>
        <v>35485.910400000001</v>
      </c>
      <c r="S69" t="s">
        <v>49</v>
      </c>
    </row>
    <row r="70" spans="1:19" x14ac:dyDescent="0.2">
      <c r="A70" t="s">
        <v>43</v>
      </c>
      <c r="C70" s="10">
        <v>52500.406000000003</v>
      </c>
      <c r="D70" s="10"/>
      <c r="E70">
        <f t="shared" si="7"/>
        <v>3786.0138543281623</v>
      </c>
      <c r="F70">
        <f t="shared" si="8"/>
        <v>3786</v>
      </c>
      <c r="G70">
        <f t="shared" si="9"/>
        <v>4.0876400002161972E-2</v>
      </c>
      <c r="J70">
        <f>+G70</f>
        <v>4.0876400002161972E-2</v>
      </c>
      <c r="O70">
        <f t="shared" ca="1" si="10"/>
        <v>1.3418378261086546E-2</v>
      </c>
      <c r="Q70" s="2">
        <f t="shared" si="11"/>
        <v>37481.906000000003</v>
      </c>
    </row>
    <row r="71" spans="1:19" x14ac:dyDescent="0.2">
      <c r="C71" s="10"/>
      <c r="D71" s="10"/>
    </row>
    <row r="72" spans="1:19" x14ac:dyDescent="0.2">
      <c r="C72" s="10"/>
      <c r="D72" s="10"/>
    </row>
    <row r="73" spans="1:19" x14ac:dyDescent="0.2">
      <c r="C73" s="10"/>
      <c r="D73" s="10"/>
    </row>
    <row r="74" spans="1:19" x14ac:dyDescent="0.2">
      <c r="C74" s="10"/>
      <c r="D74" s="10"/>
    </row>
    <row r="75" spans="1:19" x14ac:dyDescent="0.2">
      <c r="C75" s="10"/>
      <c r="D75" s="10"/>
    </row>
    <row r="76" spans="1:19" x14ac:dyDescent="0.2">
      <c r="C76" s="10"/>
      <c r="D76" s="10"/>
    </row>
    <row r="77" spans="1:19" x14ac:dyDescent="0.2">
      <c r="C77" s="10"/>
      <c r="D77" s="10"/>
    </row>
    <row r="78" spans="1:19" x14ac:dyDescent="0.2">
      <c r="C78" s="10"/>
      <c r="D78" s="10"/>
    </row>
    <row r="79" spans="1:19" x14ac:dyDescent="0.2">
      <c r="C79" s="10"/>
      <c r="D79" s="10"/>
    </row>
    <row r="80" spans="1:19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</sheetData>
  <sortState xmlns:xlrd2="http://schemas.microsoft.com/office/spreadsheetml/2017/richdata2" ref="A21:U72">
    <sortCondition ref="C21:C72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2024-07-29T07:09:05Z</dcterms:modified>
</cp:coreProperties>
</file>