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68F080-8D73-43B6-8C20-077A53B4BA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<sst xmlns="http://schemas.openxmlformats.org/spreadsheetml/2006/main" count="51" uniqueCount="49">
  <si>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</si>
  <si>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</si>
  <si>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</si>
  <si>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</si>
  <si>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</si>
  <si>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</si>
  <si>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</si>
  <si>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</si>
  <si>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</si>
  <si>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</si>
  <si>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</si>
  <si>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</si>
  <si>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</si>
  <si>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</si>
  <si>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</si>
  <si>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</si>
  <si>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</si>
  <si>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</si>
  <si>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</si>
  <si>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</si>
  <si>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</si>
  <si>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</si>
  <si>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</si>
  <si>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</si>
  <si>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</si>
  <si>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</si>
  <si>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</si>
  <si>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</si>
  <si>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</si>
  <si>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</si>
  <si>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</si>
  <si>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</si>
  <si>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</si>
  <si>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</si>
  <si>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</si>
  <si>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</si>
  <si>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</si>
  <si>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</si>
  <si>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</si>
  <si>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</si>
  <si>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</si>
  <si>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GK Vir</t>
  </si>
  <si>
    <t>GK Vir / GSC na</t>
  </si>
  <si>
    <t>EA/WD</t>
  </si>
  <si>
    <t>Kreiner</t>
  </si>
  <si>
    <t>J.M. Kreiner, 2004, Acta Astronomica, vol. 54, pp 207-210.</t>
  </si>
  <si>
    <t>IBVS 5690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</si>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</sst>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Vir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7-4E08-8187-16AB93D501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3.8779995520599186E-5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57-4E08-8187-16AB93D501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57-4E08-8187-16AB93D501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57-4E08-8187-16AB93D501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57-4E08-8187-16AB93D501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57-4E08-8187-16AB93D501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57-4E08-8187-16AB93D501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3.8779995520599186E-5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57-4E08-8187-16AB93D501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57-4E08-8187-16AB93D5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24216"/>
        <c:axId val="1"/>
      </c:scatterChart>
      <c:valAx>
        <c:axId val="514024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024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0075187969924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6D8B42-33CA-8C5F-A1AB-3836A4520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2" t="s">
        <v>42</v>
      </c>
      <c r="E1" s="3" t="s">
        <v>41</v>
      </c>
      <c r="F1" s="6" t="s">
        <v>13</v>
      </c>
    </row>
    <row r="2" spans="1:7" s="6" customFormat="1" ht="12.95" customHeight="1" x14ac:dyDescent="0.2">
      <c r="A2" s="6" t="s">
        <v>24</v>
      </c>
      <c r="B2" s="6" t="s">
        <v>43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52500.163200000003</v>
      </c>
      <c r="D4" s="10">
        <v>0.34433083599999997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  <c r="D6" s="11" t="s">
        <v>45</v>
      </c>
    </row>
    <row r="7" spans="1:7" s="6" customFormat="1" ht="12.95" customHeight="1" x14ac:dyDescent="0.2">
      <c r="A7" s="6" t="s">
        <v>2</v>
      </c>
      <c r="C7" s="6">
        <v>52500.163200000003</v>
      </c>
    </row>
    <row r="8" spans="1:7" s="6" customFormat="1" ht="12.95" customHeight="1" x14ac:dyDescent="0.2">
      <c r="A8" s="6" t="s">
        <v>3</v>
      </c>
      <c r="C8" s="6">
        <v>0.34433083599999997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1.4661624015349408E-8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7" t="s">
        <v>39</v>
      </c>
      <c r="E13" s="13">
        <v>1</v>
      </c>
    </row>
    <row r="14" spans="1:7" s="6" customFormat="1" ht="12.95" customHeight="1" x14ac:dyDescent="0.2">
      <c r="D14" s="17" t="s">
        <v>32</v>
      </c>
      <c r="E14" s="18">
        <f ca="1">NOW()+15018.5+$C$9/24</f>
        <v>60378.785608101847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53410.918299999998</v>
      </c>
      <c r="D15" s="17" t="s">
        <v>40</v>
      </c>
      <c r="E15" s="18">
        <f ca="1">ROUND(2*(E14-$C$7)/$C$8,0)/2+E13</f>
        <v>22882</v>
      </c>
    </row>
    <row r="16" spans="1:7" s="6" customFormat="1" ht="12.95" customHeight="1" x14ac:dyDescent="0.2">
      <c r="A16" s="8" t="s">
        <v>4</v>
      </c>
      <c r="C16" s="21">
        <f ca="1">+C8+C12</f>
        <v>0.344330850661624</v>
      </c>
      <c r="D16" s="17" t="s">
        <v>33</v>
      </c>
      <c r="E16" s="15">
        <f ca="1">ROUND(2*(E14-$C$15)/$C$16,0)/2+E13</f>
        <v>20237</v>
      </c>
    </row>
    <row r="17" spans="1:18" s="6" customFormat="1" ht="12.95" customHeight="1" thickBot="1" x14ac:dyDescent="0.25">
      <c r="A17" s="17" t="s">
        <v>29</v>
      </c>
      <c r="C17" s="6">
        <f>COUNT(C21:C2191)</f>
        <v>2</v>
      </c>
      <c r="D17" s="17" t="s">
        <v>34</v>
      </c>
      <c r="E17" s="22">
        <f ca="1">+$C$15+$C$16*E16-15018.5-$C$9/24</f>
        <v>45361.037558172618</v>
      </c>
    </row>
    <row r="18" spans="1:18" s="6" customFormat="1" ht="12.95" customHeight="1" thickTop="1" thickBot="1" x14ac:dyDescent="0.25">
      <c r="A18" s="8" t="s">
        <v>5</v>
      </c>
      <c r="C18" s="23">
        <f ca="1">+C15</f>
        <v>53410.918299999998</v>
      </c>
      <c r="D18" s="24">
        <f ca="1">+C16</f>
        <v>0.344330850661624</v>
      </c>
      <c r="E18" s="25" t="s">
        <v>35</v>
      </c>
    </row>
    <row r="19" spans="1:18" s="6" customFormat="1" ht="12.95" customHeight="1" thickTop="1" x14ac:dyDescent="0.2">
      <c r="A19" s="3" t="s">
        <v>36</v>
      </c>
      <c r="E19" s="26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7" t="s">
        <v>37</v>
      </c>
      <c r="I20" s="27" t="s">
        <v>48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4" t="s">
        <v>14</v>
      </c>
      <c r="R20" s="29" t="s">
        <v>38</v>
      </c>
    </row>
    <row r="21" spans="1:18" s="6" customFormat="1" ht="12.95" customHeight="1" x14ac:dyDescent="0.2">
      <c r="A21" s="6" t="s">
        <v>44</v>
      </c>
      <c r="C21" s="30">
        <v>52500.163200000003</v>
      </c>
      <c r="D21" s="30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1">
        <f>+C21-15018.5</f>
        <v>37481.663200000003</v>
      </c>
    </row>
    <row r="22" spans="1:18" s="6" customFormat="1" ht="12.95" customHeight="1" x14ac:dyDescent="0.2">
      <c r="A22" s="4" t="s">
        <v>46</v>
      </c>
      <c r="B22" s="5" t="s">
        <v>47</v>
      </c>
      <c r="C22" s="4">
        <v>53410.918299999998</v>
      </c>
      <c r="D22" s="4">
        <v>5.0000000000000001E-4</v>
      </c>
      <c r="E22" s="6">
        <f>+(C22-C$7)/C$8</f>
        <v>2645.0001126242291</v>
      </c>
      <c r="F22" s="6">
        <f>ROUND(2*E22,0)/2</f>
        <v>2645</v>
      </c>
      <c r="G22" s="6">
        <f>+C22-(C$7+F22*C$8)</f>
        <v>3.8779995520599186E-5</v>
      </c>
      <c r="I22" s="6">
        <f>+G22</f>
        <v>3.8779995520599186E-5</v>
      </c>
      <c r="O22" s="6">
        <f ca="1">+C$11+C$12*$F22</f>
        <v>3.8779995520599186E-5</v>
      </c>
      <c r="Q22" s="31">
        <f>+C22-15018.5</f>
        <v>38392.418299999998</v>
      </c>
    </row>
    <row r="23" spans="1:18" s="6" customFormat="1" ht="12.95" customHeight="1" x14ac:dyDescent="0.2">
      <c r="C23" s="30"/>
      <c r="D23" s="30"/>
      <c r="Q23" s="31"/>
    </row>
    <row r="24" spans="1:18" s="6" customFormat="1" ht="12.95" customHeight="1" x14ac:dyDescent="0.2">
      <c r="C24" s="30"/>
      <c r="D24" s="30"/>
      <c r="Q24" s="31"/>
    </row>
    <row r="25" spans="1:18" s="6" customFormat="1" ht="12.95" customHeight="1" x14ac:dyDescent="0.2">
      <c r="C25" s="30"/>
      <c r="D25" s="30"/>
      <c r="Q25" s="31"/>
    </row>
    <row r="26" spans="1:18" s="6" customFormat="1" ht="12.95" customHeight="1" x14ac:dyDescent="0.2">
      <c r="C26" s="30"/>
      <c r="D26" s="30"/>
      <c r="Q26" s="31"/>
    </row>
    <row r="27" spans="1:18" s="6" customFormat="1" ht="12.95" customHeight="1" x14ac:dyDescent="0.2">
      <c r="C27" s="30"/>
      <c r="D27" s="30"/>
      <c r="Q27" s="31"/>
    </row>
    <row r="28" spans="1:18" s="6" customFormat="1" ht="12.95" customHeight="1" x14ac:dyDescent="0.2">
      <c r="C28" s="30"/>
      <c r="D28" s="30"/>
      <c r="Q28" s="31"/>
    </row>
    <row r="29" spans="1:18" s="6" customFormat="1" ht="12.95" customHeight="1" x14ac:dyDescent="0.2">
      <c r="C29" s="30"/>
      <c r="D29" s="30"/>
      <c r="Q29" s="31"/>
    </row>
    <row r="30" spans="1:18" s="6" customFormat="1" ht="12.95" customHeight="1" x14ac:dyDescent="0.2">
      <c r="C30" s="30"/>
      <c r="D30" s="30"/>
      <c r="Q30" s="31"/>
    </row>
    <row r="31" spans="1:18" s="6" customFormat="1" ht="12.95" customHeight="1" x14ac:dyDescent="0.2">
      <c r="C31" s="30"/>
      <c r="D31" s="30"/>
      <c r="Q31" s="3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2024-03-09T05:51:16Z</dcterms:modified>
</cp:coreProperties>
</file>