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F1DC1F-D10F-4C8D-9FFE-1560EBCD9B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E26" i="1"/>
  <c r="F26" i="1"/>
  <c r="G26" i="1"/>
  <c r="I26" i="1"/>
  <c r="C21" i="1"/>
  <c r="Q21" i="1"/>
  <c r="E21" i="1"/>
  <c r="F21" i="1"/>
  <c r="Q22" i="1"/>
  <c r="Q23" i="1"/>
  <c r="Q24" i="1"/>
  <c r="I25" i="1"/>
  <c r="Q25" i="1"/>
  <c r="Q26" i="1"/>
  <c r="F11" i="1"/>
  <c r="A21" i="1"/>
  <c r="H20" i="1"/>
  <c r="G11" i="1"/>
  <c r="E14" i="1"/>
  <c r="C17" i="1"/>
  <c r="G21" i="1"/>
  <c r="H21" i="1"/>
  <c r="C12" i="1"/>
  <c r="C16" i="1" l="1"/>
  <c r="D18" i="1" s="1"/>
  <c r="E15" i="1"/>
  <c r="C11" i="1"/>
  <c r="O24" i="1" l="1"/>
  <c r="S24" i="1" s="1"/>
  <c r="O25" i="1"/>
  <c r="S25" i="1" s="1"/>
  <c r="O21" i="1"/>
  <c r="S21" i="1" s="1"/>
  <c r="O22" i="1"/>
  <c r="S22" i="1" s="1"/>
  <c r="O26" i="1"/>
  <c r="S26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<sst xmlns="http://schemas.openxmlformats.org/spreadsheetml/2006/main" count="62" uniqueCount="54">
  <si>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</si>
  <si>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</si>
  <si>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</si>
  <si>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</si>
  <si>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</si>
  <si>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</si>
  <si>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</si>
  <si>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</si>
  <si>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</si>
  <si>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</si>
  <si>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</si>
  <si>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</si>
  <si>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</si>
  <si>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</si>
  <si>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</si>
  <si>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</si>
  <si>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</si>
  <si>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</si>
  <si>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</si>
  <si>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</si>
  <si>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</si>
  <si>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</si>
  <si>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</si>
  <si>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</si>
  <si>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</si>
  <si>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</si>
  <si>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</si>
  <si>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</si>
  <si>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</si>
  <si>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</si>
  <si>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</si>
  <si>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</si>
  <si>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</si>
  <si>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</si>
  <si>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</si>
  <si>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</si>
  <si>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</si>
  <si>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</si>
  <si>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</si>
  <si>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</si>
  <si>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</si>
  <si>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</si>
  <si>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G0286-0631</t>
  </si>
  <si>
    <t>IBVS 5894</t>
  </si>
  <si>
    <t>II</t>
  </si>
  <si>
    <t>IBVS 5992</t>
  </si>
  <si>
    <t>I</t>
  </si>
  <si>
    <t>IBVS 6029</t>
  </si>
  <si>
    <t>G0286-0631_Vir.xls</t>
  </si>
  <si>
    <t>EW</t>
  </si>
  <si>
    <t>Vir</t>
  </si>
  <si>
    <t>VSX</t>
  </si>
  <si>
    <t>V0616 Vir / GSC 0286-0631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</si>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</sst>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V0616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E-4D39-ADC2-24568D1A17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5.1485000003594905E-3</c:v>
                </c:pt>
                <c:pt idx="2">
                  <c:v>2.6059999945573509E-3</c:v>
                </c:pt>
                <c:pt idx="3">
                  <c:v>3.4424999976181425E-3</c:v>
                </c:pt>
                <c:pt idx="4">
                  <c:v>7.5459999934537336E-3</c:v>
                </c:pt>
                <c:pt idx="5">
                  <c:v>7.9729999997653067E-3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0E-4D39-ADC2-24568D1A17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0E-4D39-ADC2-24568D1A17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0E-4D39-ADC2-24568D1A17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0E-4D39-ADC2-24568D1A17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0E-4D39-ADC2-24568D1A17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0E-4D39-ADC2-24568D1A17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7.7934442173427203E-5</c:v>
                </c:pt>
                <c:pt idx="1">
                  <c:v>3.2963806487280164E-3</c:v>
                </c:pt>
                <c:pt idx="2">
                  <c:v>5.2375395960693313E-3</c:v>
                </c:pt>
                <c:pt idx="3">
                  <c:v>5.2380067823382462E-3</c:v>
                </c:pt>
                <c:pt idx="4">
                  <c:v>6.3400991907084413E-3</c:v>
                </c:pt>
                <c:pt idx="5">
                  <c:v>6.5260393257365627E-3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0E-4D39-ADC2-24568D1A17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3444.5</c:v>
                </c:pt>
                <c:pt idx="2">
                  <c:v>5522</c:v>
                </c:pt>
                <c:pt idx="3">
                  <c:v>5522.5</c:v>
                </c:pt>
                <c:pt idx="4">
                  <c:v>6702</c:v>
                </c:pt>
                <c:pt idx="5">
                  <c:v>6901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0E-4D39-ADC2-24568D1A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5656"/>
        <c:axId val="1"/>
      </c:scatterChart>
      <c:valAx>
        <c:axId val="73958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F383D8-E943-648F-18AE-51AF13617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52</v>
      </c>
      <c r="E1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53866.584000000003</v>
      </c>
      <c r="D7" s="13" t="s">
        <v>51</v>
      </c>
    </row>
    <row r="8" spans="1:7" s="6" customFormat="1" ht="12.95" customHeight="1" x14ac:dyDescent="0.2">
      <c r="A8" s="6" t="s">
        <v>3</v>
      </c>
      <c r="C8" s="34">
        <v>0.31532700000000002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7.7934442173427203E-5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9.3437253782975444E-7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60378.818483680552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56042.662153039324</v>
      </c>
      <c r="D15" s="19" t="s">
        <v>38</v>
      </c>
      <c r="E15" s="20">
        <f ca="1">ROUND(2*(E14-$C$7)/$C$8,0)/2+E13</f>
        <v>20653.5</v>
      </c>
    </row>
    <row r="16" spans="1:7" s="6" customFormat="1" ht="12.95" customHeight="1" x14ac:dyDescent="0.2">
      <c r="A16" s="9" t="s">
        <v>4</v>
      </c>
      <c r="C16" s="23">
        <f ca="1">+C8+C12</f>
        <v>0.31532793437253787</v>
      </c>
      <c r="D16" s="19" t="s">
        <v>39</v>
      </c>
      <c r="E16" s="17">
        <f ca="1">ROUND(2*(E14-$C$15)/$C$16,0)/2+E13</f>
        <v>13752.5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45361.105403830989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56042.662153039324</v>
      </c>
      <c r="D18" s="26">
        <f ca="1">+C16</f>
        <v>0.31532793437253787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1.8511162630431342E-3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53866.584000000003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7.7934442173427203E-5</v>
      </c>
      <c r="Q21" s="33">
        <f t="shared" ref="Q21:Q26" si="4">+C21-15018.5</f>
        <v>38848.084000000003</v>
      </c>
      <c r="S21" s="6">
        <f t="shared" ref="S21:S26" ca="1" si="5">+(O21-G21)^2</f>
        <v>6.0737772768832686E-9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54952.733</v>
      </c>
      <c r="D22" s="4">
        <v>1.8E-3</v>
      </c>
      <c r="E22" s="6">
        <f t="shared" si="0"/>
        <v>3444.5163274949418</v>
      </c>
      <c r="F22" s="6">
        <f t="shared" si="1"/>
        <v>3444.5</v>
      </c>
      <c r="G22" s="6">
        <f t="shared" si="2"/>
        <v>5.1485000003594905E-3</v>
      </c>
      <c r="I22" s="6">
        <f>+G22</f>
        <v>5.1485000003594905E-3</v>
      </c>
      <c r="O22" s="6">
        <f t="shared" ca="1" si="3"/>
        <v>3.2963806487280164E-3</v>
      </c>
      <c r="Q22" s="33">
        <f t="shared" si="4"/>
        <v>39934.233</v>
      </c>
      <c r="S22" s="6">
        <f t="shared" ca="1" si="5"/>
        <v>3.4303460926877919E-6</v>
      </c>
    </row>
    <row r="23" spans="1:19" s="6" customFormat="1" ht="12.95" customHeight="1" x14ac:dyDescent="0.2">
      <c r="A23" s="4" t="s">
        <v>45</v>
      </c>
      <c r="B23" s="5" t="s">
        <v>46</v>
      </c>
      <c r="C23" s="4">
        <v>55607.8223</v>
      </c>
      <c r="D23" s="4">
        <v>2.9999999999999997E-4</v>
      </c>
      <c r="E23" s="6">
        <f t="shared" si="0"/>
        <v>5522.0082644365912</v>
      </c>
      <c r="F23" s="6">
        <f t="shared" si="1"/>
        <v>5522</v>
      </c>
      <c r="G23" s="6">
        <f t="shared" si="2"/>
        <v>2.6059999945573509E-3</v>
      </c>
      <c r="I23" s="6">
        <f>+G23</f>
        <v>2.6059999945573509E-3</v>
      </c>
      <c r="O23" s="6">
        <f t="shared" ca="1" si="3"/>
        <v>5.2375395960693313E-3</v>
      </c>
      <c r="Q23" s="33">
        <f t="shared" si="4"/>
        <v>40589.3223</v>
      </c>
      <c r="S23" s="6">
        <f t="shared" ca="1" si="5"/>
        <v>6.9250006743258327E-6</v>
      </c>
    </row>
    <row r="24" spans="1:19" s="6" customFormat="1" ht="12.95" customHeight="1" x14ac:dyDescent="0.2">
      <c r="A24" s="4" t="s">
        <v>45</v>
      </c>
      <c r="B24" s="5" t="s">
        <v>44</v>
      </c>
      <c r="C24" s="4">
        <v>55607.980799999998</v>
      </c>
      <c r="D24" s="4">
        <v>5.9999999999999995E-4</v>
      </c>
      <c r="E24" s="6">
        <f t="shared" si="0"/>
        <v>5522.510917238279</v>
      </c>
      <c r="F24" s="6">
        <f t="shared" si="1"/>
        <v>5522.5</v>
      </c>
      <c r="G24" s="6">
        <f t="shared" si="2"/>
        <v>3.4424999976181425E-3</v>
      </c>
      <c r="I24" s="6">
        <f>+G24</f>
        <v>3.4424999976181425E-3</v>
      </c>
      <c r="O24" s="6">
        <f t="shared" ca="1" si="3"/>
        <v>5.2380067823382462E-3</v>
      </c>
      <c r="Q24" s="33">
        <f t="shared" si="4"/>
        <v>40589.480799999998</v>
      </c>
      <c r="S24" s="6">
        <f t="shared" ca="1" si="5"/>
        <v>3.2238446139759246E-6</v>
      </c>
    </row>
    <row r="25" spans="1:19" s="6" customFormat="1" ht="12.95" customHeight="1" x14ac:dyDescent="0.2">
      <c r="A25" s="4" t="s">
        <v>47</v>
      </c>
      <c r="B25" s="5" t="s">
        <v>46</v>
      </c>
      <c r="C25" s="4">
        <v>55979.913099999998</v>
      </c>
      <c r="D25" s="4">
        <v>2.9999999999999997E-4</v>
      </c>
      <c r="E25" s="6">
        <f t="shared" si="0"/>
        <v>6702.0239307131806</v>
      </c>
      <c r="F25" s="6">
        <f t="shared" si="1"/>
        <v>6702</v>
      </c>
      <c r="G25" s="6">
        <f t="shared" si="2"/>
        <v>7.5459999934537336E-3</v>
      </c>
      <c r="I25" s="6">
        <f>+G25</f>
        <v>7.5459999934537336E-3</v>
      </c>
      <c r="O25" s="6">
        <f t="shared" ca="1" si="3"/>
        <v>6.3400991907084413E-3</v>
      </c>
      <c r="Q25" s="33">
        <f t="shared" si="4"/>
        <v>40961.413099999998</v>
      </c>
      <c r="S25" s="6">
        <f t="shared" ca="1" si="5"/>
        <v>1.4541967460617405E-6</v>
      </c>
    </row>
    <row r="26" spans="1:19" s="6" customFormat="1" ht="12.95" customHeight="1" x14ac:dyDescent="0.2">
      <c r="A26" s="4" t="s">
        <v>47</v>
      </c>
      <c r="B26" s="5" t="s">
        <v>46</v>
      </c>
      <c r="C26" s="4">
        <v>56042.6636</v>
      </c>
      <c r="D26" s="4">
        <v>4.0000000000000002E-4</v>
      </c>
      <c r="E26" s="6">
        <f t="shared" si="0"/>
        <v>6901.0252848630062</v>
      </c>
      <c r="F26" s="6">
        <f t="shared" si="1"/>
        <v>6901</v>
      </c>
      <c r="G26" s="6">
        <f t="shared" si="2"/>
        <v>7.9729999997653067E-3</v>
      </c>
      <c r="I26" s="6">
        <f>+G26</f>
        <v>7.9729999997653067E-3</v>
      </c>
      <c r="O26" s="6">
        <f t="shared" ca="1" si="3"/>
        <v>6.5260393257365627E-3</v>
      </c>
      <c r="Q26" s="33">
        <f t="shared" si="4"/>
        <v>41024.1636</v>
      </c>
      <c r="S26" s="6">
        <f t="shared" ca="1" si="5"/>
        <v>2.0936951921857174E-6</v>
      </c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2024-03-09T06:38:37Z</dcterms:modified>
</cp:coreProperties>
</file>