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E2B67E8-3ECF-49B3-AF33-51DEB74EB46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C21" i="1"/>
  <c r="E21" i="1"/>
  <c r="F21" i="1"/>
  <c r="G21" i="1"/>
  <c r="H21" i="1"/>
  <c r="Q22" i="1"/>
  <c r="Q23" i="1"/>
  <c r="Q24" i="1"/>
  <c r="Q25" i="1"/>
  <c r="F11" i="1"/>
  <c r="A21" i="1"/>
  <c r="H20" i="1"/>
  <c r="G11" i="1"/>
  <c r="E14" i="1"/>
  <c r="E15" i="1" s="1"/>
  <c r="C17" i="1"/>
  <c r="Q21" i="1"/>
  <c r="C11" i="1"/>
  <c r="C12" i="1" l="1"/>
  <c r="C16" i="1" l="1"/>
  <c r="D18" i="1" s="1"/>
  <c r="C15" i="1"/>
  <c r="O22" i="1"/>
  <c r="S22" i="1" s="1"/>
  <c r="O23" i="1"/>
  <c r="S23" i="1" s="1"/>
  <c r="O21" i="1"/>
  <c r="S21" i="1" s="1"/>
  <c r="O25" i="1"/>
  <c r="S25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<sst xmlns="http://schemas.openxmlformats.org/spreadsheetml/2006/main" count="60" uniqueCount="53">
  <si>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</si>
  <si>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</si>
  <si>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</si>
  <si>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</si>
  <si>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</si>
  <si>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</si>
  <si>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</si>
  <si>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</si>
  <si>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</si>
  <si>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</si>
  <si>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</si>
  <si>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</si>
  <si>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</si>
  <si>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</si>
  <si>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</si>
  <si>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</si>
  <si>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</si>
  <si>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</si>
  <si>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</si>
  <si>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</si>
  <si>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</si>
  <si>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</si>
  <si>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</si>
  <si>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</si>
  <si>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</si>
  <si>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</si>
  <si>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</si>
  <si>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</si>
  <si>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</si>
  <si>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</si>
  <si>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</si>
  <si>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</si>
  <si>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</si>
  <si>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</si>
  <si>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</si>
  <si>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</si>
  <si>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</si>
  <si>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</si>
  <si>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</si>
  <si>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</si>
  <si>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</si>
  <si>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</si>
  <si>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G0303-0036</t>
  </si>
  <si>
    <t>IBVS 5894</t>
  </si>
  <si>
    <t>I</t>
  </si>
  <si>
    <t>IBVS 5992</t>
  </si>
  <si>
    <t>IBVS 6029</t>
  </si>
  <si>
    <t>G0303-0036_Vir.xls</t>
  </si>
  <si>
    <t>ED</t>
  </si>
  <si>
    <t>Vir</t>
  </si>
  <si>
    <t>VSX</t>
  </si>
  <si>
    <t>V0636 Vir / GSC 0303-0036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</si>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</sst>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V0636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AC-4B88-9E15-C203ED5F69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-6.140000004961621E-3</c:v>
                </c:pt>
                <c:pt idx="2">
                  <c:v>-5.6580000018584542E-3</c:v>
                </c:pt>
                <c:pt idx="3">
                  <c:v>-1.0417000004963484E-2</c:v>
                </c:pt>
                <c:pt idx="4">
                  <c:v>-1.3159000001905952E-2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AC-4B88-9E15-C203ED5F69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AC-4B88-9E15-C203ED5F69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AC-4B88-9E15-C203ED5F69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AC-4B88-9E15-C203ED5F69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AC-4B88-9E15-C203ED5F69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AC-4B88-9E15-C203ED5F69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-5.131985936310075E-4</c:v>
                </c:pt>
                <c:pt idx="1">
                  <c:v>-4.2290653661313723E-3</c:v>
                </c:pt>
                <c:pt idx="2">
                  <c:v>-8.6106916020380515E-3</c:v>
                </c:pt>
                <c:pt idx="3">
                  <c:v>-1.0801504719991393E-2</c:v>
                </c:pt>
                <c:pt idx="4">
                  <c:v>-1.1219539731897685E-2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AC-4B88-9E15-C203ED5F69D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480</c:v>
                </c:pt>
                <c:pt idx="2">
                  <c:v>1046</c:v>
                </c:pt>
                <c:pt idx="3">
                  <c:v>1329</c:v>
                </c:pt>
                <c:pt idx="4">
                  <c:v>1383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AC-4B88-9E15-C203ED5F6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112960"/>
        <c:axId val="1"/>
      </c:scatterChart>
      <c:valAx>
        <c:axId val="616112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112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57EA0C-97C3-4D1A-85DC-E05606263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 x14ac:dyDescent="0.2">
      <c r="A1" s="34" t="s">
        <v>51</v>
      </c>
      <c r="E1" s="6" t="s">
        <v>47</v>
      </c>
    </row>
    <row r="2" spans="1:7" s="6" customFormat="1" ht="12.95" customHeight="1" x14ac:dyDescent="0.2">
      <c r="A2" s="6" t="s">
        <v>24</v>
      </c>
      <c r="B2" s="6" t="s">
        <v>48</v>
      </c>
      <c r="C2" s="7" t="s">
        <v>41</v>
      </c>
      <c r="D2" s="8" t="s">
        <v>49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5">
        <v>54259.639000000003</v>
      </c>
      <c r="D7" s="13" t="s">
        <v>50</v>
      </c>
    </row>
    <row r="8" spans="1:7" s="6" customFormat="1" ht="12.95" customHeight="1" x14ac:dyDescent="0.2">
      <c r="A8" s="6" t="s">
        <v>3</v>
      </c>
      <c r="C8" s="35">
        <v>1.3109729999999999</v>
      </c>
      <c r="D8" s="13" t="s">
        <v>50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-5.131985936310075E-4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-7.7413891093757602E-6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60378.82673483796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56072.703439460267</v>
      </c>
      <c r="D15" s="19" t="s">
        <v>38</v>
      </c>
      <c r="E15" s="20">
        <f ca="1">ROUND(2*(E14-$C$7)/$C$8,0)/2+E13</f>
        <v>4668.5</v>
      </c>
    </row>
    <row r="16" spans="1:7" s="6" customFormat="1" ht="12.95" customHeight="1" x14ac:dyDescent="0.2">
      <c r="A16" s="9" t="s">
        <v>4</v>
      </c>
      <c r="C16" s="23">
        <f ca="1">+C8+C12</f>
        <v>1.3109652586108906</v>
      </c>
      <c r="D16" s="19" t="s">
        <v>39</v>
      </c>
      <c r="E16" s="17">
        <f ca="1">ROUND(2*(E14-$C$15)/$C$16,0)/2+E13</f>
        <v>3285.5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45361.775629959688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56072.703439460267</v>
      </c>
      <c r="D18" s="26">
        <f ca="1">+C16</f>
        <v>1.3109652586108906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2.0336409276822025E-3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52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54259.639000000003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-5.131985936310075E-4</v>
      </c>
      <c r="Q21" s="33">
        <f>+C21-15018.5</f>
        <v>39241.139000000003</v>
      </c>
      <c r="S21" s="6">
        <f ca="1">+(O21-G21)^2</f>
        <v>2.6337279650484396E-7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54888.899899999997</v>
      </c>
      <c r="D22" s="4">
        <v>2.9999999999999997E-4</v>
      </c>
      <c r="E22" s="6">
        <f>+(C22-C$7)/C$8</f>
        <v>479.9953164557881</v>
      </c>
      <c r="F22" s="6">
        <f>ROUND(2*E22,0)/2</f>
        <v>480</v>
      </c>
      <c r="G22" s="6">
        <f>+C22-(C$7+F22*C$8)</f>
        <v>-6.140000004961621E-3</v>
      </c>
      <c r="I22" s="6">
        <f>+G22</f>
        <v>-6.140000004961621E-3</v>
      </c>
      <c r="O22" s="6">
        <f ca="1">+C$11+C$12*$F22</f>
        <v>-4.2290653661313723E-3</v>
      </c>
      <c r="Q22" s="33">
        <f>+C22-15018.5</f>
        <v>39870.399899999997</v>
      </c>
      <c r="S22" s="6">
        <f ca="1">+(O22-G22)^2</f>
        <v>3.651671193881293E-6</v>
      </c>
    </row>
    <row r="23" spans="1:19" s="6" customFormat="1" ht="12.95" customHeight="1" x14ac:dyDescent="0.2">
      <c r="A23" s="4" t="s">
        <v>45</v>
      </c>
      <c r="B23" s="5" t="s">
        <v>44</v>
      </c>
      <c r="C23" s="4">
        <v>55630.911099999998</v>
      </c>
      <c r="D23" s="4">
        <v>2.0000000000000001E-4</v>
      </c>
      <c r="E23" s="6">
        <f>+(C23-C$7)/C$8</f>
        <v>1045.9956841216369</v>
      </c>
      <c r="F23" s="6">
        <f>ROUND(2*E23,0)/2</f>
        <v>1046</v>
      </c>
      <c r="G23" s="6">
        <f>+C23-(C$7+F23*C$8)</f>
        <v>-5.6580000018584542E-3</v>
      </c>
      <c r="I23" s="6">
        <f>+G23</f>
        <v>-5.6580000018584542E-3</v>
      </c>
      <c r="O23" s="6">
        <f ca="1">+C$11+C$12*$F23</f>
        <v>-8.6106916020380515E-3</v>
      </c>
      <c r="Q23" s="33">
        <f>+C23-15018.5</f>
        <v>40612.411099999998</v>
      </c>
      <c r="S23" s="6">
        <f ca="1">+(O23-G23)^2</f>
        <v>8.718387685771151E-6</v>
      </c>
    </row>
    <row r="24" spans="1:19" s="6" customFormat="1" ht="12.95" customHeight="1" x14ac:dyDescent="0.2">
      <c r="A24" s="4" t="s">
        <v>46</v>
      </c>
      <c r="B24" s="5" t="s">
        <v>44</v>
      </c>
      <c r="C24" s="4">
        <v>56001.911699999997</v>
      </c>
      <c r="D24" s="4">
        <v>1E-4</v>
      </c>
      <c r="E24" s="6">
        <f>+(C24-C$7)/C$8</f>
        <v>1328.9920539934797</v>
      </c>
      <c r="F24" s="6">
        <f>ROUND(2*E24,0)/2</f>
        <v>1329</v>
      </c>
      <c r="G24" s="6">
        <f>+C24-(C$7+F24*C$8)</f>
        <v>-1.0417000004963484E-2</v>
      </c>
      <c r="I24" s="6">
        <f>+G24</f>
        <v>-1.0417000004963484E-2</v>
      </c>
      <c r="O24" s="6">
        <f ca="1">+C$11+C$12*$F24</f>
        <v>-1.0801504719991393E-2</v>
      </c>
      <c r="Q24" s="33">
        <f>+C24-15018.5</f>
        <v>40983.411699999997</v>
      </c>
      <c r="S24" s="6">
        <f ca="1">+(O24-G24)^2</f>
        <v>1.4784387587869367E-7</v>
      </c>
    </row>
    <row r="25" spans="1:19" s="6" customFormat="1" ht="12.95" customHeight="1" x14ac:dyDescent="0.2">
      <c r="A25" s="4" t="s">
        <v>46</v>
      </c>
      <c r="B25" s="5" t="s">
        <v>44</v>
      </c>
      <c r="C25" s="4">
        <v>56072.701500000003</v>
      </c>
      <c r="D25" s="4">
        <v>4.0000000000000002E-4</v>
      </c>
      <c r="E25" s="6">
        <f>+(C25-C$7)/C$8</f>
        <v>1382.9899624172276</v>
      </c>
      <c r="F25" s="6">
        <f>ROUND(2*E25,0)/2</f>
        <v>1383</v>
      </c>
      <c r="G25" s="6">
        <f>+C25-(C$7+F25*C$8)</f>
        <v>-1.3159000001905952E-2</v>
      </c>
      <c r="I25" s="6">
        <f>+G25</f>
        <v>-1.3159000001905952E-2</v>
      </c>
      <c r="O25" s="6">
        <f ca="1">+C$11+C$12*$F25</f>
        <v>-1.1219539731897685E-2</v>
      </c>
      <c r="Q25" s="33">
        <f>+C25-15018.5</f>
        <v>41054.201500000003</v>
      </c>
      <c r="S25" s="6">
        <f ca="1">+(O25-G25)^2</f>
        <v>3.7615061389405368E-6</v>
      </c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2024-03-09T06:50:29Z</dcterms:modified>
</cp:coreProperties>
</file>