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60F3511-60D6-4B87-9D87-FFA337F539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Q22" i="1"/>
  <c r="Q23" i="1"/>
  <c r="Q24" i="1"/>
  <c r="Q25" i="1"/>
  <c r="Q26" i="1"/>
  <c r="F11" i="1"/>
  <c r="A21" i="1"/>
  <c r="H20" i="1"/>
  <c r="G11" i="1"/>
  <c r="E14" i="1"/>
  <c r="E15" i="1" s="1"/>
  <c r="C17" i="1"/>
  <c r="Q21" i="1"/>
  <c r="G21" i="1"/>
  <c r="H21" i="1"/>
  <c r="C11" i="1"/>
  <c r="C12" i="1" l="1"/>
  <c r="C16" i="1" l="1"/>
  <c r="D18" i="1" s="1"/>
  <c r="O23" i="1"/>
  <c r="S23" i="1" s="1"/>
  <c r="O25" i="1"/>
  <c r="S25" i="1" s="1"/>
  <c r="O26" i="1"/>
  <c r="S26" i="1" s="1"/>
  <c r="O21" i="1"/>
  <c r="S21" i="1" s="1"/>
  <c r="C15" i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<sst xmlns="http://schemas.openxmlformats.org/spreadsheetml/2006/main" count="62" uniqueCount="54">
  <si>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</si>
  <si>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</si>
  <si>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</si>
  <si>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</si>
  <si>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</si>
  <si>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</si>
  <si>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</si>
  <si>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</si>
  <si>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</si>
  <si>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</si>
  <si>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</si>
  <si>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</si>
  <si>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</si>
  <si>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</si>
  <si>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</si>
  <si>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</si>
  <si>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</si>
  <si>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</si>
  <si>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</si>
  <si>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</si>
  <si>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</si>
  <si>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</si>
  <si>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</si>
  <si>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</si>
  <si>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</si>
  <si>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</si>
  <si>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</si>
  <si>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</si>
  <si>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</si>
  <si>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</si>
  <si>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</si>
  <si>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</si>
  <si>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</si>
  <si>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</si>
  <si>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</si>
  <si>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</si>
  <si>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</si>
  <si>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</si>
  <si>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</si>
  <si>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</si>
  <si>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</si>
  <si>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</si>
  <si>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G0316-0099</t>
  </si>
  <si>
    <t>IBVS 5894</t>
  </si>
  <si>
    <t>I</t>
  </si>
  <si>
    <t>IBVS 5992</t>
  </si>
  <si>
    <t>II</t>
  </si>
  <si>
    <t>IBVS 6029</t>
  </si>
  <si>
    <t>G0316-0099_Vir.xls</t>
  </si>
  <si>
    <t>EW</t>
  </si>
  <si>
    <t>Vir</t>
  </si>
  <si>
    <t>VSX</t>
  </si>
  <si>
    <t>V0654 Vir / GSC 0316-0099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</si>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</sst>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V0654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E3-4E22-B3CD-5F014578A7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-5.9200000396231189E-4</c:v>
                </c:pt>
                <c:pt idx="2">
                  <c:v>4.7799999447306618E-4</c:v>
                </c:pt>
                <c:pt idx="3">
                  <c:v>-1.1780000058934093E-3</c:v>
                </c:pt>
                <c:pt idx="4">
                  <c:v>4.0799999260343611E-4</c:v>
                </c:pt>
                <c:pt idx="5">
                  <c:v>-1.3520000065909699E-3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E3-4E22-B3CD-5F014578A7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E3-4E22-B3CD-5F014578A7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E3-4E22-B3CD-5F014578A7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E3-4E22-B3CD-5F014578A7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E3-4E22-B3CD-5F014578A7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E3-4E22-B3CD-5F014578A7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-2.3354923418753286E-4</c:v>
                </c:pt>
                <c:pt idx="1">
                  <c:v>-2.8535442675880731E-4</c:v>
                </c:pt>
                <c:pt idx="2">
                  <c:v>-3.9442659672421151E-4</c:v>
                </c:pt>
                <c:pt idx="3">
                  <c:v>-4.0136011997238719E-4</c:v>
                </c:pt>
                <c:pt idx="4">
                  <c:v>-4.6686883254831062E-4</c:v>
                </c:pt>
                <c:pt idx="5">
                  <c:v>-4.5444081917893922E-4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E3-4E22-B3CD-5F014578A7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792</c:v>
                </c:pt>
                <c:pt idx="2">
                  <c:v>2459.5</c:v>
                </c:pt>
                <c:pt idx="3">
                  <c:v>2565.5</c:v>
                </c:pt>
                <c:pt idx="4">
                  <c:v>3567</c:v>
                </c:pt>
                <c:pt idx="5">
                  <c:v>3377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E3-4E22-B3CD-5F014578A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0256"/>
        <c:axId val="1"/>
      </c:scatterChart>
      <c:valAx>
        <c:axId val="739580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0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880B23-73B8-0761-BAAF-D970AB256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54643.62</v>
      </c>
      <c r="D7" s="13" t="s">
        <v>51</v>
      </c>
    </row>
    <row r="8" spans="1:7" s="6" customFormat="1" ht="12.95" customHeight="1" x14ac:dyDescent="0.2">
      <c r="A8" s="6" t="s">
        <v>3</v>
      </c>
      <c r="C8" s="35">
        <v>0.40427600000000002</v>
      </c>
      <c r="D8" s="13" t="s">
        <v>51</v>
      </c>
    </row>
    <row r="9" spans="1:7" s="6" customFormat="1" ht="12.95" customHeight="1" x14ac:dyDescent="0.2">
      <c r="A9" s="14" t="s">
        <v>30</v>
      </c>
      <c r="C9" s="36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-2.3354923418753286E-4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-6.5410596680902092E-8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60378.833420138886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56085.672025131171</v>
      </c>
      <c r="D15" s="19" t="s">
        <v>38</v>
      </c>
      <c r="E15" s="20">
        <f ca="1">ROUND(2*(E14-$C$7)/$C$8,0)/2+E13</f>
        <v>14187.5</v>
      </c>
    </row>
    <row r="16" spans="1:7" s="6" customFormat="1" ht="12.95" customHeight="1" x14ac:dyDescent="0.2">
      <c r="A16" s="9" t="s">
        <v>4</v>
      </c>
      <c r="C16" s="23">
        <f ca="1">+C8+C12</f>
        <v>0.40427593458940336</v>
      </c>
      <c r="D16" s="19" t="s">
        <v>39</v>
      </c>
      <c r="E16" s="17">
        <f ca="1">ROUND(2*(E14-$C$15)/$C$16,0)/2+E13</f>
        <v>10620.5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45361.180421771263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56085.672025131171</v>
      </c>
      <c r="D18" s="26">
        <f ca="1">+C16</f>
        <v>0.40427593458940336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7.8535118009330268E-4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54643.62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-2.3354923418753286E-4</v>
      </c>
      <c r="Q21" s="33">
        <f t="shared" ref="Q21:Q26" si="4">+C21-15018.5</f>
        <v>39625.120000000003</v>
      </c>
      <c r="S21" s="6">
        <f t="shared" ref="S21:S26" ca="1" si="5">+(O21-G21)^2</f>
        <v>5.4545244789583065E-8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54963.805999999997</v>
      </c>
      <c r="D22" s="4">
        <v>5.0000000000000001E-4</v>
      </c>
      <c r="E22" s="6">
        <f t="shared" si="0"/>
        <v>791.99853565384592</v>
      </c>
      <c r="F22" s="6">
        <f t="shared" si="1"/>
        <v>792</v>
      </c>
      <c r="G22" s="6">
        <f t="shared" si="2"/>
        <v>-5.9200000396231189E-4</v>
      </c>
      <c r="I22" s="6">
        <f>+G22</f>
        <v>-5.9200000396231189E-4</v>
      </c>
      <c r="O22" s="6">
        <f t="shared" ca="1" si="3"/>
        <v>-2.8535442675880731E-4</v>
      </c>
      <c r="Q22" s="33">
        <f t="shared" si="4"/>
        <v>39945.305999999997</v>
      </c>
      <c r="S22" s="6">
        <f t="shared" ca="1" si="5"/>
        <v>9.4031510018470494E-8</v>
      </c>
    </row>
    <row r="23" spans="1:19" s="6" customFormat="1" ht="12.95" customHeight="1" x14ac:dyDescent="0.2">
      <c r="A23" s="4" t="s">
        <v>45</v>
      </c>
      <c r="B23" s="5" t="s">
        <v>46</v>
      </c>
      <c r="C23" s="4">
        <v>55637.937299999998</v>
      </c>
      <c r="D23" s="4">
        <v>8.0000000000000004E-4</v>
      </c>
      <c r="E23" s="6">
        <f t="shared" si="0"/>
        <v>2459.5011823605532</v>
      </c>
      <c r="F23" s="6">
        <f t="shared" si="1"/>
        <v>2459.5</v>
      </c>
      <c r="G23" s="6">
        <f t="shared" si="2"/>
        <v>4.7799999447306618E-4</v>
      </c>
      <c r="I23" s="6">
        <f>+G23</f>
        <v>4.7799999447306618E-4</v>
      </c>
      <c r="O23" s="6">
        <f t="shared" ca="1" si="3"/>
        <v>-3.9442659672421151E-4</v>
      </c>
      <c r="Q23" s="33">
        <f t="shared" si="4"/>
        <v>40619.437299999998</v>
      </c>
      <c r="S23" s="6">
        <f t="shared" ca="1" si="5"/>
        <v>7.6112815702810188E-7</v>
      </c>
    </row>
    <row r="24" spans="1:19" s="6" customFormat="1" ht="12.95" customHeight="1" x14ac:dyDescent="0.2">
      <c r="A24" s="4" t="s">
        <v>45</v>
      </c>
      <c r="B24" s="5" t="s">
        <v>46</v>
      </c>
      <c r="C24" s="4">
        <v>55680.7889</v>
      </c>
      <c r="D24" s="4">
        <v>5.0000000000000001E-4</v>
      </c>
      <c r="E24" s="6">
        <f t="shared" si="0"/>
        <v>2565.4970861490588</v>
      </c>
      <c r="F24" s="6">
        <f t="shared" si="1"/>
        <v>2565.5</v>
      </c>
      <c r="G24" s="6">
        <f t="shared" si="2"/>
        <v>-1.1780000058934093E-3</v>
      </c>
      <c r="I24" s="6">
        <f>+G24</f>
        <v>-1.1780000058934093E-3</v>
      </c>
      <c r="O24" s="6">
        <f t="shared" ca="1" si="3"/>
        <v>-4.0136011997238719E-4</v>
      </c>
      <c r="Q24" s="33">
        <f t="shared" si="4"/>
        <v>40662.2889</v>
      </c>
      <c r="S24" s="6">
        <f t="shared" ca="1" si="5"/>
        <v>6.0316951240341813E-7</v>
      </c>
    </row>
    <row r="25" spans="1:19" s="6" customFormat="1" ht="12.95" customHeight="1" x14ac:dyDescent="0.2">
      <c r="A25" s="4" t="s">
        <v>47</v>
      </c>
      <c r="B25" s="5" t="s">
        <v>44</v>
      </c>
      <c r="C25" s="4">
        <v>56085.672899999998</v>
      </c>
      <c r="D25" s="4">
        <v>2.9999999999999997E-4</v>
      </c>
      <c r="E25" s="6">
        <f t="shared" si="0"/>
        <v>3567.0010092115167</v>
      </c>
      <c r="F25" s="6">
        <f t="shared" si="1"/>
        <v>3567</v>
      </c>
      <c r="G25" s="6">
        <f t="shared" si="2"/>
        <v>4.0799999260343611E-4</v>
      </c>
      <c r="I25" s="6">
        <f>+G25</f>
        <v>4.0799999260343611E-4</v>
      </c>
      <c r="O25" s="6">
        <f t="shared" ca="1" si="3"/>
        <v>-4.6686883254831062E-4</v>
      </c>
      <c r="Q25" s="33">
        <f t="shared" si="4"/>
        <v>41067.172899999998</v>
      </c>
      <c r="S25" s="6">
        <f t="shared" ca="1" si="5"/>
        <v>7.6539546122239756E-7</v>
      </c>
    </row>
    <row r="26" spans="1:19" s="6" customFormat="1" ht="12.95" customHeight="1" x14ac:dyDescent="0.2">
      <c r="A26" s="4" t="s">
        <v>47</v>
      </c>
      <c r="B26" s="5" t="s">
        <v>44</v>
      </c>
      <c r="C26" s="4">
        <v>56008.858699999997</v>
      </c>
      <c r="D26" s="4">
        <v>6.9999999999999999E-4</v>
      </c>
      <c r="E26" s="6">
        <f t="shared" si="0"/>
        <v>3376.9966557500184</v>
      </c>
      <c r="F26" s="6">
        <f t="shared" si="1"/>
        <v>3377</v>
      </c>
      <c r="G26" s="6">
        <f t="shared" si="2"/>
        <v>-1.3520000065909699E-3</v>
      </c>
      <c r="I26" s="6">
        <f>+G26</f>
        <v>-1.3520000065909699E-3</v>
      </c>
      <c r="O26" s="6">
        <f t="shared" ca="1" si="3"/>
        <v>-4.5444081917893922E-4</v>
      </c>
      <c r="Q26" s="33">
        <f t="shared" si="4"/>
        <v>40990.358699999997</v>
      </c>
      <c r="S26" s="6">
        <f t="shared" ca="1" si="5"/>
        <v>8.0561249490774464E-7</v>
      </c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2024-03-09T07:00:07Z</dcterms:modified>
</cp:coreProperties>
</file>