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1E91338-C7E8-4A00-A835-5716305469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21" i="1"/>
  <c r="F21" i="1"/>
  <c r="G21" i="1" s="1"/>
  <c r="I21" i="1" s="1"/>
  <c r="E22" i="1"/>
  <c r="F22" i="1" s="1"/>
  <c r="G22" i="1" s="1"/>
  <c r="K22" i="1" s="1"/>
  <c r="E23" i="1"/>
  <c r="F23" i="1"/>
  <c r="G23" i="1" s="1"/>
  <c r="K23" i="1" s="1"/>
  <c r="E24" i="1"/>
  <c r="F24" i="1" s="1"/>
  <c r="G24" i="1" s="1"/>
  <c r="K24" i="1" s="1"/>
  <c r="E25" i="1"/>
  <c r="F25" i="1"/>
  <c r="G25" i="1" s="1"/>
  <c r="K25" i="1" s="1"/>
  <c r="E26" i="1"/>
  <c r="F26" i="1" s="1"/>
  <c r="G26" i="1" s="1"/>
  <c r="K26" i="1" s="1"/>
  <c r="E27" i="1"/>
  <c r="F27" i="1"/>
  <c r="G27" i="1" s="1"/>
  <c r="K27" i="1" s="1"/>
  <c r="E28" i="1"/>
  <c r="F28" i="1" s="1"/>
  <c r="G28" i="1" s="1"/>
  <c r="K28" i="1" s="1"/>
  <c r="D9" i="1"/>
  <c r="C9" i="1"/>
  <c r="Q23" i="1"/>
  <c r="Q24" i="1"/>
  <c r="Q22" i="1"/>
  <c r="Q25" i="1"/>
  <c r="Q26" i="1"/>
  <c r="Q27" i="1"/>
  <c r="Q28" i="1"/>
  <c r="F16" i="1"/>
  <c r="F17" i="1" s="1"/>
  <c r="C17" i="1"/>
  <c r="Q21" i="1"/>
  <c r="C12" i="1"/>
  <c r="C11" i="1"/>
  <c r="O29" i="1" l="1"/>
  <c r="O31" i="1"/>
  <c r="O30" i="1"/>
  <c r="O24" i="1"/>
  <c r="O25" i="1"/>
  <c r="O21" i="1"/>
  <c r="O28" i="1"/>
  <c r="O22" i="1"/>
  <c r="O23" i="1"/>
  <c r="O26" i="1"/>
  <c r="O27" i="1"/>
  <c r="C1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<sst xmlns="http://schemas.openxmlformats.org/spreadsheetml/2006/main" count="74" uniqueCount="58">
  <si>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</si>
  <si>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</si>
  <si>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</si>
  <si>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</si>
  <si>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</si>
  <si>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</si>
  <si>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</si>
  <si>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</si>
  <si>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</si>
  <si>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</si>
  <si>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</si>
  <si>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</si>
  <si>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</si>
  <si>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</si>
  <si>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</si>
  <si>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</si>
  <si>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</si>
  <si>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</si>
  <si>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</si>
  <si>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</si>
  <si>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</si>
  <si>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</si>
  <si>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</si>
  <si>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</si>
  <si>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</si>
  <si>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</si>
  <si>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</si>
  <si>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</si>
  <si>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</si>
  <si>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</si>
  <si>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</si>
  <si>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</si>
  <si>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</si>
  <si>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</si>
  <si>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</si>
  <si>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</si>
  <si>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</si>
  <si>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</si>
  <si>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</si>
  <si>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</si>
  <si>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</si>
  <si>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V0667 Vir  </t>
  </si>
  <si>
    <t>2017K</t>
  </si>
  <si>
    <t>G0330-1394</t>
  </si>
  <si>
    <t xml:space="preserve">EW        </t>
  </si>
  <si>
    <t>pr_6</t>
  </si>
  <si>
    <t xml:space="preserve">     </t>
  </si>
  <si>
    <t>GCVS</t>
  </si>
  <si>
    <t>V0667 Vir   / GSC 0330-1394</t>
  </si>
  <si>
    <t>I</t>
  </si>
  <si>
    <t>OEJV 0179</t>
  </si>
  <si>
    <t>OEJV 0137</t>
  </si>
  <si>
    <t>II</t>
  </si>
  <si>
    <t>IBVS 5894</t>
  </si>
  <si>
    <t>IBVS 5992</t>
  </si>
  <si>
    <t>IBVS 6029</t>
  </si>
  <si>
    <t>JBAV, 79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</si>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</sst>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4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5" fillId="24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1" fillId="0" borderId="0" xfId="42" applyFont="1"/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4" fontId="34" fillId="0" borderId="0" xfId="28" applyFont="1" applyBorder="1"/>
    <xf numFmtId="0" fontId="34" fillId="0" borderId="0" xfId="0" applyFont="1" applyAlignment="1" applyProtection="1">
      <alignment vertical="center" wrapText="1"/>
      <protection locked="0"/>
    </xf>
    <xf numFmtId="0" fontId="34" fillId="0" borderId="0" xfId="0" applyFont="1" applyAlignment="1">
      <alignment horizontal="center"/>
    </xf>
    <xf numFmtId="165" fontId="34" fillId="0" borderId="0" xfId="0" applyNumberFormat="1" applyFont="1" applyAlignment="1">
      <alignment horizontal="left"/>
    </xf>
    <xf numFmtId="0" fontId="34" fillId="0" borderId="0" xfId="0" applyFont="1" applyAlignment="1">
      <alignment horizontal="left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0" fontId="34" fillId="0" borderId="0" xfId="0" applyFont="1" applyAlignment="1">
      <alignment horizontal="left" vertical="center" wrapText="1"/>
    </xf>
    <xf numFmtId="4" fontId="34" fillId="0" borderId="0" xfId="28" applyFont="1" applyBorder="1" applyAlignment="1">
      <alignment horizontal="center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V0667 Vir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7.0000000000000001E-3</c:v>
                  </c:pt>
                  <c:pt idx="10">
                    <c:v>7.0000000000000001E-3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7.0000000000000001E-3</c:v>
                  </c:pt>
                  <c:pt idx="1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2557</c:v>
                </c:pt>
                <c:pt idx="2">
                  <c:v>3352.5</c:v>
                </c:pt>
                <c:pt idx="3">
                  <c:v>3442</c:v>
                </c:pt>
                <c:pt idx="4">
                  <c:v>4120.5</c:v>
                </c:pt>
                <c:pt idx="5">
                  <c:v>4967.5</c:v>
                </c:pt>
                <c:pt idx="6">
                  <c:v>5125</c:v>
                </c:pt>
                <c:pt idx="7">
                  <c:v>8356.5</c:v>
                </c:pt>
                <c:pt idx="8">
                  <c:v>13438.5</c:v>
                </c:pt>
                <c:pt idx="9">
                  <c:v>14260</c:v>
                </c:pt>
                <c:pt idx="10">
                  <c:v>14260.5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B1-41C6-BC43-7F16FE1DB3D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7.0000000000000001E-3</c:v>
                  </c:pt>
                  <c:pt idx="10">
                    <c:v>7.0000000000000001E-3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7.0000000000000001E-3</c:v>
                  </c:pt>
                  <c:pt idx="1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2557</c:v>
                </c:pt>
                <c:pt idx="2">
                  <c:v>3352.5</c:v>
                </c:pt>
                <c:pt idx="3">
                  <c:v>3442</c:v>
                </c:pt>
                <c:pt idx="4">
                  <c:v>4120.5</c:v>
                </c:pt>
                <c:pt idx="5">
                  <c:v>4967.5</c:v>
                </c:pt>
                <c:pt idx="6">
                  <c:v>5125</c:v>
                </c:pt>
                <c:pt idx="7">
                  <c:v>8356.5</c:v>
                </c:pt>
                <c:pt idx="8">
                  <c:v>13438.5</c:v>
                </c:pt>
                <c:pt idx="9">
                  <c:v>14260</c:v>
                </c:pt>
                <c:pt idx="10">
                  <c:v>14260.5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B1-41C6-BC43-7F16FE1DB3D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7.0000000000000001E-3</c:v>
                  </c:pt>
                  <c:pt idx="10">
                    <c:v>7.0000000000000001E-3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7.0000000000000001E-3</c:v>
                  </c:pt>
                  <c:pt idx="1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2557</c:v>
                </c:pt>
                <c:pt idx="2">
                  <c:v>3352.5</c:v>
                </c:pt>
                <c:pt idx="3">
                  <c:v>3442</c:v>
                </c:pt>
                <c:pt idx="4">
                  <c:v>4120.5</c:v>
                </c:pt>
                <c:pt idx="5">
                  <c:v>4967.5</c:v>
                </c:pt>
                <c:pt idx="6">
                  <c:v>5125</c:v>
                </c:pt>
                <c:pt idx="7">
                  <c:v>8356.5</c:v>
                </c:pt>
                <c:pt idx="8">
                  <c:v>13438.5</c:v>
                </c:pt>
                <c:pt idx="9">
                  <c:v>14260</c:v>
                </c:pt>
                <c:pt idx="10">
                  <c:v>14260.5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B1-41C6-BC43-7F16FE1DB3D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7.0000000000000001E-3</c:v>
                  </c:pt>
                  <c:pt idx="10">
                    <c:v>7.0000000000000001E-3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7.0000000000000001E-3</c:v>
                  </c:pt>
                  <c:pt idx="1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2557</c:v>
                </c:pt>
                <c:pt idx="2">
                  <c:v>3352.5</c:v>
                </c:pt>
                <c:pt idx="3">
                  <c:v>3442</c:v>
                </c:pt>
                <c:pt idx="4">
                  <c:v>4120.5</c:v>
                </c:pt>
                <c:pt idx="5">
                  <c:v>4967.5</c:v>
                </c:pt>
                <c:pt idx="6">
                  <c:v>5125</c:v>
                </c:pt>
                <c:pt idx="7">
                  <c:v>8356.5</c:v>
                </c:pt>
                <c:pt idx="8">
                  <c:v>13438.5</c:v>
                </c:pt>
                <c:pt idx="9">
                  <c:v>14260</c:v>
                </c:pt>
                <c:pt idx="10">
                  <c:v>14260.5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">
                  <c:v>1.339600000937935E-2</c:v>
                </c:pt>
                <c:pt idx="2">
                  <c:v>1.2340000001131557E-2</c:v>
                </c:pt>
                <c:pt idx="3">
                  <c:v>1.2166000000433996E-2</c:v>
                </c:pt>
                <c:pt idx="4">
                  <c:v>1.4324000003398396E-2</c:v>
                </c:pt>
                <c:pt idx="5">
                  <c:v>1.8040000002656598E-2</c:v>
                </c:pt>
                <c:pt idx="6">
                  <c:v>2.0900000003166497E-2</c:v>
                </c:pt>
                <c:pt idx="7">
                  <c:v>4.605200000514742E-2</c:v>
                </c:pt>
                <c:pt idx="8">
                  <c:v>0.10842800000682473</c:v>
                </c:pt>
                <c:pt idx="9">
                  <c:v>-9.7719999801483937E-2</c:v>
                </c:pt>
                <c:pt idx="10">
                  <c:v>-9.8356000053172465E-2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B1-41C6-BC43-7F16FE1DB3D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7.0000000000000001E-3</c:v>
                  </c:pt>
                  <c:pt idx="10">
                    <c:v>7.0000000000000001E-3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7.0000000000000001E-3</c:v>
                  </c:pt>
                  <c:pt idx="1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2557</c:v>
                </c:pt>
                <c:pt idx="2">
                  <c:v>3352.5</c:v>
                </c:pt>
                <c:pt idx="3">
                  <c:v>3442</c:v>
                </c:pt>
                <c:pt idx="4">
                  <c:v>4120.5</c:v>
                </c:pt>
                <c:pt idx="5">
                  <c:v>4967.5</c:v>
                </c:pt>
                <c:pt idx="6">
                  <c:v>5125</c:v>
                </c:pt>
                <c:pt idx="7">
                  <c:v>8356.5</c:v>
                </c:pt>
                <c:pt idx="8">
                  <c:v>13438.5</c:v>
                </c:pt>
                <c:pt idx="9">
                  <c:v>14260</c:v>
                </c:pt>
                <c:pt idx="10">
                  <c:v>14260.5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B1-41C6-BC43-7F16FE1DB3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7.0000000000000001E-3</c:v>
                  </c:pt>
                  <c:pt idx="10">
                    <c:v>7.0000000000000001E-3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7.0000000000000001E-3</c:v>
                  </c:pt>
                  <c:pt idx="1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2557</c:v>
                </c:pt>
                <c:pt idx="2">
                  <c:v>3352.5</c:v>
                </c:pt>
                <c:pt idx="3">
                  <c:v>3442</c:v>
                </c:pt>
                <c:pt idx="4">
                  <c:v>4120.5</c:v>
                </c:pt>
                <c:pt idx="5">
                  <c:v>4967.5</c:v>
                </c:pt>
                <c:pt idx="6">
                  <c:v>5125</c:v>
                </c:pt>
                <c:pt idx="7">
                  <c:v>8356.5</c:v>
                </c:pt>
                <c:pt idx="8">
                  <c:v>13438.5</c:v>
                </c:pt>
                <c:pt idx="9">
                  <c:v>14260</c:v>
                </c:pt>
                <c:pt idx="10">
                  <c:v>14260.5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B1-41C6-BC43-7F16FE1DB3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7.0000000000000001E-3</c:v>
                  </c:pt>
                  <c:pt idx="10">
                    <c:v>7.0000000000000001E-3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7.0000000000000001E-3</c:v>
                  </c:pt>
                  <c:pt idx="1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2557</c:v>
                </c:pt>
                <c:pt idx="2">
                  <c:v>3352.5</c:v>
                </c:pt>
                <c:pt idx="3">
                  <c:v>3442</c:v>
                </c:pt>
                <c:pt idx="4">
                  <c:v>4120.5</c:v>
                </c:pt>
                <c:pt idx="5">
                  <c:v>4967.5</c:v>
                </c:pt>
                <c:pt idx="6">
                  <c:v>5125</c:v>
                </c:pt>
                <c:pt idx="7">
                  <c:v>8356.5</c:v>
                </c:pt>
                <c:pt idx="8">
                  <c:v>13438.5</c:v>
                </c:pt>
                <c:pt idx="9">
                  <c:v>14260</c:v>
                </c:pt>
                <c:pt idx="10">
                  <c:v>14260.5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B1-41C6-BC43-7F16FE1DB3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2557</c:v>
                </c:pt>
                <c:pt idx="2">
                  <c:v>3352.5</c:v>
                </c:pt>
                <c:pt idx="3">
                  <c:v>3442</c:v>
                </c:pt>
                <c:pt idx="4">
                  <c:v>4120.5</c:v>
                </c:pt>
                <c:pt idx="5">
                  <c:v>4967.5</c:v>
                </c:pt>
                <c:pt idx="6">
                  <c:v>5125</c:v>
                </c:pt>
                <c:pt idx="7">
                  <c:v>8356.5</c:v>
                </c:pt>
                <c:pt idx="8">
                  <c:v>13438.5</c:v>
                </c:pt>
                <c:pt idx="9">
                  <c:v>14260</c:v>
                </c:pt>
                <c:pt idx="10">
                  <c:v>14260.5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2.8252019077555545E-2</c:v>
                </c:pt>
                <c:pt idx="1">
                  <c:v>1.921176393217678E-2</c:v>
                </c:pt>
                <c:pt idx="2">
                  <c:v>1.6399279392423631E-2</c:v>
                </c:pt>
                <c:pt idx="3">
                  <c:v>1.6082852784871267E-2</c:v>
                </c:pt>
                <c:pt idx="4">
                  <c:v>1.3684020905270371E-2</c:v>
                </c:pt>
                <c:pt idx="5">
                  <c:v>1.068945848519379E-2</c:v>
                </c:pt>
                <c:pt idx="6">
                  <c:v>1.0132618365758066E-2</c:v>
                </c:pt>
                <c:pt idx="7">
                  <c:v>-1.2923266879343379E-3</c:v>
                </c:pt>
                <c:pt idx="8">
                  <c:v>-1.925970120839381E-2</c:v>
                </c:pt>
                <c:pt idx="9">
                  <c:v>-2.2164108561514132E-2</c:v>
                </c:pt>
                <c:pt idx="10">
                  <c:v>-2.2165876307925037E-2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B1-41C6-BC43-7F16FE1DB3D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2557</c:v>
                </c:pt>
                <c:pt idx="2">
                  <c:v>3352.5</c:v>
                </c:pt>
                <c:pt idx="3">
                  <c:v>3442</c:v>
                </c:pt>
                <c:pt idx="4">
                  <c:v>4120.5</c:v>
                </c:pt>
                <c:pt idx="5">
                  <c:v>4967.5</c:v>
                </c:pt>
                <c:pt idx="6">
                  <c:v>5125</c:v>
                </c:pt>
                <c:pt idx="7">
                  <c:v>8356.5</c:v>
                </c:pt>
                <c:pt idx="8">
                  <c:v>13438.5</c:v>
                </c:pt>
                <c:pt idx="9">
                  <c:v>14260</c:v>
                </c:pt>
                <c:pt idx="10">
                  <c:v>14260.5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B1-41C6-BC43-7F16FE1DB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334872"/>
        <c:axId val="1"/>
      </c:scatterChart>
      <c:valAx>
        <c:axId val="686334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334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D1CD21A-DA10-1F9B-4A03-1A2BB9222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vsolj.cetus-net.org/bulletin.html" TargetMode="External"/><Relationship Id="rId46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cdsbib.u-strasbg.fr/cgi-bin/cdsbib?1990RMxAA..21..381G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cdsbib.u-strasbg.fr/cgi-bin/cdsbib?1990RMxAA..21..381G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vsolj.cetus-net.org/bulletin.html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vsolj.cetus-net.org/bulletin.html" TargetMode="External"/><Relationship Id="rId5" Type="http://schemas.openxmlformats.org/officeDocument/2006/relationships/hyperlink" Target="http://vsolj.cetus-net.org/bulletin.html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s://www.aavso.org/ejaavso" TargetMode="External"/><Relationship Id="rId49" Type="http://schemas.openxmlformats.org/officeDocument/2006/relationships/hyperlink" Target="http://cdsbib.u-strasbg.fr/cgi-bin/cdsbib?1990RMxAA..21..381G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http://vsolj.cetus-net.org/bulletin.html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s://www.aavso.org/ejaavso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4" t="s">
        <v>41</v>
      </c>
      <c r="G1" s="30" t="s">
        <v>42</v>
      </c>
      <c r="H1" s="35"/>
      <c r="I1" s="36" t="s">
        <v>43</v>
      </c>
      <c r="J1" s="37" t="s">
        <v>41</v>
      </c>
      <c r="K1" s="38">
        <v>14.5616</v>
      </c>
      <c r="L1" s="38">
        <v>4.0222699999999998</v>
      </c>
      <c r="M1" s="39">
        <v>53848.735999999997</v>
      </c>
      <c r="N1" s="39">
        <v>0.43687199999999998</v>
      </c>
      <c r="O1" s="38" t="s">
        <v>44</v>
      </c>
      <c r="P1" s="38">
        <v>11.25</v>
      </c>
      <c r="Q1" s="38">
        <v>11.8</v>
      </c>
      <c r="R1" s="40" t="s">
        <v>45</v>
      </c>
      <c r="S1" s="41" t="s">
        <v>46</v>
      </c>
    </row>
    <row r="2" spans="1:19" ht="12.95" customHeight="1" x14ac:dyDescent="0.2">
      <c r="A2" t="s">
        <v>23</v>
      </c>
      <c r="B2" t="s">
        <v>44</v>
      </c>
      <c r="C2" s="29"/>
      <c r="D2" s="3"/>
    </row>
    <row r="3" spans="1:19" ht="12.95" customHeight="1" thickBot="1" x14ac:dyDescent="0.25"/>
    <row r="4" spans="1:19" ht="12.95" customHeight="1" thickTop="1" thickBot="1" x14ac:dyDescent="0.25">
      <c r="A4" s="5" t="s">
        <v>0</v>
      </c>
      <c r="C4" s="26">
        <v>53848.735999999997</v>
      </c>
      <c r="D4" s="27">
        <v>0.43687199999999998</v>
      </c>
    </row>
    <row r="5" spans="1:19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ht="12.95" customHeight="1" x14ac:dyDescent="0.2">
      <c r="A6" s="5" t="s">
        <v>1</v>
      </c>
    </row>
    <row r="7" spans="1:19" ht="12.95" customHeight="1" x14ac:dyDescent="0.2">
      <c r="A7" t="s">
        <v>2</v>
      </c>
      <c r="C7" s="57">
        <v>53848.735999999997</v>
      </c>
      <c r="D7" s="28" t="s">
        <v>47</v>
      </c>
    </row>
    <row r="8" spans="1:19" ht="12.95" customHeight="1" x14ac:dyDescent="0.2">
      <c r="A8" t="s">
        <v>3</v>
      </c>
      <c r="C8" s="57">
        <v>0.43687199999999998</v>
      </c>
      <c r="D8" s="28" t="s">
        <v>47</v>
      </c>
    </row>
    <row r="9" spans="1:19" ht="12.95" customHeight="1" x14ac:dyDescent="0.2">
      <c r="A9" s="24" t="s">
        <v>32</v>
      </c>
      <c r="B9" s="33">
        <v>21</v>
      </c>
      <c r="C9" s="22" t="str">
        <f>"F"&amp;B9</f>
        <v>F21</v>
      </c>
      <c r="D9" s="23" t="str">
        <f>"G"&amp;B9</f>
        <v>G21</v>
      </c>
    </row>
    <row r="10" spans="1:19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9" ht="12.95" customHeight="1" x14ac:dyDescent="0.2">
      <c r="A11" s="10" t="s">
        <v>15</v>
      </c>
      <c r="B11" s="10"/>
      <c r="C11" s="21">
        <f ca="1">INTERCEPT(INDIRECT($D$9):G989,INDIRECT($C$9):F989)</f>
        <v>2.8252019077555545E-2</v>
      </c>
      <c r="D11" s="3"/>
      <c r="E11" s="10"/>
    </row>
    <row r="12" spans="1:19" ht="12.95" customHeight="1" x14ac:dyDescent="0.2">
      <c r="A12" s="10" t="s">
        <v>16</v>
      </c>
      <c r="B12" s="10"/>
      <c r="C12" s="21">
        <f ca="1">SLOPE(INDIRECT($D$9):G989,INDIRECT($C$9):F989)</f>
        <v>-3.5354928218141426E-6</v>
      </c>
      <c r="D12" s="3"/>
      <c r="E12" s="10"/>
    </row>
    <row r="13" spans="1:19" ht="12.95" customHeight="1" x14ac:dyDescent="0.2">
      <c r="A13" s="10" t="s">
        <v>18</v>
      </c>
      <c r="B13" s="10"/>
      <c r="C13" s="3" t="s">
        <v>13</v>
      </c>
    </row>
    <row r="14" spans="1:19" ht="12.95" customHeight="1" x14ac:dyDescent="0.2">
      <c r="A14" s="10"/>
      <c r="B14" s="10"/>
      <c r="C14" s="10"/>
    </row>
    <row r="15" spans="1:19" ht="12.95" customHeight="1" x14ac:dyDescent="0.2">
      <c r="A15" s="12" t="s">
        <v>17</v>
      </c>
      <c r="B15" s="10"/>
      <c r="C15" s="13">
        <f ca="1">(C7+C11)+(C8+C12)*INT(MAX(F21:F3530))</f>
        <v>60078.508555891429</v>
      </c>
      <c r="E15" s="14" t="s">
        <v>34</v>
      </c>
      <c r="F15" s="31">
        <v>1</v>
      </c>
    </row>
    <row r="16" spans="1:19" ht="12.95" customHeight="1" x14ac:dyDescent="0.2">
      <c r="A16" s="16" t="s">
        <v>4</v>
      </c>
      <c r="B16" s="10"/>
      <c r="C16" s="17">
        <f ca="1">+C8+C12</f>
        <v>0.43686846450717814</v>
      </c>
      <c r="E16" s="14" t="s">
        <v>30</v>
      </c>
      <c r="F16" s="32">
        <f ca="1">NOW()+15018.5+$C$5/24</f>
        <v>60367.57787418981</v>
      </c>
    </row>
    <row r="17" spans="1:21" ht="12.95" customHeight="1" thickBot="1" x14ac:dyDescent="0.25">
      <c r="A17" s="14" t="s">
        <v>27</v>
      </c>
      <c r="B17" s="10"/>
      <c r="C17" s="10">
        <f>COUNT(C21:C2188)</f>
        <v>11</v>
      </c>
      <c r="E17" s="14" t="s">
        <v>35</v>
      </c>
      <c r="F17" s="15">
        <f ca="1">ROUND(2*(F16-$C$7)/$C$8,0)/2+F15</f>
        <v>14922.5</v>
      </c>
    </row>
    <row r="18" spans="1:21" ht="12.95" customHeight="1" thickTop="1" thickBot="1" x14ac:dyDescent="0.25">
      <c r="A18" s="16" t="s">
        <v>5</v>
      </c>
      <c r="B18" s="10"/>
      <c r="C18" s="19">
        <f ca="1">+C15</f>
        <v>60078.508555891429</v>
      </c>
      <c r="D18" s="20">
        <f ca="1">+C16</f>
        <v>0.43686846450717814</v>
      </c>
      <c r="E18" s="14" t="s">
        <v>36</v>
      </c>
      <c r="F18" s="23">
        <f ca="1">ROUND(2*(F16-$C$15)/$C$16,0)/2+F15</f>
        <v>662.5</v>
      </c>
    </row>
    <row r="19" spans="1:21" ht="12.95" customHeight="1" thickTop="1" x14ac:dyDescent="0.2">
      <c r="E19" s="14" t="s">
        <v>31</v>
      </c>
      <c r="F19" s="18">
        <f ca="1">+$C$15+$C$16*F18-15018.5-$C$5/24</f>
        <v>45349.829746960771</v>
      </c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ht="12.95" customHeight="1" x14ac:dyDescent="0.2">
      <c r="A21" t="s">
        <v>47</v>
      </c>
      <c r="B21" s="3"/>
      <c r="C21" s="8">
        <v>53848.735999999997</v>
      </c>
      <c r="D21" s="8" t="s">
        <v>13</v>
      </c>
      <c r="E21">
        <f t="shared" ref="E21:E31" si="0">+(C21-C$7)/C$8</f>
        <v>0</v>
      </c>
      <c r="F21">
        <f t="shared" ref="F21:F31" si="1">ROUND(2*E21,0)/2</f>
        <v>0</v>
      </c>
      <c r="G21">
        <f t="shared" ref="G21:G31" si="2">+C21-(C$7+F21*C$8)</f>
        <v>0</v>
      </c>
      <c r="I21">
        <f>+G21</f>
        <v>0</v>
      </c>
      <c r="O21">
        <f t="shared" ref="O21:O31" ca="1" si="3">+C$11+C$12*$F21</f>
        <v>2.8252019077555545E-2</v>
      </c>
      <c r="Q21" s="2">
        <f t="shared" ref="Q21:Q31" si="4">+C21-15018.5</f>
        <v>38830.235999999997</v>
      </c>
    </row>
    <row r="22" spans="1:21" ht="12.95" customHeight="1" x14ac:dyDescent="0.2">
      <c r="A22" s="45" t="s">
        <v>53</v>
      </c>
      <c r="B22" s="46" t="s">
        <v>49</v>
      </c>
      <c r="C22" s="45">
        <v>54965.831100000003</v>
      </c>
      <c r="D22" s="45">
        <v>6.9999999999999999E-4</v>
      </c>
      <c r="E22">
        <f t="shared" si="0"/>
        <v>2557.0306634437684</v>
      </c>
      <c r="F22">
        <f t="shared" si="1"/>
        <v>2557</v>
      </c>
      <c r="G22">
        <f t="shared" si="2"/>
        <v>1.339600000937935E-2</v>
      </c>
      <c r="K22">
        <f t="shared" ref="K22:K31" si="5">+G22</f>
        <v>1.339600000937935E-2</v>
      </c>
      <c r="O22">
        <f t="shared" ca="1" si="3"/>
        <v>1.921176393217678E-2</v>
      </c>
      <c r="Q22" s="2">
        <f t="shared" si="4"/>
        <v>39947.331100000003</v>
      </c>
    </row>
    <row r="23" spans="1:21" ht="12.95" customHeight="1" x14ac:dyDescent="0.2">
      <c r="A23" s="45" t="s">
        <v>51</v>
      </c>
      <c r="B23" s="46" t="s">
        <v>49</v>
      </c>
      <c r="C23" s="45">
        <v>55313.361720000001</v>
      </c>
      <c r="D23" s="45">
        <v>1.6000000000000001E-3</v>
      </c>
      <c r="E23">
        <f t="shared" si="0"/>
        <v>3352.5282462597825</v>
      </c>
      <c r="F23">
        <f t="shared" si="1"/>
        <v>3352.5</v>
      </c>
      <c r="G23">
        <f t="shared" si="2"/>
        <v>1.2340000001131557E-2</v>
      </c>
      <c r="K23">
        <f t="shared" si="5"/>
        <v>1.2340000001131557E-2</v>
      </c>
      <c r="O23">
        <f t="shared" ca="1" si="3"/>
        <v>1.6399279392423631E-2</v>
      </c>
      <c r="Q23" s="2">
        <f t="shared" si="4"/>
        <v>40294.861720000001</v>
      </c>
    </row>
    <row r="24" spans="1:21" ht="12.95" customHeight="1" x14ac:dyDescent="0.2">
      <c r="A24" s="45" t="s">
        <v>51</v>
      </c>
      <c r="B24" s="46" t="s">
        <v>52</v>
      </c>
      <c r="C24" s="45">
        <v>55352.461589999999</v>
      </c>
      <c r="D24" s="45">
        <v>1E-4</v>
      </c>
      <c r="E24">
        <f t="shared" si="0"/>
        <v>3442.0278479737817</v>
      </c>
      <c r="F24">
        <f t="shared" si="1"/>
        <v>3442</v>
      </c>
      <c r="G24">
        <f t="shared" si="2"/>
        <v>1.2166000000433996E-2</v>
      </c>
      <c r="K24">
        <f t="shared" si="5"/>
        <v>1.2166000000433996E-2</v>
      </c>
      <c r="O24">
        <f t="shared" ca="1" si="3"/>
        <v>1.6082852784871267E-2</v>
      </c>
      <c r="Q24" s="2">
        <f t="shared" si="4"/>
        <v>40333.961589999999</v>
      </c>
    </row>
    <row r="25" spans="1:21" ht="12.95" customHeight="1" x14ac:dyDescent="0.2">
      <c r="A25" s="45" t="s">
        <v>54</v>
      </c>
      <c r="B25" s="46" t="s">
        <v>52</v>
      </c>
      <c r="C25" s="45">
        <v>55648.881399999998</v>
      </c>
      <c r="D25" s="45">
        <v>2.9999999999999997E-4</v>
      </c>
      <c r="E25">
        <f t="shared" si="0"/>
        <v>4120.5327876357405</v>
      </c>
      <c r="F25">
        <f t="shared" si="1"/>
        <v>4120.5</v>
      </c>
      <c r="G25">
        <f t="shared" si="2"/>
        <v>1.4324000003398396E-2</v>
      </c>
      <c r="K25">
        <f t="shared" si="5"/>
        <v>1.4324000003398396E-2</v>
      </c>
      <c r="O25">
        <f t="shared" ca="1" si="3"/>
        <v>1.3684020905270371E-2</v>
      </c>
      <c r="Q25" s="2">
        <f t="shared" si="4"/>
        <v>40630.381399999998</v>
      </c>
    </row>
    <row r="26" spans="1:21" ht="12.95" customHeight="1" x14ac:dyDescent="0.2">
      <c r="A26" s="47" t="s">
        <v>55</v>
      </c>
      <c r="B26" s="48" t="s">
        <v>52</v>
      </c>
      <c r="C26" s="47">
        <v>56018.915699999998</v>
      </c>
      <c r="D26" s="47">
        <v>2.9999999999999997E-4</v>
      </c>
      <c r="E26">
        <f t="shared" si="0"/>
        <v>4967.5412935596714</v>
      </c>
      <c r="F26">
        <f t="shared" si="1"/>
        <v>4967.5</v>
      </c>
      <c r="G26">
        <f t="shared" si="2"/>
        <v>1.8040000002656598E-2</v>
      </c>
      <c r="K26">
        <f t="shared" si="5"/>
        <v>1.8040000002656598E-2</v>
      </c>
      <c r="O26">
        <f t="shared" ca="1" si="3"/>
        <v>1.068945848519379E-2</v>
      </c>
      <c r="Q26" s="2">
        <f t="shared" si="4"/>
        <v>41000.415699999998</v>
      </c>
    </row>
    <row r="27" spans="1:21" ht="12.95" customHeight="1" x14ac:dyDescent="0.2">
      <c r="A27" s="47" t="s">
        <v>55</v>
      </c>
      <c r="B27" s="48" t="s">
        <v>49</v>
      </c>
      <c r="C27" s="47">
        <v>56087.725899999998</v>
      </c>
      <c r="D27" s="47">
        <v>4.0000000000000002E-4</v>
      </c>
      <c r="E27">
        <f t="shared" si="0"/>
        <v>5125.047840099619</v>
      </c>
      <c r="F27">
        <f t="shared" si="1"/>
        <v>5125</v>
      </c>
      <c r="G27">
        <f t="shared" si="2"/>
        <v>2.0900000003166497E-2</v>
      </c>
      <c r="K27">
        <f t="shared" si="5"/>
        <v>2.0900000003166497E-2</v>
      </c>
      <c r="O27">
        <f t="shared" ca="1" si="3"/>
        <v>1.0132618365758066E-2</v>
      </c>
      <c r="Q27" s="2">
        <f t="shared" si="4"/>
        <v>41069.225899999998</v>
      </c>
    </row>
    <row r="28" spans="1:21" ht="12.95" customHeight="1" x14ac:dyDescent="0.2">
      <c r="A28" s="42" t="s">
        <v>50</v>
      </c>
      <c r="B28" s="43" t="s">
        <v>49</v>
      </c>
      <c r="C28" s="44">
        <v>57499.502919999999</v>
      </c>
      <c r="D28" s="44">
        <v>2.0000000000000001E-4</v>
      </c>
      <c r="E28">
        <f t="shared" si="0"/>
        <v>8356.6054130271605</v>
      </c>
      <c r="F28">
        <f t="shared" si="1"/>
        <v>8356.5</v>
      </c>
      <c r="G28">
        <f t="shared" si="2"/>
        <v>4.605200000514742E-2</v>
      </c>
      <c r="K28">
        <f t="shared" si="5"/>
        <v>4.605200000514742E-2</v>
      </c>
      <c r="O28">
        <f t="shared" ca="1" si="3"/>
        <v>-1.2923266879343379E-3</v>
      </c>
      <c r="Q28" s="2">
        <f t="shared" si="4"/>
        <v>42481.002919999999</v>
      </c>
    </row>
    <row r="29" spans="1:21" ht="12.95" customHeight="1" x14ac:dyDescent="0.2">
      <c r="A29" s="50" t="s">
        <v>57</v>
      </c>
      <c r="B29" s="51" t="s">
        <v>52</v>
      </c>
      <c r="C29" s="52">
        <v>59719.748800000001</v>
      </c>
      <c r="D29" s="53">
        <v>2.9999999999999997E-4</v>
      </c>
      <c r="E29">
        <f t="shared" si="0"/>
        <v>13438.748191690025</v>
      </c>
      <c r="F29">
        <f t="shared" si="1"/>
        <v>13438.5</v>
      </c>
      <c r="G29">
        <f t="shared" si="2"/>
        <v>0.10842800000682473</v>
      </c>
      <c r="K29">
        <f t="shared" si="5"/>
        <v>0.10842800000682473</v>
      </c>
      <c r="O29">
        <f t="shared" ca="1" si="3"/>
        <v>-1.925970120839381E-2</v>
      </c>
      <c r="Q29" s="2">
        <f t="shared" si="4"/>
        <v>44701.248800000001</v>
      </c>
    </row>
    <row r="30" spans="1:21" ht="12.95" customHeight="1" x14ac:dyDescent="0.2">
      <c r="A30" s="49" t="s">
        <v>56</v>
      </c>
      <c r="B30" s="56" t="s">
        <v>49</v>
      </c>
      <c r="C30" s="54">
        <v>60078.433000000194</v>
      </c>
      <c r="D30" s="55">
        <v>7.0000000000000001E-3</v>
      </c>
      <c r="E30">
        <f t="shared" si="0"/>
        <v>14259.776318922241</v>
      </c>
      <c r="F30">
        <f t="shared" si="1"/>
        <v>14260</v>
      </c>
      <c r="G30">
        <f t="shared" si="2"/>
        <v>-9.7719999801483937E-2</v>
      </c>
      <c r="K30">
        <f t="shared" si="5"/>
        <v>-9.7719999801483937E-2</v>
      </c>
      <c r="O30">
        <f t="shared" ca="1" si="3"/>
        <v>-2.2164108561514132E-2</v>
      </c>
      <c r="Q30" s="2">
        <f t="shared" si="4"/>
        <v>45059.933000000194</v>
      </c>
    </row>
    <row r="31" spans="1:21" ht="12.95" customHeight="1" x14ac:dyDescent="0.2">
      <c r="A31" s="49" t="s">
        <v>56</v>
      </c>
      <c r="B31" s="56" t="s">
        <v>52</v>
      </c>
      <c r="C31" s="54">
        <v>60078.650799999945</v>
      </c>
      <c r="D31" s="55">
        <v>7.0000000000000001E-3</v>
      </c>
      <c r="E31">
        <f t="shared" si="0"/>
        <v>14260.274863117682</v>
      </c>
      <c r="F31">
        <f t="shared" si="1"/>
        <v>14260.5</v>
      </c>
      <c r="G31">
        <f t="shared" si="2"/>
        <v>-9.8356000053172465E-2</v>
      </c>
      <c r="K31">
        <f t="shared" si="5"/>
        <v>-9.8356000053172465E-2</v>
      </c>
      <c r="O31">
        <f t="shared" ca="1" si="3"/>
        <v>-2.2165876307925037E-2</v>
      </c>
      <c r="Q31" s="2">
        <f t="shared" si="4"/>
        <v>45060.150799999945</v>
      </c>
    </row>
    <row r="32" spans="1:21" ht="12.95" customHeight="1" x14ac:dyDescent="0.2">
      <c r="B32" s="3"/>
      <c r="C32" s="8"/>
      <c r="D32" s="8"/>
    </row>
    <row r="33" spans="2:4" ht="12.95" customHeight="1" x14ac:dyDescent="0.2">
      <c r="B33" s="3"/>
      <c r="C33" s="8"/>
      <c r="D33" s="8"/>
    </row>
    <row r="34" spans="2:4" ht="12.95" customHeight="1" x14ac:dyDescent="0.2">
      <c r="B34" s="3"/>
      <c r="C34" s="8"/>
      <c r="D34" s="8"/>
    </row>
    <row r="35" spans="2:4" ht="12.95" customHeight="1" x14ac:dyDescent="0.2">
      <c r="B35" s="3"/>
      <c r="C35" s="8"/>
      <c r="D35" s="8"/>
    </row>
    <row r="36" spans="2:4" ht="12.95" customHeight="1" x14ac:dyDescent="0.2">
      <c r="B36" s="3"/>
      <c r="C36" s="8"/>
      <c r="D36" s="8"/>
    </row>
    <row r="37" spans="2:4" ht="12.95" customHeight="1" x14ac:dyDescent="0.2">
      <c r="B37" s="3"/>
      <c r="C37" s="8"/>
      <c r="D37" s="8"/>
    </row>
    <row r="38" spans="2:4" ht="12.95" customHeight="1" x14ac:dyDescent="0.2">
      <c r="B38" s="3"/>
      <c r="C38" s="8"/>
      <c r="D38" s="8"/>
    </row>
    <row r="39" spans="2:4" ht="12.95" customHeight="1" x14ac:dyDescent="0.2">
      <c r="B39" s="3"/>
      <c r="C39" s="8"/>
      <c r="D39" s="8"/>
    </row>
    <row r="40" spans="2:4" ht="12.95" customHeight="1" x14ac:dyDescent="0.2">
      <c r="B40" s="3"/>
      <c r="C40" s="8"/>
      <c r="D40" s="8"/>
    </row>
    <row r="41" spans="2:4" ht="12.95" customHeight="1" x14ac:dyDescent="0.2">
      <c r="B41" s="3"/>
      <c r="C41" s="8"/>
      <c r="D41" s="8"/>
    </row>
    <row r="42" spans="2:4" ht="12.95" customHeight="1" x14ac:dyDescent="0.2">
      <c r="B42" s="3"/>
      <c r="C42" s="8"/>
      <c r="D42" s="8"/>
    </row>
    <row r="43" spans="2:4" ht="12.95" customHeight="1" x14ac:dyDescent="0.2">
      <c r="B43" s="3"/>
      <c r="C43" s="8"/>
      <c r="D43" s="8"/>
    </row>
    <row r="44" spans="2:4" ht="12.95" customHeight="1" x14ac:dyDescent="0.2">
      <c r="B44" s="3"/>
      <c r="C44" s="8"/>
      <c r="D44" s="8"/>
    </row>
    <row r="45" spans="2:4" ht="12.95" customHeight="1" x14ac:dyDescent="0.2">
      <c r="B45" s="3"/>
      <c r="C45" s="8"/>
      <c r="D45" s="8"/>
    </row>
    <row r="46" spans="2:4" ht="12.95" customHeight="1" x14ac:dyDescent="0.2">
      <c r="B46" s="3"/>
      <c r="C46" s="8"/>
      <c r="D46" s="8"/>
    </row>
    <row r="47" spans="2:4" ht="12.95" customHeight="1" x14ac:dyDescent="0.2">
      <c r="B47" s="3"/>
      <c r="C47" s="8"/>
      <c r="D47" s="8"/>
    </row>
    <row r="48" spans="2:4" ht="12.95" customHeight="1" x14ac:dyDescent="0.2">
      <c r="B48" s="3"/>
      <c r="C48" s="8"/>
      <c r="D48" s="8"/>
    </row>
    <row r="49" spans="2:4" ht="12.95" customHeight="1" x14ac:dyDescent="0.2">
      <c r="B49" s="3"/>
      <c r="C49" s="8"/>
      <c r="D49" s="8"/>
    </row>
    <row r="50" spans="2:4" ht="12.95" customHeight="1" x14ac:dyDescent="0.2">
      <c r="B50" s="3"/>
      <c r="C50" s="8"/>
      <c r="D50" s="8"/>
    </row>
    <row r="51" spans="2:4" ht="12.95" customHeight="1" x14ac:dyDescent="0.2">
      <c r="B51" s="3"/>
      <c r="C51" s="8"/>
      <c r="D51" s="8"/>
    </row>
    <row r="52" spans="2:4" ht="12.95" customHeight="1" x14ac:dyDescent="0.2">
      <c r="B52" s="3"/>
      <c r="C52" s="8"/>
      <c r="D52" s="8"/>
    </row>
    <row r="53" spans="2:4" ht="12.95" customHeight="1" x14ac:dyDescent="0.2">
      <c r="B53" s="3"/>
      <c r="C53" s="8"/>
      <c r="D53" s="8"/>
    </row>
    <row r="54" spans="2:4" ht="12.95" customHeight="1" x14ac:dyDescent="0.2">
      <c r="B54" s="3"/>
      <c r="C54" s="8"/>
      <c r="D54" s="8"/>
    </row>
    <row r="55" spans="2:4" ht="12.95" customHeight="1" x14ac:dyDescent="0.2">
      <c r="B55" s="3"/>
      <c r="C55" s="8"/>
      <c r="D55" s="8"/>
    </row>
    <row r="56" spans="2:4" ht="12.95" customHeight="1" x14ac:dyDescent="0.2">
      <c r="B56" s="3"/>
      <c r="C56" s="8"/>
      <c r="D56" s="8"/>
    </row>
    <row r="57" spans="2:4" ht="12.95" customHeight="1" x14ac:dyDescent="0.2">
      <c r="B57" s="3"/>
      <c r="C57" s="8"/>
      <c r="D57" s="8"/>
    </row>
    <row r="58" spans="2:4" ht="12.95" customHeight="1" x14ac:dyDescent="0.2">
      <c r="B58" s="3"/>
      <c r="C58" s="8"/>
      <c r="D58" s="8"/>
    </row>
    <row r="59" spans="2:4" ht="12.95" customHeight="1" x14ac:dyDescent="0.2">
      <c r="B59" s="3"/>
      <c r="C59" s="8"/>
      <c r="D59" s="8"/>
    </row>
    <row r="60" spans="2:4" ht="12.95" customHeight="1" x14ac:dyDescent="0.2">
      <c r="B60" s="3"/>
      <c r="C60" s="8"/>
      <c r="D60" s="8"/>
    </row>
    <row r="61" spans="2:4" ht="12.95" customHeight="1" x14ac:dyDescent="0.2">
      <c r="B61" s="3"/>
      <c r="C61" s="8"/>
      <c r="D61" s="8"/>
    </row>
    <row r="62" spans="2:4" ht="12.95" customHeight="1" x14ac:dyDescent="0.2">
      <c r="B62" s="3"/>
      <c r="C62" s="8"/>
      <c r="D62" s="8"/>
    </row>
    <row r="63" spans="2:4" ht="12.95" customHeight="1" x14ac:dyDescent="0.2">
      <c r="B63" s="3"/>
      <c r="C63" s="8"/>
      <c r="D63" s="8"/>
    </row>
    <row r="64" spans="2:4" ht="12.95" customHeight="1" x14ac:dyDescent="0.2">
      <c r="B64" s="3"/>
      <c r="C64" s="8"/>
      <c r="D64" s="8"/>
    </row>
    <row r="65" spans="2:4" ht="12.95" customHeight="1" x14ac:dyDescent="0.2">
      <c r="B65" s="3"/>
      <c r="C65" s="8"/>
      <c r="D65" s="8"/>
    </row>
    <row r="66" spans="2:4" ht="12.95" customHeight="1" x14ac:dyDescent="0.2">
      <c r="B66" s="3"/>
      <c r="C66" s="8"/>
      <c r="D66" s="8"/>
    </row>
    <row r="67" spans="2:4" ht="12.95" customHeight="1" x14ac:dyDescent="0.2">
      <c r="B67" s="3"/>
      <c r="C67" s="8"/>
      <c r="D67" s="8"/>
    </row>
    <row r="68" spans="2:4" ht="12.95" customHeight="1" x14ac:dyDescent="0.2">
      <c r="B68" s="3"/>
      <c r="C68" s="8"/>
      <c r="D68" s="8"/>
    </row>
    <row r="69" spans="2:4" ht="12.95" customHeight="1" x14ac:dyDescent="0.2">
      <c r="B69" s="3"/>
      <c r="C69" s="8"/>
      <c r="D69" s="8"/>
    </row>
    <row r="70" spans="2:4" ht="12.95" customHeight="1" x14ac:dyDescent="0.2">
      <c r="B70" s="3"/>
      <c r="C70" s="8"/>
      <c r="D70" s="8"/>
    </row>
    <row r="71" spans="2:4" ht="12.95" customHeight="1" x14ac:dyDescent="0.2">
      <c r="B71" s="3"/>
      <c r="C71" s="8"/>
      <c r="D71" s="8"/>
    </row>
    <row r="72" spans="2:4" ht="12.95" customHeight="1" x14ac:dyDescent="0.2">
      <c r="B72" s="3"/>
      <c r="C72" s="8"/>
      <c r="D72" s="8"/>
    </row>
    <row r="73" spans="2:4" ht="12.95" customHeight="1" x14ac:dyDescent="0.2">
      <c r="B73" s="3"/>
      <c r="C73" s="8"/>
      <c r="D73" s="8"/>
    </row>
    <row r="74" spans="2:4" ht="12.95" customHeight="1" x14ac:dyDescent="0.2">
      <c r="B74" s="3"/>
      <c r="C74" s="8"/>
      <c r="D74" s="8"/>
    </row>
    <row r="75" spans="2:4" ht="12.95" customHeight="1" x14ac:dyDescent="0.2">
      <c r="B75" s="3"/>
      <c r="C75" s="8"/>
      <c r="D75" s="8"/>
    </row>
    <row r="76" spans="2:4" ht="12.95" customHeight="1" x14ac:dyDescent="0.2">
      <c r="B76" s="3"/>
      <c r="C76" s="8"/>
      <c r="D76" s="8"/>
    </row>
    <row r="77" spans="2:4" ht="12.95" customHeight="1" x14ac:dyDescent="0.2">
      <c r="B77" s="3"/>
      <c r="C77" s="8"/>
      <c r="D77" s="8"/>
    </row>
    <row r="78" spans="2:4" ht="12.95" customHeight="1" x14ac:dyDescent="0.2">
      <c r="B78" s="3"/>
      <c r="C78" s="8"/>
      <c r="D78" s="8"/>
    </row>
    <row r="79" spans="2:4" ht="12.95" customHeight="1" x14ac:dyDescent="0.2">
      <c r="B79" s="3"/>
      <c r="C79" s="8"/>
      <c r="D79" s="8"/>
    </row>
    <row r="80" spans="2:4" ht="12.95" customHeight="1" x14ac:dyDescent="0.2">
      <c r="B80" s="3"/>
      <c r="C80" s="8"/>
      <c r="D80" s="8"/>
    </row>
    <row r="81" spans="2:4" ht="12.95" customHeight="1" x14ac:dyDescent="0.2">
      <c r="B81" s="3"/>
      <c r="C81" s="8"/>
      <c r="D81" s="8"/>
    </row>
    <row r="82" spans="2:4" ht="12.95" customHeight="1" x14ac:dyDescent="0.2">
      <c r="B82" s="3"/>
      <c r="C82" s="8"/>
      <c r="D82" s="8"/>
    </row>
    <row r="83" spans="2:4" ht="12.95" customHeight="1" x14ac:dyDescent="0.2">
      <c r="B83" s="3"/>
      <c r="C83" s="8"/>
      <c r="D83" s="8"/>
    </row>
    <row r="84" spans="2:4" ht="12.95" customHeight="1" x14ac:dyDescent="0.2">
      <c r="B84" s="3"/>
      <c r="C84" s="8"/>
      <c r="D84" s="8"/>
    </row>
    <row r="85" spans="2:4" ht="12.95" customHeight="1" x14ac:dyDescent="0.2">
      <c r="B85" s="3"/>
      <c r="C85" s="8"/>
      <c r="D85" s="8"/>
    </row>
    <row r="86" spans="2:4" ht="12.95" customHeight="1" x14ac:dyDescent="0.2">
      <c r="B86" s="3"/>
      <c r="C86" s="8"/>
      <c r="D86" s="8"/>
    </row>
    <row r="87" spans="2:4" ht="12.95" customHeight="1" x14ac:dyDescent="0.2">
      <c r="B87" s="3"/>
      <c r="C87" s="8"/>
      <c r="D87" s="8"/>
    </row>
    <row r="88" spans="2:4" ht="12.95" customHeight="1" x14ac:dyDescent="0.2">
      <c r="B88" s="3"/>
      <c r="C88" s="8"/>
      <c r="D88" s="8"/>
    </row>
    <row r="89" spans="2:4" ht="12.95" customHeight="1" x14ac:dyDescent="0.2">
      <c r="B89" s="3"/>
      <c r="C89" s="8"/>
      <c r="D89" s="8"/>
    </row>
    <row r="90" spans="2:4" ht="12.95" customHeight="1" x14ac:dyDescent="0.2">
      <c r="B90" s="3"/>
      <c r="C90" s="8"/>
      <c r="D90" s="8"/>
    </row>
    <row r="91" spans="2:4" ht="12.95" customHeight="1" x14ac:dyDescent="0.2">
      <c r="B91" s="3"/>
      <c r="C91" s="8"/>
      <c r="D91" s="8"/>
    </row>
    <row r="92" spans="2:4" ht="12.95" customHeight="1" x14ac:dyDescent="0.2">
      <c r="B92" s="3"/>
      <c r="C92" s="8"/>
      <c r="D92" s="8"/>
    </row>
    <row r="93" spans="2:4" ht="12.95" customHeight="1" x14ac:dyDescent="0.2">
      <c r="B93" s="3"/>
      <c r="C93" s="8"/>
      <c r="D93" s="8"/>
    </row>
    <row r="94" spans="2:4" ht="12.95" customHeight="1" x14ac:dyDescent="0.2">
      <c r="B94" s="3"/>
      <c r="C94" s="8"/>
      <c r="D94" s="8"/>
    </row>
    <row r="95" spans="2:4" ht="12.95" customHeight="1" x14ac:dyDescent="0.2">
      <c r="B95" s="3"/>
      <c r="C95" s="8"/>
      <c r="D95" s="8"/>
    </row>
    <row r="96" spans="2:4" ht="12.95" customHeight="1" x14ac:dyDescent="0.2">
      <c r="B96" s="3"/>
      <c r="C96" s="8"/>
      <c r="D96" s="8"/>
    </row>
    <row r="97" spans="2:4" ht="12.95" customHeight="1" x14ac:dyDescent="0.2">
      <c r="B97" s="3"/>
      <c r="C97" s="8"/>
      <c r="D97" s="8"/>
    </row>
    <row r="98" spans="2:4" ht="12.95" customHeight="1" x14ac:dyDescent="0.2">
      <c r="B98" s="3"/>
      <c r="C98" s="8"/>
      <c r="D98" s="8"/>
    </row>
    <row r="99" spans="2:4" ht="12.95" customHeight="1" x14ac:dyDescent="0.2">
      <c r="B99" s="3"/>
      <c r="C99" s="8"/>
      <c r="D99" s="8"/>
    </row>
    <row r="100" spans="2:4" ht="12.95" customHeight="1" x14ac:dyDescent="0.2">
      <c r="B100" s="3"/>
      <c r="C100" s="8"/>
      <c r="D100" s="8"/>
    </row>
    <row r="101" spans="2:4" ht="12.95" customHeight="1" x14ac:dyDescent="0.2">
      <c r="B101" s="3"/>
      <c r="C101" s="8"/>
      <c r="D101" s="8"/>
    </row>
    <row r="102" spans="2:4" ht="12.95" customHeight="1" x14ac:dyDescent="0.2">
      <c r="B102" s="3"/>
      <c r="C102" s="8"/>
      <c r="D102" s="8"/>
    </row>
    <row r="103" spans="2:4" ht="12.95" customHeight="1" x14ac:dyDescent="0.2">
      <c r="B103" s="3"/>
      <c r="C103" s="8"/>
      <c r="D103" s="8"/>
    </row>
    <row r="104" spans="2:4" ht="12.95" customHeight="1" x14ac:dyDescent="0.2">
      <c r="B104" s="3"/>
      <c r="C104" s="8"/>
      <c r="D104" s="8"/>
    </row>
    <row r="105" spans="2:4" ht="12.95" customHeight="1" x14ac:dyDescent="0.2">
      <c r="B105" s="3"/>
      <c r="C105" s="8"/>
      <c r="D105" s="8"/>
    </row>
    <row r="106" spans="2:4" ht="12.95" customHeight="1" x14ac:dyDescent="0.2">
      <c r="B106" s="3"/>
      <c r="C106" s="8"/>
      <c r="D106" s="8"/>
    </row>
    <row r="107" spans="2:4" ht="12.95" customHeight="1" x14ac:dyDescent="0.2">
      <c r="B107" s="3"/>
      <c r="C107" s="8"/>
      <c r="D107" s="8"/>
    </row>
    <row r="108" spans="2:4" ht="12.95" customHeight="1" x14ac:dyDescent="0.2">
      <c r="B108" s="3"/>
      <c r="C108" s="8"/>
      <c r="D108" s="8"/>
    </row>
    <row r="109" spans="2:4" ht="12.95" customHeight="1" x14ac:dyDescent="0.2">
      <c r="B109" s="3"/>
      <c r="C109" s="8"/>
      <c r="D109" s="8"/>
    </row>
    <row r="110" spans="2:4" ht="12.95" customHeight="1" x14ac:dyDescent="0.2">
      <c r="B110" s="3"/>
      <c r="C110" s="8"/>
      <c r="D110" s="8"/>
    </row>
    <row r="111" spans="2:4" ht="12.95" customHeight="1" x14ac:dyDescent="0.2">
      <c r="B111" s="3"/>
      <c r="C111" s="8"/>
      <c r="D111" s="8"/>
    </row>
    <row r="112" spans="2:4" ht="12.95" customHeight="1" x14ac:dyDescent="0.2">
      <c r="B112" s="3"/>
      <c r="C112" s="8"/>
      <c r="D112" s="8"/>
    </row>
    <row r="113" spans="2:4" ht="12.95" customHeight="1" x14ac:dyDescent="0.2">
      <c r="B113" s="3"/>
      <c r="C113" s="8"/>
      <c r="D113" s="8"/>
    </row>
    <row r="114" spans="2:4" ht="12.95" customHeight="1" x14ac:dyDescent="0.2">
      <c r="B114" s="3"/>
      <c r="C114" s="8"/>
      <c r="D114" s="8"/>
    </row>
    <row r="115" spans="2:4" ht="12.95" customHeight="1" x14ac:dyDescent="0.2">
      <c r="B115" s="3"/>
      <c r="C115" s="8"/>
      <c r="D115" s="8"/>
    </row>
    <row r="116" spans="2:4" ht="12.95" customHeight="1" x14ac:dyDescent="0.2">
      <c r="B116" s="3"/>
      <c r="C116" s="8"/>
      <c r="D116" s="8"/>
    </row>
    <row r="117" spans="2:4" ht="12.95" customHeight="1" x14ac:dyDescent="0.2">
      <c r="C117" s="8"/>
      <c r="D117" s="8"/>
    </row>
    <row r="118" spans="2:4" ht="12.95" customHeight="1" x14ac:dyDescent="0.2">
      <c r="C118" s="8"/>
      <c r="D118" s="8"/>
    </row>
    <row r="119" spans="2:4" ht="12.95" customHeight="1" x14ac:dyDescent="0.2">
      <c r="C119" s="8"/>
      <c r="D119" s="8"/>
    </row>
    <row r="120" spans="2:4" ht="12.95" customHeight="1" x14ac:dyDescent="0.2">
      <c r="C120" s="8"/>
      <c r="D120" s="8"/>
    </row>
    <row r="121" spans="2:4" ht="12.95" customHeight="1" x14ac:dyDescent="0.2">
      <c r="C121" s="8"/>
      <c r="D121" s="8"/>
    </row>
    <row r="122" spans="2:4" ht="12.95" customHeight="1" x14ac:dyDescent="0.2">
      <c r="C122" s="8"/>
      <c r="D122" s="8"/>
    </row>
    <row r="123" spans="2:4" ht="12.95" customHeight="1" x14ac:dyDescent="0.2">
      <c r="C123" s="8"/>
      <c r="D123" s="8"/>
    </row>
    <row r="124" spans="2:4" ht="12.95" customHeight="1" x14ac:dyDescent="0.2">
      <c r="C124" s="8"/>
      <c r="D124" s="8"/>
    </row>
    <row r="125" spans="2:4" ht="12.95" customHeight="1" x14ac:dyDescent="0.2">
      <c r="C125" s="8"/>
      <c r="D125" s="8"/>
    </row>
    <row r="126" spans="2:4" ht="12.95" customHeight="1" x14ac:dyDescent="0.2">
      <c r="C126" s="8"/>
      <c r="D126" s="8"/>
    </row>
    <row r="127" spans="2:4" ht="12.95" customHeight="1" x14ac:dyDescent="0.2">
      <c r="C127" s="8"/>
      <c r="D127" s="8"/>
    </row>
    <row r="128" spans="2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</sheetData>
  <sortState xmlns:xlrd2="http://schemas.microsoft.com/office/spreadsheetml/2017/richdata2" ref="A21:V40">
    <sortCondition ref="C21:C40"/>
  </sortState>
  <phoneticPr fontId="7" type="noConversion"/>
  <hyperlinks>
    <hyperlink ref="AZ62906" r:id="rId1" display="http://cdsbib.u-strasbg.fr/cgi-bin/cdsbib?1990RMxAA..21..381G" xr:uid="{00000000-0004-0000-0000-000000000000}"/>
    <hyperlink ref="AZ19675" r:id="rId2" display="http://cdsbib.u-strasbg.fr/cgi-bin/cdsbib?1990RMxAA..21..381G" xr:uid="{00000000-0004-0000-0000-000001000000}"/>
    <hyperlink ref="AZ57802" r:id="rId3" display="http://cdsbib.u-strasbg.fr/cgi-bin/cdsbib?1990RMxAA..21..381G" xr:uid="{00000000-0004-0000-0000-000002000000}"/>
    <hyperlink ref="Q2727" r:id="rId4" display="http://vsolj.cetus-net.org/bulletin.html" xr:uid="{00000000-0004-0000-0000-000003000000}"/>
    <hyperlink ref="Q2734" r:id="rId5" display="http://vsolj.cetus-net.org/bulletin.html" xr:uid="{00000000-0004-0000-0000-000004000000}"/>
    <hyperlink ref="AY16323" r:id="rId6" display="http://cdsbib.u-strasbg.fr/cgi-bin/cdsbib?1990RMxAA..21..381G" xr:uid="{00000000-0004-0000-0000-000005000000}"/>
    <hyperlink ref="AW62906" r:id="rId7" display="http://cdsbib.u-strasbg.fr/cgi-bin/cdsbib?1990RMxAA..21..381G" xr:uid="{00000000-0004-0000-0000-000006000000}"/>
    <hyperlink ref="AW19675" r:id="rId8" display="http://cdsbib.u-strasbg.fr/cgi-bin/cdsbib?1990RMxAA..21..381G" xr:uid="{00000000-0004-0000-0000-000007000000}"/>
    <hyperlink ref="AW57802" r:id="rId9" display="http://cdsbib.u-strasbg.fr/cgi-bin/cdsbib?1990RMxAA..21..381G" xr:uid="{00000000-0004-0000-0000-000008000000}"/>
    <hyperlink ref="N2727" r:id="rId10" display="http://vsolj.cetus-net.org/bulletin.html" xr:uid="{00000000-0004-0000-0000-000009000000}"/>
    <hyperlink ref="N2734" r:id="rId11" display="http://vsolj.cetus-net.org/bulletin.html" xr:uid="{00000000-0004-0000-0000-00000A000000}"/>
    <hyperlink ref="AV16323" r:id="rId12" display="http://cdsbib.u-strasbg.fr/cgi-bin/cdsbib?1990RMxAA..21..381G" xr:uid="{00000000-0004-0000-0000-00000B000000}"/>
    <hyperlink ref="AW62" r:id="rId13" display="http://cdsbib.u-strasbg.fr/cgi-bin/cdsbib?1990RMxAA..21..381G" xr:uid="{00000000-0004-0000-0000-00000C000000}"/>
    <hyperlink ref="AW66" r:id="rId14" display="http://cdsbib.u-strasbg.fr/cgi-bin/cdsbib?1990RMxAA..21..381G" xr:uid="{00000000-0004-0000-0000-00000D000000}"/>
    <hyperlink ref="AV52" r:id="rId15" display="http://cdsbib.u-strasbg.fr/cgi-bin/cdsbib?1990RMxAA..21..381G" xr:uid="{00000000-0004-0000-0000-00000E000000}"/>
    <hyperlink ref="AW61" r:id="rId16" display="http://cdsbib.u-strasbg.fr/cgi-bin/cdsbib?1990RMxAA..21..381G" xr:uid="{00000000-0004-0000-0000-00000F000000}"/>
    <hyperlink ref="AW65" r:id="rId17" display="http://cdsbib.u-strasbg.fr/cgi-bin/cdsbib?1990RMxAA..21..381G" xr:uid="{00000000-0004-0000-0000-000010000000}"/>
    <hyperlink ref="AW60" r:id="rId18" display="http://cdsbib.u-strasbg.fr/cgi-bin/cdsbib?1990RMxAA..21..381G" xr:uid="{00000000-0004-0000-0000-000011000000}"/>
    <hyperlink ref="AV51" r:id="rId19" display="http://cdsbib.u-strasbg.fr/cgi-bin/cdsbib?1990RMxAA..21..381G" xr:uid="{00000000-0004-0000-0000-000012000000}"/>
    <hyperlink ref="AW324" r:id="rId20" display="http://cdsbib.u-strasbg.fr/cgi-bin/cdsbib?1990RMxAA..21..381G" xr:uid="{00000000-0004-0000-0000-000013000000}"/>
    <hyperlink ref="AW44" r:id="rId21" display="http://cdsbib.u-strasbg.fr/cgi-bin/cdsbib?1990RMxAA..21..381G" xr:uid="{00000000-0004-0000-0000-000014000000}"/>
    <hyperlink ref="AW46048" r:id="rId22" display="http://cdsbib.u-strasbg.fr/cgi-bin/cdsbib?1990RMxAA..21..381G" xr:uid="{00000000-0004-0000-0000-000015000000}"/>
    <hyperlink ref="AV43532" r:id="rId23" display="http://cdsbib.u-strasbg.fr/cgi-bin/cdsbib?1990RMxAA..21..381G" xr:uid="{00000000-0004-0000-0000-000016000000}"/>
    <hyperlink ref="BK29" r:id="rId24" display="http://cdsbib.u-strasbg.fr/cgi-bin/cdsbib?1990RMxAA..21..381G" xr:uid="{00000000-0004-0000-0000-000017000000}"/>
    <hyperlink ref="AZ49818" r:id="rId25" display="http://cdsbib.u-strasbg.fr/cgi-bin/cdsbib?1990RMxAA..21..381G" xr:uid="{00000000-0004-0000-0000-000018000000}"/>
    <hyperlink ref="AZ49824" r:id="rId26" display="http://cdsbib.u-strasbg.fr/cgi-bin/cdsbib?1990RMxAA..21..381G" xr:uid="{00000000-0004-0000-0000-000019000000}"/>
    <hyperlink ref="AZ49775" r:id="rId27" display="http://cdsbib.u-strasbg.fr/cgi-bin/cdsbib?1990RMxAA..21..381G" xr:uid="{00000000-0004-0000-0000-00001A000000}"/>
    <hyperlink ref="BA56532" r:id="rId28" display="http://cdsbib.u-strasbg.fr/cgi-bin/cdsbib?1990RMxAA..21..381G" xr:uid="{00000000-0004-0000-0000-00001B000000}"/>
    <hyperlink ref="BA50027" r:id="rId29" display="http://cdsbib.u-strasbg.fr/cgi-bin/cdsbib?1990RMxAA..21..381G" xr:uid="{00000000-0004-0000-0000-00001C000000}"/>
    <hyperlink ref="BA2323" r:id="rId30" display="http://cdsbib.u-strasbg.fr/cgi-bin/cdsbib?1990RMxAA..21..381G" xr:uid="{00000000-0004-0000-0000-00001D000000}"/>
    <hyperlink ref="BA2322" r:id="rId31" display="http://cdsbib.u-strasbg.fr/cgi-bin/cdsbib?1990RMxAA..21..381G" xr:uid="{00000000-0004-0000-0000-00001E000000}"/>
    <hyperlink ref="AZ1908" r:id="rId32" display="http://cdsbib.u-strasbg.fr/cgi-bin/cdsbib?1990RMxAA..21..381G" xr:uid="{00000000-0004-0000-0000-00001F000000}"/>
    <hyperlink ref="AZ1942" r:id="rId33" display="http://cdsbib.u-strasbg.fr/cgi-bin/cdsbib?1990RMxAA..21..381G" xr:uid="{00000000-0004-0000-0000-000020000000}"/>
    <hyperlink ref="AZ1931" r:id="rId34" display="http://cdsbib.u-strasbg.fr/cgi-bin/cdsbib?1990RMxAA..21..381G" xr:uid="{00000000-0004-0000-0000-000021000000}"/>
    <hyperlink ref="AZ1917" r:id="rId35" display="http://cdsbib.u-strasbg.fr/cgi-bin/cdsbib?1990RMxAA..21..381G" xr:uid="{00000000-0004-0000-0000-000022000000}"/>
    <hyperlink ref="O56905" r:id="rId36" display="https://www.aavso.org/ejaavso" xr:uid="{00000000-0004-0000-0000-000023000000}"/>
    <hyperlink ref="BA56141" r:id="rId37" display="http://cdsbib.u-strasbg.fr/cgi-bin/cdsbib?1990RMxAA..21..381G" xr:uid="{00000000-0004-0000-0000-000024000000}"/>
    <hyperlink ref="O54812" r:id="rId38" display="http://vsolj.cetus-net.org/bulletin.html" xr:uid="{00000000-0004-0000-0000-000025000000}"/>
    <hyperlink ref="AX49777" r:id="rId39" display="http://cdsbib.u-strasbg.fr/cgi-bin/cdsbib?1990RMxAA..21..381G" xr:uid="{00000000-0004-0000-0000-000026000000}"/>
    <hyperlink ref="AX49780" r:id="rId40" display="http://cdsbib.u-strasbg.fr/cgi-bin/cdsbib?1990RMxAA..21..381G" xr:uid="{00000000-0004-0000-0000-000027000000}"/>
    <hyperlink ref="AX49764" r:id="rId41" display="http://cdsbib.u-strasbg.fr/cgi-bin/cdsbib?1990RMxAA..21..381G" xr:uid="{00000000-0004-0000-0000-000028000000}"/>
    <hyperlink ref="AX49769" r:id="rId42" display="http://cdsbib.u-strasbg.fr/cgi-bin/cdsbib?1990RMxAA..21..381G" xr:uid="{00000000-0004-0000-0000-000029000000}"/>
    <hyperlink ref="AY49901" r:id="rId43" display="http://cdsbib.u-strasbg.fr/cgi-bin/cdsbib?1990RMxAA..21..381G" xr:uid="{00000000-0004-0000-0000-00002A000000}"/>
    <hyperlink ref="M28180" r:id="rId44" display="https://www.aavso.org/ejaavso" xr:uid="{00000000-0004-0000-0000-00002B000000}"/>
    <hyperlink ref="AY2023" r:id="rId45" display="http://cdsbib.u-strasbg.fr/cgi-bin/cdsbib?1990RMxAA..21..381G" xr:uid="{00000000-0004-0000-0000-00002C000000}"/>
    <hyperlink ref="AY2022" r:id="rId46" display="http://cdsbib.u-strasbg.fr/cgi-bin/cdsbib?1990RMxAA..21..381G" xr:uid="{00000000-0004-0000-0000-00002D000000}"/>
    <hyperlink ref="AX1897" r:id="rId47" display="http://cdsbib.u-strasbg.fr/cgi-bin/cdsbib?1990RMxAA..21..381G" xr:uid="{00000000-0004-0000-0000-00002E000000}"/>
    <hyperlink ref="AX1910" r:id="rId48" display="http://cdsbib.u-strasbg.fr/cgi-bin/cdsbib?1990RMxAA..21..381G" xr:uid="{00000000-0004-0000-0000-00002F000000}"/>
    <hyperlink ref="AX1912" r:id="rId49" display="http://cdsbib.u-strasbg.fr/cgi-bin/cdsbib?1990RMxAA..21..381G" xr:uid="{00000000-0004-0000-0000-000030000000}"/>
    <hyperlink ref="AX1909" r:id="rId50" display="http://cdsbib.u-strasbg.fr/cgi-bin/cdsbib?1990RMxAA..21..381G" xr:uid="{00000000-0004-0000-0000-000031000000}"/>
    <hyperlink ref="M12749" r:id="rId51" display="http://vsolj.cetus-net.org/bulletin.html" xr:uid="{00000000-0004-0000-0000-000032000000}"/>
    <hyperlink ref="AY56109" r:id="rId52" display="http://cdsbib.u-strasbg.fr/cgi-bin/cdsbib?1990RMxAA..21..381G" xr:uid="{00000000-0004-0000-0000-000033000000}"/>
    <hyperlink ref="N33" r:id="rId53" display="http://vsolj.cetus-net.org/bulletin.html" xr:uid="{00000000-0004-0000-0000-000034000000}"/>
    <hyperlink ref="M49784" r:id="rId54" display="http://vsolj.cetus-net.org/bulletin.html" xr:uid="{00000000-0004-0000-0000-000035000000}"/>
    <hyperlink ref="M33" r:id="rId55" display="http://vsolj.cetus-net.org/bulletin.html" xr:uid="{00000000-0004-0000-0000-000036000000}"/>
  </hyperlinks>
  <pageMargins left="0.75" right="0.75" top="1" bottom="1" header="0.5" footer="0.5"/>
  <pageSetup orientation="portrait" horizontalDpi="300" verticalDpi="300" r:id="rId56"/>
  <headerFooter alignWithMargins="0"/>
  <drawing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2024-02-27T00:52:08Z</dcterms:modified>
</cp:coreProperties>
</file>