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7967A3E-5E28-446B-B0DC-9F320AB47BF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E15" i="1" s="1"/>
  <c r="Q21" i="1"/>
  <c r="G21" i="1"/>
  <c r="H21" i="1"/>
  <c r="C17" i="1"/>
  <c r="C12" i="1"/>
  <c r="C16" i="1" l="1"/>
  <c r="D18" i="1" s="1"/>
  <c r="C11" i="1"/>
  <c r="O23" i="1" l="1"/>
  <c r="S23" i="1" s="1"/>
  <c r="O22" i="1"/>
  <c r="S22" i="1" s="1"/>
  <c r="C15" i="1"/>
  <c r="O21" i="1"/>
  <c r="S21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<sst xmlns="http://schemas.openxmlformats.org/spreadsheetml/2006/main" count="56" uniqueCount="52">
  <si>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</si>
  <si>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</si>
  <si>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</si>
  <si>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</si>
  <si>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</si>
  <si>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</si>
  <si>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</si>
  <si>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</si>
  <si>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</si>
  <si>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</si>
  <si>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</si>
  <si>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</si>
  <si>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</si>
  <si>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</si>
  <si>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</si>
  <si>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</si>
  <si>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</si>
  <si>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</si>
  <si>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</si>
  <si>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</si>
  <si>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</si>
  <si>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</si>
  <si>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</si>
  <si>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</si>
  <si>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</si>
  <si>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</si>
  <si>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</si>
  <si>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</si>
  <si>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</si>
  <si>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</si>
  <si>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</si>
  <si>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</si>
  <si>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</si>
  <si>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</si>
  <si>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</si>
  <si>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</si>
  <si>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</si>
  <si>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</si>
  <si>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</si>
  <si>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</si>
  <si>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</si>
  <si>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</si>
  <si>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G0873-0420</t>
  </si>
  <si>
    <t>G0873-0420_Vir.xls</t>
  </si>
  <si>
    <t>ED</t>
  </si>
  <si>
    <t>Vir</t>
  </si>
  <si>
    <t>VSX</t>
  </si>
  <si>
    <t>IBVS 5992</t>
  </si>
  <si>
    <t>I</t>
  </si>
  <si>
    <t>IBVS 6029</t>
  </si>
  <si>
    <t>V0677 Vir / GSC 0873-0420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</si>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</sst>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V0677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1868.5</c:v>
                </c:pt>
                <c:pt idx="2">
                  <c:v>2040.5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3-4C03-AAB8-EAE7A61FBC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1868.5</c:v>
                </c:pt>
                <c:pt idx="2">
                  <c:v>2040.5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-0.29141299991169944</c:v>
                </c:pt>
                <c:pt idx="2">
                  <c:v>-0.28956899990589591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B3-4C03-AAB8-EAE7A61FBC9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1868.5</c:v>
                </c:pt>
                <c:pt idx="2">
                  <c:v>2040.5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B3-4C03-AAB8-EAE7A61FBC9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1868.5</c:v>
                </c:pt>
                <c:pt idx="2">
                  <c:v>2040.5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B3-4C03-AAB8-EAE7A61FBC9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1868.5</c:v>
                </c:pt>
                <c:pt idx="2">
                  <c:v>2040.5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B3-4C03-AAB8-EAE7A61FBC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1868.5</c:v>
                </c:pt>
                <c:pt idx="2">
                  <c:v>2040.5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B3-4C03-AAB8-EAE7A61FBC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1868.5</c:v>
                </c:pt>
                <c:pt idx="2">
                  <c:v>2040.5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B3-4C03-AAB8-EAE7A61FBC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1868.5</c:v>
                </c:pt>
                <c:pt idx="2">
                  <c:v>2040.5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-0.3114450581142803</c:v>
                </c:pt>
                <c:pt idx="1">
                  <c:v>-0.29141299991169944</c:v>
                </c:pt>
                <c:pt idx="2">
                  <c:v>-0.28956899990589591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B3-4C03-AAB8-EAE7A61FBC9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1868.5</c:v>
                </c:pt>
                <c:pt idx="2">
                  <c:v>2040.5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B3-4C03-AAB8-EAE7A61FB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038488"/>
        <c:axId val="1"/>
      </c:scatterChart>
      <c:valAx>
        <c:axId val="746038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038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99421E7-9F31-4F3A-4E4D-501ED38BB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8" sqref="F3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50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52095.899999999907</v>
      </c>
      <c r="D7" s="13" t="s">
        <v>46</v>
      </c>
    </row>
    <row r="8" spans="1:7" s="6" customFormat="1" ht="12.95" customHeight="1" x14ac:dyDescent="0.2">
      <c r="A8" s="6" t="s">
        <v>3</v>
      </c>
      <c r="C8" s="35">
        <v>1.9020980000000001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-0.3114450581142803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1.0720930266299632E-5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60379.543102083328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55975.890345639535</v>
      </c>
      <c r="D15" s="19" t="s">
        <v>38</v>
      </c>
      <c r="E15" s="20">
        <f ca="1">ROUND(2*(E14-$C$7)/$C$8,0)/2+E13</f>
        <v>4356</v>
      </c>
    </row>
    <row r="16" spans="1:7" s="6" customFormat="1" ht="12.95" customHeight="1" x14ac:dyDescent="0.2">
      <c r="A16" s="9" t="s">
        <v>4</v>
      </c>
      <c r="C16" s="23">
        <f ca="1">+C8+C12</f>
        <v>1.9021087209302663</v>
      </c>
      <c r="D16" s="19" t="s">
        <v>39</v>
      </c>
      <c r="E16" s="17">
        <f ca="1">ROUND(2*(E14-$C$15)/$C$16,0)/2+E13</f>
        <v>2316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45363.06997664737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55975.890345639535</v>
      </c>
      <c r="D18" s="26">
        <f ca="1">+C16</f>
        <v>1.9021087209302663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0.22022491255964599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52095.899999999907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-0.3114450581142803</v>
      </c>
      <c r="Q21" s="33">
        <f>+C21-15018.5</f>
        <v>37077.399999999907</v>
      </c>
      <c r="S21" s="6">
        <f ca="1">+(O21-G21)^2</f>
        <v>9.6998024223807433E-2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55649.678699999997</v>
      </c>
      <c r="D22" s="4">
        <v>2.9999999999999997E-4</v>
      </c>
      <c r="E22" s="6">
        <f>+(C22-C$7)/C$8</f>
        <v>1868.3467939086681</v>
      </c>
      <c r="F22" s="6">
        <f>ROUND(2*E22,0)/2</f>
        <v>1868.5</v>
      </c>
      <c r="G22" s="6">
        <f>+C22-(C$7+F22*C$8)</f>
        <v>-0.29141299991169944</v>
      </c>
      <c r="I22" s="6">
        <f>+G22</f>
        <v>-0.29141299991169944</v>
      </c>
      <c r="O22" s="6">
        <f ca="1">+C$11+C$12*$F22</f>
        <v>-0.29141299991169944</v>
      </c>
      <c r="Q22" s="33">
        <f>+C22-15018.5</f>
        <v>40631.178699999997</v>
      </c>
      <c r="S22" s="6">
        <f ca="1">+(O22-G22)^2</f>
        <v>0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55976.841399999998</v>
      </c>
      <c r="D23" s="4">
        <v>4.0000000000000002E-4</v>
      </c>
      <c r="E23" s="6">
        <f>+(C23-C$7)/C$8</f>
        <v>2040.3477633645009</v>
      </c>
      <c r="F23" s="6">
        <f>ROUND(2*E23,0)/2</f>
        <v>2040.5</v>
      </c>
      <c r="G23" s="6">
        <f>+C23-(C$7+F23*C$8)</f>
        <v>-0.28956899990589591</v>
      </c>
      <c r="I23" s="6">
        <f>+G23</f>
        <v>-0.28956899990589591</v>
      </c>
      <c r="O23" s="6">
        <f ca="1">+C$11+C$12*$F23</f>
        <v>-0.28956899990589591</v>
      </c>
      <c r="Q23" s="33">
        <f>+C23-15018.5</f>
        <v>40958.341399999998</v>
      </c>
      <c r="S23" s="6">
        <f ca="1">+(O23-G23)^2</f>
        <v>0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2024-03-10T00:02:04Z</dcterms:modified>
</cp:coreProperties>
</file>