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2FA2E855-A3FE-4ED3-A355-C9099FA46A3E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Q21" i="1" l="1"/>
  <c r="E21" i="1"/>
  <c r="F21" i="1"/>
  <c r="G21" i="1"/>
  <c r="H21" i="1"/>
  <c r="G11" i="1"/>
  <c r="F11" i="1"/>
  <c r="E22" i="1"/>
  <c r="F22" i="1"/>
  <c r="G22" i="1"/>
  <c r="I22" i="1"/>
  <c r="E23" i="1"/>
  <c r="F23" i="1"/>
  <c r="G23" i="1"/>
  <c r="I23" i="1"/>
  <c r="E24" i="1"/>
  <c r="F24" i="1"/>
  <c r="G24" i="1"/>
  <c r="I24" i="1"/>
  <c r="E25" i="1"/>
  <c r="F25" i="1"/>
  <c r="G25" i="1"/>
  <c r="I25" i="1"/>
  <c r="E26" i="1"/>
  <c r="F26" i="1"/>
  <c r="G26" i="1"/>
  <c r="I26" i="1"/>
  <c r="Q22" i="1"/>
  <c r="Q23" i="1"/>
  <c r="Q24" i="1"/>
  <c r="Q25" i="1"/>
  <c r="Q26" i="1"/>
  <c r="E14" i="1"/>
  <c r="E15" i="1" s="1"/>
  <c r="C17" i="1"/>
  <c r="C12" i="1"/>
  <c r="C11" i="1"/>
  <c r="O26" i="1" l="1"/>
  <c r="S26" i="1" s="1"/>
  <c r="O25" i="1"/>
  <c r="S25" i="1" s="1"/>
  <c r="O23" i="1"/>
  <c r="S23" i="1" s="1"/>
  <c r="O24" i="1"/>
  <c r="S24" i="1" s="1"/>
  <c r="C15" i="1"/>
  <c r="E16" i="1" s="1"/>
  <c r="O22" i="1"/>
  <c r="S22" i="1" s="1"/>
  <c r="O21" i="1"/>
  <c r="S21" i="1" s="1"/>
  <c r="C16" i="1"/>
  <c r="D18" i="1" s="1"/>
  <c r="S19" i="1" l="1"/>
  <c r="C18" i="1"/>
  <c r="E17" i="1"/>
</calcChain>
</file>

<file path=xl/sharedStrings.xml><?xml version="1.0" encoding="utf-8"?>
<sst xmlns="http://schemas.openxmlformats.org/spreadsheetml/2006/main" count="64" uniqueCount="53">
  <si>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</si>
  <si>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</si>
  <si>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</si>
  <si>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</si>
  <si>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</si>
  <si>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</si>
  <si>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</si>
  <si>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</si>
  <si>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</si>
  <si>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</si>
  <si>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</si>
  <si>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</si>
  <si>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</si>
  <si>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</si>
  <si>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</si>
  <si>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</si>
  <si>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</si>
  <si>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</si>
  <si>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</si>
  <si>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</si>
  <si>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</si>
  <si>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</si>
  <si>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</si>
  <si>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</si>
  <si>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</si>
  <si>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</si>
  <si>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</si>
  <si>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</si>
  <si>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</si>
  <si>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IBVS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</si>
  <si>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</si>
  <si>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</si>
  <si>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</si>
  <si>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</si>
  <si>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</si>
  <si>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</si>
  <si>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</si>
  <si>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</si>
  <si>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</si>
  <si>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</si>
  <si>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</si>
  <si>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</si>
  <si>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G4969-0725</t>
  </si>
  <si>
    <t>ESD</t>
  </si>
  <si>
    <t>VSX</t>
  </si>
  <si>
    <t>IBVS 5992</t>
  </si>
  <si>
    <t>I</t>
  </si>
  <si>
    <t>IBVS 6029</t>
  </si>
  <si>
    <t>IBVS 6063</t>
  </si>
  <si>
    <t>Period confirmed by ToMcat 2014-01-23</t>
  </si>
  <si>
    <t>Vir</t>
  </si>
  <si>
    <t>V0709 Vir / GSC 4969-0725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</si>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</sst>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9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</font>
    <font>
      <sz val="10"/>
      <color indexed="8"/>
      <name val="Arial"/>
      <family val="2"/>
    </font>
    <font>
      <sz val="10"/>
      <name val="Arial"/>
    </font>
    <font>
      <b/>
      <sz val="10"/>
      <name val="Arial"/>
      <family val="2"/>
    </font>
    <font>
      <sz val="8"/>
      <name val="Arial"/>
    </font>
    <font>
      <sz val="10"/>
      <color indexed="10"/>
      <name val="Arial"/>
    </font>
    <font>
      <sz val="10"/>
      <color indexed="10"/>
      <name val="Arial"/>
      <family val="2"/>
    </font>
    <font>
      <sz val="10"/>
      <color indexed="20"/>
      <name val="Arial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color indexed="17"/>
      <name val="Arial"/>
    </font>
    <font>
      <sz val="10"/>
      <color indexed="12"/>
      <name val="Arial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1" applyNumberFormat="0" applyFont="0" applyFill="0" applyAlignment="0" applyProtection="0"/>
  </cellStyleXfs>
  <cellXfs count="40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7" fillId="0" borderId="0" xfId="0" applyFont="1" applyAlignment="1"/>
    <xf numFmtId="0" fontId="7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9" fillId="0" borderId="0" xfId="0" applyFont="1" applyAlignment="1">
      <alignment horizontal="right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15" fillId="0" borderId="2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>
      <alignment vertical="top"/>
    </xf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8" fillId="0" borderId="0" xfId="0" applyFont="1" applyAlignment="1"/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V0709</a:t>
            </a:r>
            <a:r>
              <a:rPr lang="en-AU" baseline="0"/>
              <a:t> Vir</a:t>
            </a:r>
            <a:r>
              <a:rPr lang="en-AU"/>
              <a:t> - O-C Diagr.</a:t>
            </a:r>
          </a:p>
        </c:rich>
      </c:tx>
      <c:layout>
        <c:manualLayout>
          <c:xMode val="edge"/>
          <c:yMode val="edge"/>
          <c:x val="0.34135338345864663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76246334310852"/>
          <c:w val="0.81503759398496245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IBVS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E74-4763-9CA9-6EA983F436D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  <c:pt idx="1">
                  <c:v>3.4820000000763685E-3</c:v>
                </c:pt>
                <c:pt idx="2">
                  <c:v>5.3790000019944273E-3</c:v>
                </c:pt>
                <c:pt idx="3">
                  <c:v>1.6010000035748817E-3</c:v>
                </c:pt>
                <c:pt idx="4">
                  <c:v>1.8610000042826869E-3</c:v>
                </c:pt>
                <c:pt idx="5">
                  <c:v>2.2210000024642795E-3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74-4763-9CA9-6EA983F436D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E74-4763-9CA9-6EA983F436D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E74-4763-9CA9-6EA983F436D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E74-4763-9CA9-6EA983F436D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E74-4763-9CA9-6EA983F436D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4.0000000000000002E-4</c:v>
                  </c:pt>
                  <c:pt idx="1">
                    <c:v>5.0000000000000001E-4</c:v>
                  </c:pt>
                  <c:pt idx="2">
                    <c:v>6.9999999999999999E-4</c:v>
                  </c:pt>
                  <c:pt idx="3">
                    <c:v>1.2999999999999999E-4</c:v>
                  </c:pt>
                  <c:pt idx="4">
                    <c:v>1.3999999999999999E-4</c:v>
                  </c:pt>
                  <c:pt idx="5">
                    <c:v>9.0000000000000006E-5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E74-4763-9CA9-6EA983F436D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2.4249333132349317E-3</c:v>
                </c:pt>
                <c:pt idx="1">
                  <c:v>2.4248542982701956E-3</c:v>
                </c:pt>
                <c:pt idx="2">
                  <c:v>2.4241189493241833E-3</c:v>
                </c:pt>
                <c:pt idx="3">
                  <c:v>2.4233644838544447E-3</c:v>
                </c:pt>
                <c:pt idx="4">
                  <c:v>2.4233644838544447E-3</c:v>
                </c:pt>
                <c:pt idx="5">
                  <c:v>2.4233644838544447E-3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E74-4763-9CA9-6EA983F436D1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62</c:v>
                </c:pt>
                <c:pt idx="2">
                  <c:v>639</c:v>
                </c:pt>
                <c:pt idx="3">
                  <c:v>1231</c:v>
                </c:pt>
                <c:pt idx="4">
                  <c:v>1231</c:v>
                </c:pt>
                <c:pt idx="5">
                  <c:v>1231</c:v>
                </c:pt>
              </c:numCache>
            </c:numRef>
          </c:xVal>
          <c:yVal>
            <c:numRef>
              <c:f>Active!$R$21:$R$998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E74-4763-9CA9-6EA983F436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45113240"/>
        <c:axId val="1"/>
      </c:scatterChart>
      <c:valAx>
        <c:axId val="7451132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4511324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8796992481203006"/>
          <c:y val="0.92375366568914952"/>
          <c:w val="0.77744360902255627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1939513-3549-D736-B2FA-1E62372E55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6939"/>
  <sheetViews>
    <sheetView tabSelected="1" workbookViewId="0">
      <selection activeCell="E4" sqref="E4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51</v>
      </c>
    </row>
    <row r="2" spans="1:7" ht="12.95" customHeight="1" x14ac:dyDescent="0.2">
      <c r="A2" t="s">
        <v>24</v>
      </c>
      <c r="B2" t="s">
        <v>43</v>
      </c>
      <c r="C2" s="3"/>
      <c r="D2" s="3" t="s">
        <v>50</v>
      </c>
      <c r="E2" s="31" t="s">
        <v>42</v>
      </c>
      <c r="F2" t="s">
        <v>42</v>
      </c>
    </row>
    <row r="3" spans="1:7" ht="12.95" customHeight="1" thickBot="1" x14ac:dyDescent="0.25"/>
    <row r="4" spans="1:7" ht="12.95" customHeight="1" thickTop="1" thickBot="1" x14ac:dyDescent="0.25">
      <c r="A4" s="5" t="s">
        <v>0</v>
      </c>
      <c r="C4" s="28" t="s">
        <v>41</v>
      </c>
      <c r="D4" s="29" t="s">
        <v>41</v>
      </c>
    </row>
    <row r="5" spans="1:7" ht="12.95" customHeight="1" x14ac:dyDescent="0.2"/>
    <row r="6" spans="1:7" ht="12.95" customHeight="1" x14ac:dyDescent="0.2">
      <c r="A6" s="5" t="s">
        <v>1</v>
      </c>
      <c r="C6" s="39" t="s">
        <v>49</v>
      </c>
    </row>
    <row r="7" spans="1:7" ht="12.95" customHeight="1" x14ac:dyDescent="0.2">
      <c r="A7" t="s">
        <v>2</v>
      </c>
      <c r="C7" s="8">
        <v>55630.932099999998</v>
      </c>
      <c r="D7" s="30" t="s">
        <v>44</v>
      </c>
    </row>
    <row r="8" spans="1:7" ht="12.95" customHeight="1" x14ac:dyDescent="0.2">
      <c r="A8" t="s">
        <v>3</v>
      </c>
      <c r="C8" s="8">
        <v>0.59623899999999996</v>
      </c>
      <c r="D8" s="30" t="s">
        <v>44</v>
      </c>
    </row>
    <row r="9" spans="1:7" ht="12.95" customHeight="1" x14ac:dyDescent="0.2">
      <c r="A9" s="9" t="s">
        <v>31</v>
      </c>
      <c r="B9" s="10"/>
      <c r="C9" s="11">
        <v>-9.5</v>
      </c>
      <c r="D9" s="10" t="s">
        <v>32</v>
      </c>
      <c r="E9" s="10"/>
    </row>
    <row r="10" spans="1:7" ht="12.95" customHeight="1" thickBot="1" x14ac:dyDescent="0.25">
      <c r="A10" s="10"/>
      <c r="B10" s="10"/>
      <c r="C10" s="4" t="s">
        <v>20</v>
      </c>
      <c r="D10" s="4" t="s">
        <v>21</v>
      </c>
      <c r="E10" s="10"/>
    </row>
    <row r="11" spans="1:7" ht="12.95" customHeight="1" x14ac:dyDescent="0.2">
      <c r="A11" s="10" t="s">
        <v>15</v>
      </c>
      <c r="B11" s="10"/>
      <c r="C11" s="22">
        <f ca="1">INTERCEPT(INDIRECT($G$11):G991,INDIRECT($F$11):F991)</f>
        <v>2.4249333132349317E-3</v>
      </c>
      <c r="D11" s="3"/>
      <c r="E11" s="10"/>
      <c r="F11" s="23" t="str">
        <f>"F"&amp;E19</f>
        <v>F21</v>
      </c>
      <c r="G11" s="24" t="str">
        <f>"G"&amp;E19</f>
        <v>G21</v>
      </c>
    </row>
    <row r="12" spans="1:7" ht="12.95" customHeight="1" x14ac:dyDescent="0.2">
      <c r="A12" s="10" t="s">
        <v>16</v>
      </c>
      <c r="B12" s="10"/>
      <c r="C12" s="22">
        <f ca="1">SLOPE(INDIRECT($G$11):G991,INDIRECT($F$11):F991)</f>
        <v>-1.2744349150991674E-9</v>
      </c>
      <c r="D12" s="3"/>
      <c r="E12" s="10"/>
    </row>
    <row r="13" spans="1:7" ht="12.95" customHeight="1" x14ac:dyDescent="0.2">
      <c r="A13" s="10" t="s">
        <v>19</v>
      </c>
      <c r="B13" s="10"/>
      <c r="C13" s="3" t="s">
        <v>13</v>
      </c>
      <c r="D13" s="14" t="s">
        <v>38</v>
      </c>
      <c r="E13" s="11">
        <v>1</v>
      </c>
    </row>
    <row r="14" spans="1:7" ht="12.95" customHeight="1" x14ac:dyDescent="0.2">
      <c r="A14" s="10"/>
      <c r="B14" s="10"/>
      <c r="C14" s="10"/>
      <c r="D14" s="14" t="s">
        <v>33</v>
      </c>
      <c r="E14" s="15">
        <f ca="1">NOW()+15018.5+$C$9/24</f>
        <v>60379.550636574073</v>
      </c>
    </row>
    <row r="15" spans="1:7" ht="12.95" customHeight="1" x14ac:dyDescent="0.2">
      <c r="A15" s="12" t="s">
        <v>17</v>
      </c>
      <c r="B15" s="10"/>
      <c r="C15" s="13">
        <f ca="1">(C7+C11)+(C8+C12)*INT(MAX(F21:F3532))</f>
        <v>56364.904732364485</v>
      </c>
      <c r="D15" s="14" t="s">
        <v>39</v>
      </c>
      <c r="E15" s="15">
        <f ca="1">ROUND(2*(E14-$C$7)/$C$8,0)/2+E13</f>
        <v>7965.5</v>
      </c>
    </row>
    <row r="16" spans="1:7" ht="12.95" customHeight="1" x14ac:dyDescent="0.2">
      <c r="A16" s="16" t="s">
        <v>4</v>
      </c>
      <c r="B16" s="10"/>
      <c r="C16" s="17">
        <f ca="1">+C8+C12</f>
        <v>0.59623899872556507</v>
      </c>
      <c r="D16" s="14" t="s">
        <v>40</v>
      </c>
      <c r="E16" s="24">
        <f ca="1">ROUND(2*(E14-$C$15)/$C$16,0)/2+E13</f>
        <v>6734.5</v>
      </c>
    </row>
    <row r="17" spans="1:19" ht="12.95" customHeight="1" thickBot="1" x14ac:dyDescent="0.25">
      <c r="A17" s="14" t="s">
        <v>30</v>
      </c>
      <c r="B17" s="10"/>
      <c r="C17" s="10">
        <f>COUNT(C21:C2190)</f>
        <v>6</v>
      </c>
      <c r="D17" s="14" t="s">
        <v>34</v>
      </c>
      <c r="E17" s="18">
        <f ca="1">+$C$15+$C$16*E16-15018.5-$C$9/24</f>
        <v>45362.172102615135</v>
      </c>
    </row>
    <row r="18" spans="1:19" ht="12.95" customHeight="1" thickTop="1" thickBot="1" x14ac:dyDescent="0.25">
      <c r="A18" s="16" t="s">
        <v>5</v>
      </c>
      <c r="B18" s="10"/>
      <c r="C18" s="19">
        <f ca="1">+C15</f>
        <v>56364.904732364485</v>
      </c>
      <c r="D18" s="20">
        <f ca="1">+C16</f>
        <v>0.59623899872556507</v>
      </c>
      <c r="E18" s="21" t="s">
        <v>35</v>
      </c>
    </row>
    <row r="19" spans="1:19" ht="12.95" customHeight="1" thickTop="1" x14ac:dyDescent="0.2">
      <c r="A19" s="25" t="s">
        <v>36</v>
      </c>
      <c r="E19" s="26">
        <v>21</v>
      </c>
      <c r="S19">
        <f ca="1">SQRT(SUM(S21:S26)/(COUNT(S21:S26)-1))</f>
        <v>1.8309925818282946E-3</v>
      </c>
    </row>
    <row r="20" spans="1:19" ht="12.95" customHeight="1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29</v>
      </c>
      <c r="I20" s="7" t="s">
        <v>52</v>
      </c>
      <c r="J20" s="7" t="s">
        <v>18</v>
      </c>
      <c r="K20" s="7" t="s">
        <v>25</v>
      </c>
      <c r="L20" s="7" t="s">
        <v>26</v>
      </c>
      <c r="M20" s="7" t="s">
        <v>27</v>
      </c>
      <c r="N20" s="7" t="s">
        <v>28</v>
      </c>
      <c r="O20" s="7" t="s">
        <v>23</v>
      </c>
      <c r="P20" s="6" t="s">
        <v>22</v>
      </c>
      <c r="Q20" s="4" t="s">
        <v>14</v>
      </c>
      <c r="R20" s="27" t="s">
        <v>37</v>
      </c>
    </row>
    <row r="21" spans="1:19" ht="12.95" customHeight="1" x14ac:dyDescent="0.2">
      <c r="A21" s="32" t="s">
        <v>45</v>
      </c>
      <c r="B21" s="33" t="s">
        <v>46</v>
      </c>
      <c r="C21" s="32">
        <v>55630.932099999998</v>
      </c>
      <c r="D21" s="32">
        <v>4.0000000000000002E-4</v>
      </c>
      <c r="E21">
        <f t="shared" ref="E21:E26" si="0">+(C21-C$7)/C$8</f>
        <v>0</v>
      </c>
      <c r="F21">
        <f t="shared" ref="F21:F26" si="1">ROUND(2*E21,0)/2</f>
        <v>0</v>
      </c>
      <c r="G21">
        <f t="shared" ref="G21:G26" si="2">+C21-(C$7+F21*C$8)</f>
        <v>0</v>
      </c>
      <c r="H21">
        <f t="shared" ref="H21:H26" si="3">+G21</f>
        <v>0</v>
      </c>
      <c r="O21">
        <f t="shared" ref="O21:O26" ca="1" si="4">+C$11+C$12*$F21</f>
        <v>2.4249333132349317E-3</v>
      </c>
      <c r="Q21" s="2">
        <f t="shared" ref="Q21:Q26" si="5">+C21-15018.5</f>
        <v>40612.432099999998</v>
      </c>
      <c r="S21">
        <f t="shared" ref="S21:S26" ca="1" si="6">+(O21-G21)^2</f>
        <v>5.8803015736365435E-6</v>
      </c>
    </row>
    <row r="22" spans="1:19" ht="12.95" customHeight="1" x14ac:dyDescent="0.2">
      <c r="A22" s="32" t="s">
        <v>45</v>
      </c>
      <c r="B22" s="33" t="s">
        <v>46</v>
      </c>
      <c r="C22" s="32">
        <v>55667.902399999999</v>
      </c>
      <c r="D22" s="32">
        <v>5.0000000000000001E-4</v>
      </c>
      <c r="E22">
        <f t="shared" si="0"/>
        <v>62.005839940025503</v>
      </c>
      <c r="F22">
        <f t="shared" si="1"/>
        <v>62</v>
      </c>
      <c r="G22">
        <f t="shared" si="2"/>
        <v>3.4820000000763685E-3</v>
      </c>
      <c r="I22">
        <f>+G22</f>
        <v>3.4820000000763685E-3</v>
      </c>
      <c r="O22">
        <f t="shared" ca="1" si="4"/>
        <v>2.4248542982701956E-3</v>
      </c>
      <c r="Q22" s="2">
        <f t="shared" si="5"/>
        <v>40649.402399999999</v>
      </c>
      <c r="S22">
        <f t="shared" ca="1" si="6"/>
        <v>1.1175570348472658E-6</v>
      </c>
    </row>
    <row r="23" spans="1:19" ht="12.95" customHeight="1" x14ac:dyDescent="0.2">
      <c r="A23" s="34" t="s">
        <v>47</v>
      </c>
      <c r="B23" s="35" t="s">
        <v>46</v>
      </c>
      <c r="C23" s="34">
        <v>56011.934200000003</v>
      </c>
      <c r="D23" s="34">
        <v>6.9999999999999999E-4</v>
      </c>
      <c r="E23">
        <f t="shared" si="0"/>
        <v>639.0090215500918</v>
      </c>
      <c r="F23">
        <f t="shared" si="1"/>
        <v>639</v>
      </c>
      <c r="G23">
        <f t="shared" si="2"/>
        <v>5.3790000019944273E-3</v>
      </c>
      <c r="I23">
        <f>+G23</f>
        <v>5.3790000019944273E-3</v>
      </c>
      <c r="O23">
        <f t="shared" ca="1" si="4"/>
        <v>2.4241189493241833E-3</v>
      </c>
      <c r="Q23" s="2">
        <f t="shared" si="5"/>
        <v>40993.434200000003</v>
      </c>
      <c r="S23">
        <f t="shared" ca="1" si="6"/>
        <v>8.7313220354296085E-6</v>
      </c>
    </row>
    <row r="24" spans="1:19" ht="12.95" customHeight="1" x14ac:dyDescent="0.2">
      <c r="A24" s="36" t="s">
        <v>48</v>
      </c>
      <c r="B24" s="37" t="s">
        <v>46</v>
      </c>
      <c r="C24" s="38">
        <v>56364.903910000001</v>
      </c>
      <c r="D24" s="38">
        <v>1.2999999999999999E-4</v>
      </c>
      <c r="E24">
        <f t="shared" si="0"/>
        <v>1231.0026851648463</v>
      </c>
      <c r="F24">
        <f t="shared" si="1"/>
        <v>1231</v>
      </c>
      <c r="G24">
        <f t="shared" si="2"/>
        <v>1.6010000035748817E-3</v>
      </c>
      <c r="I24">
        <f>+G24</f>
        <v>1.6010000035748817E-3</v>
      </c>
      <c r="O24">
        <f t="shared" ca="1" si="4"/>
        <v>2.4233644838544447E-3</v>
      </c>
      <c r="Q24" s="2">
        <f t="shared" si="5"/>
        <v>41346.403910000001</v>
      </c>
      <c r="S24">
        <f t="shared" ca="1" si="6"/>
        <v>6.7628333842547577E-7</v>
      </c>
    </row>
    <row r="25" spans="1:19" ht="12.95" customHeight="1" x14ac:dyDescent="0.2">
      <c r="A25" s="36" t="s">
        <v>48</v>
      </c>
      <c r="B25" s="37" t="s">
        <v>46</v>
      </c>
      <c r="C25" s="38">
        <v>56364.904170000002</v>
      </c>
      <c r="D25" s="38">
        <v>1.3999999999999999E-4</v>
      </c>
      <c r="E25">
        <f t="shared" si="0"/>
        <v>1231.0031212315926</v>
      </c>
      <c r="F25">
        <f t="shared" si="1"/>
        <v>1231</v>
      </c>
      <c r="G25">
        <f t="shared" si="2"/>
        <v>1.8610000042826869E-3</v>
      </c>
      <c r="I25">
        <f>+G25</f>
        <v>1.8610000042826869E-3</v>
      </c>
      <c r="O25">
        <f t="shared" ca="1" si="4"/>
        <v>2.4233644838544447E-3</v>
      </c>
      <c r="Q25" s="2">
        <f t="shared" si="5"/>
        <v>41346.404170000002</v>
      </c>
      <c r="S25">
        <f t="shared" ca="1" si="6"/>
        <v>3.1625380788401402E-7</v>
      </c>
    </row>
    <row r="26" spans="1:19" ht="12.95" customHeight="1" x14ac:dyDescent="0.2">
      <c r="A26" s="36" t="s">
        <v>48</v>
      </c>
      <c r="B26" s="37" t="s">
        <v>46</v>
      </c>
      <c r="C26" s="38">
        <v>56364.90453</v>
      </c>
      <c r="D26" s="38">
        <v>9.0000000000000006E-5</v>
      </c>
      <c r="E26">
        <f t="shared" si="0"/>
        <v>1231.0037250163134</v>
      </c>
      <c r="F26">
        <f t="shared" si="1"/>
        <v>1231</v>
      </c>
      <c r="G26">
        <f t="shared" si="2"/>
        <v>2.2210000024642795E-3</v>
      </c>
      <c r="I26">
        <f>+G26</f>
        <v>2.2210000024642795E-3</v>
      </c>
      <c r="O26">
        <f t="shared" ca="1" si="4"/>
        <v>2.4233644838544447E-3</v>
      </c>
      <c r="Q26" s="2">
        <f t="shared" si="5"/>
        <v>41346.40453</v>
      </c>
      <c r="S26">
        <f t="shared" ca="1" si="6"/>
        <v>4.09513833283105E-8</v>
      </c>
    </row>
    <row r="27" spans="1:19" ht="12.95" customHeight="1" x14ac:dyDescent="0.2">
      <c r="C27" s="8"/>
      <c r="D27" s="8"/>
      <c r="Q27" s="2"/>
    </row>
    <row r="28" spans="1:19" ht="12.95" customHeight="1" x14ac:dyDescent="0.2">
      <c r="C28" s="8"/>
      <c r="D28" s="8"/>
      <c r="Q28" s="2"/>
    </row>
    <row r="29" spans="1:19" ht="12.95" customHeight="1" x14ac:dyDescent="0.2">
      <c r="C29" s="8"/>
      <c r="D29" s="8"/>
      <c r="Q29" s="2"/>
    </row>
    <row r="30" spans="1:19" ht="12.95" customHeight="1" x14ac:dyDescent="0.2">
      <c r="C30" s="8"/>
      <c r="D30" s="8"/>
      <c r="Q30" s="2"/>
    </row>
    <row r="31" spans="1:19" x14ac:dyDescent="0.2">
      <c r="C31" s="8"/>
      <c r="D31" s="8"/>
      <c r="Q31" s="2"/>
    </row>
    <row r="32" spans="1:19" x14ac:dyDescent="0.2">
      <c r="C32" s="8"/>
      <c r="D32" s="8"/>
      <c r="Q32" s="2"/>
    </row>
    <row r="33" spans="3:4" x14ac:dyDescent="0.2">
      <c r="C33" s="8"/>
      <c r="D33" s="8"/>
    </row>
    <row r="34" spans="3:4" x14ac:dyDescent="0.2">
      <c r="C34" s="8"/>
      <c r="D34" s="8"/>
    </row>
    <row r="35" spans="3:4" x14ac:dyDescent="0.2">
      <c r="C35" s="8"/>
      <c r="D35" s="8"/>
    </row>
    <row r="36" spans="3:4" x14ac:dyDescent="0.2">
      <c r="C36" s="8"/>
      <c r="D36" s="8"/>
    </row>
    <row r="37" spans="3:4" x14ac:dyDescent="0.2">
      <c r="C37" s="8"/>
      <c r="D37" s="8"/>
    </row>
    <row r="38" spans="3:4" x14ac:dyDescent="0.2">
      <c r="C38" s="8"/>
      <c r="D38" s="8"/>
    </row>
    <row r="39" spans="3:4" x14ac:dyDescent="0.2">
      <c r="C39" s="8"/>
      <c r="D39" s="8"/>
    </row>
    <row r="40" spans="3:4" x14ac:dyDescent="0.2">
      <c r="C40" s="8"/>
      <c r="D40" s="8"/>
    </row>
    <row r="41" spans="3:4" x14ac:dyDescent="0.2">
      <c r="C41" s="8"/>
      <c r="D41" s="8"/>
    </row>
    <row r="42" spans="3:4" x14ac:dyDescent="0.2">
      <c r="C42" s="8"/>
      <c r="D42" s="8"/>
    </row>
    <row r="43" spans="3:4" x14ac:dyDescent="0.2">
      <c r="C43" s="8"/>
      <c r="D43" s="8"/>
    </row>
    <row r="44" spans="3:4" x14ac:dyDescent="0.2">
      <c r="C44" s="8"/>
      <c r="D44" s="8"/>
    </row>
    <row r="45" spans="3:4" x14ac:dyDescent="0.2">
      <c r="C45" s="8"/>
      <c r="D45" s="8"/>
    </row>
    <row r="46" spans="3:4" x14ac:dyDescent="0.2">
      <c r="C46" s="8"/>
      <c r="D46" s="8"/>
    </row>
    <row r="47" spans="3:4" x14ac:dyDescent="0.2">
      <c r="C47" s="8"/>
      <c r="D47" s="8"/>
    </row>
    <row r="48" spans="3:4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2024-03-10T00:12:55Z</dcterms:modified>
</cp:coreProperties>
</file>