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2A368DC-A3CA-4C9A-A50E-8AAFA426BC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4" r:id="rId2"/>
    <sheet name="Active 2" sheetId="2" r:id="rId3"/>
    <sheet name="Graphs 2" sheetId="5" r:id="rId4"/>
    <sheet name="BAV" sheetId="3" r:id="rId5"/>
  </sheets>
  <calcPr calcId="181029"/>
</workbook>
</file>

<file path=xl/calcChain.xml><?xml version="1.0" encoding="utf-8"?>
<calcChain xmlns="http://schemas.openxmlformats.org/spreadsheetml/2006/main">
  <c r="E236" i="2" l="1"/>
  <c r="F236" i="2" s="1"/>
  <c r="G236" i="2" s="1"/>
  <c r="K236" i="2" s="1"/>
  <c r="Q236" i="2"/>
  <c r="E237" i="2"/>
  <c r="F237" i="2"/>
  <c r="G237" i="2" s="1"/>
  <c r="K237" i="2" s="1"/>
  <c r="Q237" i="2"/>
  <c r="E246" i="1"/>
  <c r="F246" i="1" s="1"/>
  <c r="G246" i="1" s="1"/>
  <c r="K246" i="1" s="1"/>
  <c r="Q246" i="1"/>
  <c r="E247" i="1"/>
  <c r="F247" i="1"/>
  <c r="G247" i="1" s="1"/>
  <c r="K247" i="1" s="1"/>
  <c r="Q247" i="1"/>
  <c r="F14" i="1"/>
  <c r="E245" i="1"/>
  <c r="F245" i="1" s="1"/>
  <c r="G245" i="1" s="1"/>
  <c r="K245" i="1" s="1"/>
  <c r="Q245" i="1"/>
  <c r="E235" i="2"/>
  <c r="F235" i="2" s="1"/>
  <c r="G235" i="2" s="1"/>
  <c r="K235" i="2" s="1"/>
  <c r="Q235" i="2"/>
  <c r="E239" i="1"/>
  <c r="F239" i="1" s="1"/>
  <c r="G239" i="1" s="1"/>
  <c r="K239" i="1" s="1"/>
  <c r="Q239" i="1"/>
  <c r="E240" i="1"/>
  <c r="F240" i="1" s="1"/>
  <c r="G240" i="1" s="1"/>
  <c r="K240" i="1" s="1"/>
  <c r="Q240" i="1"/>
  <c r="E241" i="1"/>
  <c r="F241" i="1" s="1"/>
  <c r="G241" i="1" s="1"/>
  <c r="K241" i="1" s="1"/>
  <c r="Q241" i="1"/>
  <c r="E243" i="1"/>
  <c r="F243" i="1" s="1"/>
  <c r="G243" i="1" s="1"/>
  <c r="K243" i="1" s="1"/>
  <c r="Q243" i="1"/>
  <c r="E244" i="1"/>
  <c r="F244" i="1" s="1"/>
  <c r="G244" i="1" s="1"/>
  <c r="K244" i="1" s="1"/>
  <c r="Q244" i="1"/>
  <c r="E242" i="1"/>
  <c r="F242" i="1"/>
  <c r="G242" i="1" s="1"/>
  <c r="K242" i="1" s="1"/>
  <c r="Q242" i="1"/>
  <c r="E232" i="2"/>
  <c r="F232" i="2" s="1"/>
  <c r="G232" i="2" s="1"/>
  <c r="K232" i="2" s="1"/>
  <c r="Q232" i="2"/>
  <c r="E234" i="2"/>
  <c r="F234" i="2" s="1"/>
  <c r="G234" i="2" s="1"/>
  <c r="K234" i="2" s="1"/>
  <c r="Q234" i="2"/>
  <c r="E229" i="2"/>
  <c r="F229" i="2" s="1"/>
  <c r="G229" i="2" s="1"/>
  <c r="K229" i="2" s="1"/>
  <c r="Q229" i="2"/>
  <c r="Q231" i="2"/>
  <c r="Q233" i="2"/>
  <c r="Q225" i="1"/>
  <c r="Q227" i="1"/>
  <c r="Q232" i="1"/>
  <c r="Q233" i="1"/>
  <c r="Q234" i="1"/>
  <c r="Q235" i="1"/>
  <c r="Q236" i="1"/>
  <c r="Q237" i="1"/>
  <c r="Q238" i="1"/>
  <c r="Q226" i="2"/>
  <c r="Q227" i="2"/>
  <c r="Q228" i="2"/>
  <c r="Q230" i="2"/>
  <c r="E37" i="1"/>
  <c r="F37" i="1" s="1"/>
  <c r="G37" i="1" s="1"/>
  <c r="H37" i="1" s="1"/>
  <c r="C9" i="1"/>
  <c r="D9" i="1"/>
  <c r="C17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Q34" i="1"/>
  <c r="E35" i="1"/>
  <c r="F35" i="1" s="1"/>
  <c r="G35" i="1" s="1"/>
  <c r="H35" i="1" s="1"/>
  <c r="Q35" i="1"/>
  <c r="Q36" i="1"/>
  <c r="Q37" i="1"/>
  <c r="Q38" i="1"/>
  <c r="Q39" i="1"/>
  <c r="E40" i="1"/>
  <c r="F40" i="1" s="1"/>
  <c r="G40" i="1" s="1"/>
  <c r="H40" i="1" s="1"/>
  <c r="Q40" i="1"/>
  <c r="Q41" i="1"/>
  <c r="Q42" i="1"/>
  <c r="Q43" i="1"/>
  <c r="E44" i="1"/>
  <c r="F44" i="1" s="1"/>
  <c r="G44" i="1" s="1"/>
  <c r="H44" i="1" s="1"/>
  <c r="Q44" i="1"/>
  <c r="Q45" i="1"/>
  <c r="Q46" i="1"/>
  <c r="Q47" i="1"/>
  <c r="Q48" i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Q52" i="1"/>
  <c r="Q53" i="1"/>
  <c r="Q54" i="1"/>
  <c r="Q55" i="1"/>
  <c r="Q56" i="1"/>
  <c r="Q57" i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Q62" i="1"/>
  <c r="Q63" i="1"/>
  <c r="Q64" i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Q84" i="1"/>
  <c r="Q85" i="1"/>
  <c r="E86" i="1"/>
  <c r="F86" i="1" s="1"/>
  <c r="G86" i="1" s="1"/>
  <c r="I86" i="1" s="1"/>
  <c r="Q86" i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Q108" i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 s="1"/>
  <c r="G116" i="1" s="1"/>
  <c r="I116" i="1" s="1"/>
  <c r="Q116" i="1"/>
  <c r="Q117" i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Q127" i="1"/>
  <c r="E128" i="1"/>
  <c r="F128" i="1" s="1"/>
  <c r="G128" i="1" s="1"/>
  <c r="I128" i="1" s="1"/>
  <c r="Q128" i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Q138" i="1"/>
  <c r="Q139" i="1"/>
  <c r="E140" i="1"/>
  <c r="F140" i="1" s="1"/>
  <c r="G140" i="1" s="1"/>
  <c r="I140" i="1" s="1"/>
  <c r="Q140" i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Q145" i="1"/>
  <c r="Q146" i="1"/>
  <c r="E147" i="1"/>
  <c r="F147" i="1" s="1"/>
  <c r="G147" i="1" s="1"/>
  <c r="I147" i="1" s="1"/>
  <c r="Q147" i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Q154" i="1"/>
  <c r="E155" i="1"/>
  <c r="F155" i="1" s="1"/>
  <c r="G155" i="1" s="1"/>
  <c r="I155" i="1" s="1"/>
  <c r="Q155" i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Q159" i="1"/>
  <c r="Q160" i="1"/>
  <c r="E161" i="1"/>
  <c r="F161" i="1" s="1"/>
  <c r="G161" i="1" s="1"/>
  <c r="I161" i="1" s="1"/>
  <c r="Q161" i="1"/>
  <c r="E162" i="1"/>
  <c r="F162" i="1" s="1"/>
  <c r="G162" i="1" s="1"/>
  <c r="J162" i="1" s="1"/>
  <c r="Q162" i="1"/>
  <c r="E163" i="1"/>
  <c r="F163" i="1" s="1"/>
  <c r="Q163" i="1"/>
  <c r="E164" i="1"/>
  <c r="F164" i="1" s="1"/>
  <c r="U164" i="1" s="1"/>
  <c r="Q164" i="1"/>
  <c r="E165" i="1"/>
  <c r="F165" i="1" s="1"/>
  <c r="G165" i="1" s="1"/>
  <c r="J165" i="1" s="1"/>
  <c r="Q165" i="1"/>
  <c r="Q166" i="1"/>
  <c r="E167" i="1"/>
  <c r="F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Q170" i="1"/>
  <c r="E171" i="1"/>
  <c r="F171" i="1" s="1"/>
  <c r="G171" i="1" s="1"/>
  <c r="K171" i="1" s="1"/>
  <c r="Q171" i="1"/>
  <c r="E172" i="1"/>
  <c r="F172" i="1" s="1"/>
  <c r="G172" i="1" s="1"/>
  <c r="J172" i="1" s="1"/>
  <c r="Q172" i="1"/>
  <c r="Q173" i="1"/>
  <c r="E174" i="1"/>
  <c r="F174" i="1" s="1"/>
  <c r="G174" i="1" s="1"/>
  <c r="J174" i="1" s="1"/>
  <c r="Q174" i="1"/>
  <c r="E175" i="1"/>
  <c r="F175" i="1" s="1"/>
  <c r="U175" i="1" s="1"/>
  <c r="Q175" i="1"/>
  <c r="E176" i="1"/>
  <c r="F176" i="1" s="1"/>
  <c r="G176" i="1" s="1"/>
  <c r="K176" i="1" s="1"/>
  <c r="Q176" i="1"/>
  <c r="Q177" i="1"/>
  <c r="Q178" i="1"/>
  <c r="E179" i="1"/>
  <c r="F179" i="1" s="1"/>
  <c r="G179" i="1" s="1"/>
  <c r="J179" i="1" s="1"/>
  <c r="Q179" i="1"/>
  <c r="Q180" i="1"/>
  <c r="E181" i="1"/>
  <c r="F181" i="1" s="1"/>
  <c r="G181" i="1" s="1"/>
  <c r="J181" i="1" s="1"/>
  <c r="Q181" i="1"/>
  <c r="E182" i="1"/>
  <c r="F182" i="1" s="1"/>
  <c r="G182" i="1" s="1"/>
  <c r="K182" i="1" s="1"/>
  <c r="Q182" i="1"/>
  <c r="E183" i="1"/>
  <c r="F183" i="1" s="1"/>
  <c r="G183" i="1" s="1"/>
  <c r="J183" i="1" s="1"/>
  <c r="Q183" i="1"/>
  <c r="E184" i="1"/>
  <c r="F184" i="1" s="1"/>
  <c r="G184" i="1" s="1"/>
  <c r="I184" i="1" s="1"/>
  <c r="Q184" i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G192" i="1" s="1"/>
  <c r="I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I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J213" i="1" s="1"/>
  <c r="Q213" i="1"/>
  <c r="E214" i="1"/>
  <c r="F214" i="1" s="1"/>
  <c r="G214" i="1" s="1"/>
  <c r="J214" i="1" s="1"/>
  <c r="Q214" i="1"/>
  <c r="E215" i="1"/>
  <c r="F215" i="1" s="1"/>
  <c r="G215" i="1" s="1"/>
  <c r="K215" i="1" s="1"/>
  <c r="Q215" i="1"/>
  <c r="E216" i="1"/>
  <c r="F216" i="1" s="1"/>
  <c r="G216" i="1" s="1"/>
  <c r="J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U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 s="1"/>
  <c r="K223" i="1" s="1"/>
  <c r="Q223" i="1"/>
  <c r="E224" i="1"/>
  <c r="F224" i="1" s="1"/>
  <c r="G224" i="1" s="1"/>
  <c r="K224" i="1" s="1"/>
  <c r="Q224" i="1"/>
  <c r="E226" i="1"/>
  <c r="F226" i="1" s="1"/>
  <c r="G226" i="1" s="1"/>
  <c r="K226" i="1" s="1"/>
  <c r="Q226" i="1"/>
  <c r="E228" i="1"/>
  <c r="F228" i="1" s="1"/>
  <c r="G228" i="1" s="1"/>
  <c r="K228" i="1" s="1"/>
  <c r="Q228" i="1"/>
  <c r="E229" i="1"/>
  <c r="F229" i="1" s="1"/>
  <c r="G229" i="1" s="1"/>
  <c r="K229" i="1" s="1"/>
  <c r="Q229" i="1"/>
  <c r="E230" i="1"/>
  <c r="F230" i="1" s="1"/>
  <c r="G230" i="1" s="1"/>
  <c r="K230" i="1" s="1"/>
  <c r="Q230" i="1"/>
  <c r="E231" i="1"/>
  <c r="F231" i="1" s="1"/>
  <c r="G231" i="1" s="1"/>
  <c r="K231" i="1" s="1"/>
  <c r="Q231" i="1"/>
  <c r="C7" i="2"/>
  <c r="E231" i="2" s="1"/>
  <c r="F231" i="2" s="1"/>
  <c r="G231" i="2" s="1"/>
  <c r="K231" i="2" s="1"/>
  <c r="C8" i="2"/>
  <c r="C9" i="2"/>
  <c r="D9" i="2"/>
  <c r="F16" i="2"/>
  <c r="C17" i="2"/>
  <c r="E22" i="2"/>
  <c r="F22" i="2" s="1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E63" i="2"/>
  <c r="F63" i="2" s="1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E79" i="2"/>
  <c r="F79" i="2" s="1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E95" i="2"/>
  <c r="F95" i="2" s="1"/>
  <c r="Q95" i="2"/>
  <c r="Q96" i="2"/>
  <c r="Q97" i="2"/>
  <c r="Q98" i="2"/>
  <c r="Q99" i="2"/>
  <c r="Q100" i="2"/>
  <c r="Q101" i="2"/>
  <c r="Q102" i="2"/>
  <c r="E103" i="2"/>
  <c r="F103" i="2" s="1"/>
  <c r="G103" i="2" s="1"/>
  <c r="I103" i="2" s="1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E124" i="2"/>
  <c r="F124" i="2" s="1"/>
  <c r="G124" i="2" s="1"/>
  <c r="I124" i="2" s="1"/>
  <c r="Q124" i="2"/>
  <c r="Q125" i="2"/>
  <c r="Q126" i="2"/>
  <c r="Q127" i="2"/>
  <c r="Q128" i="2"/>
  <c r="Q129" i="2"/>
  <c r="Q130" i="2"/>
  <c r="Q131" i="2"/>
  <c r="E132" i="2"/>
  <c r="F132" i="2" s="1"/>
  <c r="G132" i="2" s="1"/>
  <c r="I132" i="2" s="1"/>
  <c r="Q132" i="2"/>
  <c r="Q133" i="2"/>
  <c r="Q134" i="2"/>
  <c r="E135" i="2"/>
  <c r="F135" i="2" s="1"/>
  <c r="Q135" i="2"/>
  <c r="Q136" i="2"/>
  <c r="Q137" i="2"/>
  <c r="E138" i="2"/>
  <c r="F138" i="2" s="1"/>
  <c r="Q138" i="2"/>
  <c r="Q139" i="2"/>
  <c r="Q140" i="2"/>
  <c r="Q141" i="2"/>
  <c r="Q142" i="2"/>
  <c r="E143" i="2"/>
  <c r="F143" i="2" s="1"/>
  <c r="Q143" i="2"/>
  <c r="Q144" i="2"/>
  <c r="Q145" i="2"/>
  <c r="E146" i="2"/>
  <c r="F146" i="2" s="1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E181" i="2"/>
  <c r="F181" i="2" s="1"/>
  <c r="G181" i="2" s="1"/>
  <c r="J181" i="2" s="1"/>
  <c r="Q181" i="2"/>
  <c r="Q182" i="2"/>
  <c r="Q183" i="2"/>
  <c r="Q184" i="2"/>
  <c r="Q185" i="2"/>
  <c r="Q186" i="2"/>
  <c r="Q187" i="2"/>
  <c r="Q188" i="2"/>
  <c r="Q189" i="2"/>
  <c r="Q190" i="2"/>
  <c r="Q191" i="2"/>
  <c r="E192" i="2"/>
  <c r="F192" i="2" s="1"/>
  <c r="G192" i="2" s="1"/>
  <c r="K192" i="2" s="1"/>
  <c r="Q192" i="2"/>
  <c r="Q193" i="2"/>
  <c r="Q194" i="2"/>
  <c r="Q195" i="2"/>
  <c r="Q196" i="2"/>
  <c r="Q197" i="2"/>
  <c r="Q198" i="2"/>
  <c r="Q199" i="2"/>
  <c r="E200" i="2"/>
  <c r="F200" i="2" s="1"/>
  <c r="G200" i="2" s="1"/>
  <c r="K200" i="2" s="1"/>
  <c r="Q200" i="2"/>
  <c r="Q201" i="2"/>
  <c r="Q202" i="2"/>
  <c r="Q203" i="2"/>
  <c r="Q204" i="2"/>
  <c r="Q205" i="2"/>
  <c r="Q206" i="2"/>
  <c r="Q207" i="2"/>
  <c r="E208" i="2"/>
  <c r="F208" i="2" s="1"/>
  <c r="G208" i="2" s="1"/>
  <c r="K208" i="2" s="1"/>
  <c r="Q208" i="2"/>
  <c r="Q209" i="2"/>
  <c r="Q210" i="2"/>
  <c r="Q211" i="2"/>
  <c r="Q212" i="2"/>
  <c r="Q213" i="2"/>
  <c r="E214" i="2"/>
  <c r="F214" i="2" s="1"/>
  <c r="G214" i="2" s="1"/>
  <c r="K214" i="2" s="1"/>
  <c r="Q214" i="2"/>
  <c r="Q216" i="2"/>
  <c r="Q218" i="2"/>
  <c r="Q219" i="2"/>
  <c r="Q220" i="2"/>
  <c r="E221" i="2"/>
  <c r="F221" i="2" s="1"/>
  <c r="G221" i="2" s="1"/>
  <c r="K221" i="2" s="1"/>
  <c r="Q221" i="2"/>
  <c r="Q215" i="2"/>
  <c r="Q217" i="2"/>
  <c r="E222" i="2"/>
  <c r="F222" i="2" s="1"/>
  <c r="G222" i="2" s="1"/>
  <c r="K222" i="2" s="1"/>
  <c r="Q222" i="2"/>
  <c r="Q223" i="2"/>
  <c r="Q224" i="2"/>
  <c r="Q225" i="2"/>
  <c r="A11" i="3"/>
  <c r="B11" i="3"/>
  <c r="C11" i="3"/>
  <c r="D11" i="3"/>
  <c r="G11" i="3"/>
  <c r="H11" i="3"/>
  <c r="A12" i="3"/>
  <c r="D12" i="3"/>
  <c r="G12" i="3"/>
  <c r="C12" i="3"/>
  <c r="H12" i="3"/>
  <c r="B12" i="3"/>
  <c r="A13" i="3"/>
  <c r="D13" i="3"/>
  <c r="G13" i="3"/>
  <c r="C13" i="3"/>
  <c r="H13" i="3"/>
  <c r="B13" i="3"/>
  <c r="A14" i="3"/>
  <c r="B14" i="3"/>
  <c r="C14" i="3"/>
  <c r="D14" i="3"/>
  <c r="G14" i="3"/>
  <c r="H14" i="3"/>
  <c r="A15" i="3"/>
  <c r="D15" i="3"/>
  <c r="G15" i="3"/>
  <c r="C15" i="3"/>
  <c r="H15" i="3"/>
  <c r="B15" i="3"/>
  <c r="A16" i="3"/>
  <c r="B16" i="3"/>
  <c r="C16" i="3"/>
  <c r="D16" i="3"/>
  <c r="G16" i="3"/>
  <c r="H16" i="3"/>
  <c r="A17" i="3"/>
  <c r="B17" i="3"/>
  <c r="D17" i="3"/>
  <c r="G17" i="3"/>
  <c r="C17" i="3"/>
  <c r="H17" i="3"/>
  <c r="A18" i="3"/>
  <c r="D18" i="3"/>
  <c r="G18" i="3"/>
  <c r="C18" i="3"/>
  <c r="H18" i="3"/>
  <c r="B18" i="3"/>
  <c r="A19" i="3"/>
  <c r="B19" i="3"/>
  <c r="C19" i="3"/>
  <c r="D19" i="3"/>
  <c r="G19" i="3"/>
  <c r="H19" i="3"/>
  <c r="A20" i="3"/>
  <c r="D20" i="3"/>
  <c r="G20" i="3"/>
  <c r="C20" i="3"/>
  <c r="H20" i="3"/>
  <c r="B20" i="3"/>
  <c r="A21" i="3"/>
  <c r="B21" i="3"/>
  <c r="D21" i="3"/>
  <c r="G21" i="3"/>
  <c r="C21" i="3"/>
  <c r="H21" i="3"/>
  <c r="A22" i="3"/>
  <c r="B22" i="3"/>
  <c r="C22" i="3"/>
  <c r="D22" i="3"/>
  <c r="G22" i="3"/>
  <c r="H22" i="3"/>
  <c r="A23" i="3"/>
  <c r="D23" i="3"/>
  <c r="G23" i="3"/>
  <c r="C23" i="3"/>
  <c r="H23" i="3"/>
  <c r="B23" i="3"/>
  <c r="A24" i="3"/>
  <c r="B24" i="3"/>
  <c r="C24" i="3"/>
  <c r="D24" i="3"/>
  <c r="G24" i="3"/>
  <c r="H24" i="3"/>
  <c r="A25" i="3"/>
  <c r="B25" i="3"/>
  <c r="D25" i="3"/>
  <c r="G25" i="3"/>
  <c r="C25" i="3"/>
  <c r="H25" i="3"/>
  <c r="A26" i="3"/>
  <c r="D26" i="3"/>
  <c r="G26" i="3"/>
  <c r="C26" i="3"/>
  <c r="H26" i="3"/>
  <c r="B26" i="3"/>
  <c r="A27" i="3"/>
  <c r="B27" i="3"/>
  <c r="C27" i="3"/>
  <c r="D27" i="3"/>
  <c r="G27" i="3"/>
  <c r="H27" i="3"/>
  <c r="A28" i="3"/>
  <c r="D28" i="3"/>
  <c r="G28" i="3"/>
  <c r="C28" i="3"/>
  <c r="H28" i="3"/>
  <c r="B28" i="3"/>
  <c r="A29" i="3"/>
  <c r="D29" i="3"/>
  <c r="G29" i="3"/>
  <c r="C29" i="3"/>
  <c r="H29" i="3"/>
  <c r="B29" i="3"/>
  <c r="A30" i="3"/>
  <c r="B30" i="3"/>
  <c r="C30" i="3"/>
  <c r="D30" i="3"/>
  <c r="G30" i="3"/>
  <c r="H30" i="3"/>
  <c r="A31" i="3"/>
  <c r="D31" i="3"/>
  <c r="G31" i="3"/>
  <c r="C31" i="3"/>
  <c r="H31" i="3"/>
  <c r="B31" i="3"/>
  <c r="A32" i="3"/>
  <c r="B32" i="3"/>
  <c r="C32" i="3"/>
  <c r="D32" i="3"/>
  <c r="G32" i="3"/>
  <c r="H32" i="3"/>
  <c r="A33" i="3"/>
  <c r="B33" i="3"/>
  <c r="C33" i="3"/>
  <c r="D33" i="3"/>
  <c r="G33" i="3"/>
  <c r="H33" i="3"/>
  <c r="A34" i="3"/>
  <c r="D34" i="3"/>
  <c r="G34" i="3"/>
  <c r="C34" i="3"/>
  <c r="H34" i="3"/>
  <c r="B34" i="3"/>
  <c r="A35" i="3"/>
  <c r="B35" i="3"/>
  <c r="C35" i="3"/>
  <c r="D35" i="3"/>
  <c r="G35" i="3"/>
  <c r="H35" i="3"/>
  <c r="A36" i="3"/>
  <c r="D36" i="3"/>
  <c r="G36" i="3"/>
  <c r="C36" i="3"/>
  <c r="H36" i="3"/>
  <c r="B36" i="3"/>
  <c r="A37" i="3"/>
  <c r="D37" i="3"/>
  <c r="G37" i="3"/>
  <c r="C37" i="3"/>
  <c r="H37" i="3"/>
  <c r="B37" i="3"/>
  <c r="A38" i="3"/>
  <c r="B38" i="3"/>
  <c r="C38" i="3"/>
  <c r="D38" i="3"/>
  <c r="G38" i="3"/>
  <c r="H38" i="3"/>
  <c r="A39" i="3"/>
  <c r="D39" i="3"/>
  <c r="G39" i="3"/>
  <c r="C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D42" i="3"/>
  <c r="F42" i="3"/>
  <c r="G42" i="3"/>
  <c r="C42" i="3"/>
  <c r="H42" i="3"/>
  <c r="A43" i="3"/>
  <c r="B43" i="3"/>
  <c r="D43" i="3"/>
  <c r="F43" i="3"/>
  <c r="G43" i="3"/>
  <c r="C43" i="3"/>
  <c r="H43" i="3"/>
  <c r="A44" i="3"/>
  <c r="B44" i="3"/>
  <c r="D44" i="3"/>
  <c r="F44" i="3"/>
  <c r="G44" i="3"/>
  <c r="C44" i="3"/>
  <c r="H44" i="3"/>
  <c r="A45" i="3"/>
  <c r="B45" i="3"/>
  <c r="D45" i="3"/>
  <c r="F45" i="3"/>
  <c r="G45" i="3"/>
  <c r="C45" i="3"/>
  <c r="H45" i="3"/>
  <c r="A46" i="3"/>
  <c r="B46" i="3"/>
  <c r="D46" i="3"/>
  <c r="F46" i="3"/>
  <c r="G46" i="3"/>
  <c r="C46" i="3"/>
  <c r="H46" i="3"/>
  <c r="A47" i="3"/>
  <c r="D47" i="3"/>
  <c r="G47" i="3"/>
  <c r="C47" i="3"/>
  <c r="H47" i="3"/>
  <c r="B47" i="3"/>
  <c r="A48" i="3"/>
  <c r="B48" i="3"/>
  <c r="C48" i="3"/>
  <c r="D48" i="3"/>
  <c r="G48" i="3"/>
  <c r="H48" i="3"/>
  <c r="A49" i="3"/>
  <c r="D49" i="3"/>
  <c r="G49" i="3"/>
  <c r="C49" i="3"/>
  <c r="H49" i="3"/>
  <c r="B49" i="3"/>
  <c r="A50" i="3"/>
  <c r="B50" i="3"/>
  <c r="D50" i="3"/>
  <c r="G50" i="3"/>
  <c r="C50" i="3"/>
  <c r="H50" i="3"/>
  <c r="A51" i="3"/>
  <c r="B51" i="3"/>
  <c r="D51" i="3"/>
  <c r="G51" i="3"/>
  <c r="C51" i="3"/>
  <c r="H51" i="3"/>
  <c r="A52" i="3"/>
  <c r="D52" i="3"/>
  <c r="G52" i="3"/>
  <c r="C52" i="3"/>
  <c r="H52" i="3"/>
  <c r="B52" i="3"/>
  <c r="A53" i="3"/>
  <c r="B53" i="3"/>
  <c r="C53" i="3"/>
  <c r="D53" i="3"/>
  <c r="G53" i="3"/>
  <c r="H53" i="3"/>
  <c r="A54" i="3"/>
  <c r="B54" i="3"/>
  <c r="D54" i="3"/>
  <c r="G54" i="3"/>
  <c r="C54" i="3"/>
  <c r="H54" i="3"/>
  <c r="A55" i="3"/>
  <c r="D55" i="3"/>
  <c r="G55" i="3"/>
  <c r="C55" i="3"/>
  <c r="H55" i="3"/>
  <c r="B55" i="3"/>
  <c r="A56" i="3"/>
  <c r="B56" i="3"/>
  <c r="C56" i="3"/>
  <c r="D56" i="3"/>
  <c r="G56" i="3"/>
  <c r="H56" i="3"/>
  <c r="A57" i="3"/>
  <c r="D57" i="3"/>
  <c r="G57" i="3"/>
  <c r="C57" i="3"/>
  <c r="H57" i="3"/>
  <c r="B57" i="3"/>
  <c r="A58" i="3"/>
  <c r="D58" i="3"/>
  <c r="G58" i="3"/>
  <c r="C58" i="3"/>
  <c r="H58" i="3"/>
  <c r="B58" i="3"/>
  <c r="A59" i="3"/>
  <c r="B59" i="3"/>
  <c r="D59" i="3"/>
  <c r="G59" i="3"/>
  <c r="C59" i="3"/>
  <c r="H59" i="3"/>
  <c r="A60" i="3"/>
  <c r="D60" i="3"/>
  <c r="G60" i="3"/>
  <c r="C60" i="3"/>
  <c r="H60" i="3"/>
  <c r="B60" i="3"/>
  <c r="A61" i="3"/>
  <c r="B61" i="3"/>
  <c r="C61" i="3"/>
  <c r="D61" i="3"/>
  <c r="G61" i="3"/>
  <c r="H61" i="3"/>
  <c r="A62" i="3"/>
  <c r="B62" i="3"/>
  <c r="D62" i="3"/>
  <c r="G62" i="3"/>
  <c r="C62" i="3"/>
  <c r="H62" i="3"/>
  <c r="A63" i="3"/>
  <c r="B63" i="3"/>
  <c r="D63" i="3"/>
  <c r="G63" i="3"/>
  <c r="C63" i="3"/>
  <c r="H63" i="3"/>
  <c r="A64" i="3"/>
  <c r="B64" i="3"/>
  <c r="C64" i="3"/>
  <c r="D64" i="3"/>
  <c r="G64" i="3"/>
  <c r="H64" i="3"/>
  <c r="A65" i="3"/>
  <c r="D65" i="3"/>
  <c r="G65" i="3"/>
  <c r="C65" i="3"/>
  <c r="H65" i="3"/>
  <c r="B65" i="3"/>
  <c r="A66" i="3"/>
  <c r="B66" i="3"/>
  <c r="D66" i="3"/>
  <c r="G66" i="3"/>
  <c r="C66" i="3"/>
  <c r="H66" i="3"/>
  <c r="A67" i="3"/>
  <c r="B67" i="3"/>
  <c r="C67" i="3"/>
  <c r="D67" i="3"/>
  <c r="G67" i="3"/>
  <c r="H67" i="3"/>
  <c r="A68" i="3"/>
  <c r="D68" i="3"/>
  <c r="G68" i="3"/>
  <c r="C68" i="3"/>
  <c r="H68" i="3"/>
  <c r="B68" i="3"/>
  <c r="A69" i="3"/>
  <c r="B69" i="3"/>
  <c r="C69" i="3"/>
  <c r="D69" i="3"/>
  <c r="G69" i="3"/>
  <c r="H69" i="3"/>
  <c r="A70" i="3"/>
  <c r="B70" i="3"/>
  <c r="C70" i="3"/>
  <c r="D70" i="3"/>
  <c r="G70" i="3"/>
  <c r="H70" i="3"/>
  <c r="A71" i="3"/>
  <c r="D71" i="3"/>
  <c r="G71" i="3"/>
  <c r="C71" i="3"/>
  <c r="H71" i="3"/>
  <c r="B71" i="3"/>
  <c r="A72" i="3"/>
  <c r="B72" i="3"/>
  <c r="C72" i="3"/>
  <c r="D72" i="3"/>
  <c r="G72" i="3"/>
  <c r="H72" i="3"/>
  <c r="A73" i="3"/>
  <c r="D73" i="3"/>
  <c r="G73" i="3"/>
  <c r="C73" i="3"/>
  <c r="H73" i="3"/>
  <c r="B73" i="3"/>
  <c r="A74" i="3"/>
  <c r="B74" i="3"/>
  <c r="D74" i="3"/>
  <c r="G74" i="3"/>
  <c r="C74" i="3"/>
  <c r="H74" i="3"/>
  <c r="A75" i="3"/>
  <c r="B75" i="3"/>
  <c r="C75" i="3"/>
  <c r="D75" i="3"/>
  <c r="G75" i="3"/>
  <c r="H75" i="3"/>
  <c r="A76" i="3"/>
  <c r="D76" i="3"/>
  <c r="G76" i="3"/>
  <c r="C76" i="3"/>
  <c r="H76" i="3"/>
  <c r="B76" i="3"/>
  <c r="A77" i="3"/>
  <c r="B77" i="3"/>
  <c r="C77" i="3"/>
  <c r="D77" i="3"/>
  <c r="G77" i="3"/>
  <c r="H77" i="3"/>
  <c r="A78" i="3"/>
  <c r="B78" i="3"/>
  <c r="D78" i="3"/>
  <c r="G78" i="3"/>
  <c r="C78" i="3"/>
  <c r="H78" i="3"/>
  <c r="A79" i="3"/>
  <c r="D79" i="3"/>
  <c r="G79" i="3"/>
  <c r="C79" i="3"/>
  <c r="H79" i="3"/>
  <c r="B79" i="3"/>
  <c r="A80" i="3"/>
  <c r="B80" i="3"/>
  <c r="C80" i="3"/>
  <c r="D80" i="3"/>
  <c r="G80" i="3"/>
  <c r="H80" i="3"/>
  <c r="A81" i="3"/>
  <c r="D81" i="3"/>
  <c r="G81" i="3"/>
  <c r="C81" i="3"/>
  <c r="H81" i="3"/>
  <c r="B81" i="3"/>
  <c r="A82" i="3"/>
  <c r="B82" i="3"/>
  <c r="D82" i="3"/>
  <c r="G82" i="3"/>
  <c r="C82" i="3"/>
  <c r="H82" i="3"/>
  <c r="A83" i="3"/>
  <c r="B83" i="3"/>
  <c r="C83" i="3"/>
  <c r="D83" i="3"/>
  <c r="G83" i="3"/>
  <c r="H83" i="3"/>
  <c r="A84" i="3"/>
  <c r="D84" i="3"/>
  <c r="G84" i="3"/>
  <c r="C84" i="3"/>
  <c r="H84" i="3"/>
  <c r="B84" i="3"/>
  <c r="A85" i="3"/>
  <c r="B85" i="3"/>
  <c r="C85" i="3"/>
  <c r="D85" i="3"/>
  <c r="G85" i="3"/>
  <c r="H85" i="3"/>
  <c r="A86" i="3"/>
  <c r="B86" i="3"/>
  <c r="D86" i="3"/>
  <c r="G86" i="3"/>
  <c r="C86" i="3"/>
  <c r="H86" i="3"/>
  <c r="A87" i="3"/>
  <c r="B87" i="3"/>
  <c r="D87" i="3"/>
  <c r="G87" i="3"/>
  <c r="C87" i="3"/>
  <c r="H87" i="3"/>
  <c r="A88" i="3"/>
  <c r="B88" i="3"/>
  <c r="C88" i="3"/>
  <c r="D88" i="3"/>
  <c r="G88" i="3"/>
  <c r="H88" i="3"/>
  <c r="A89" i="3"/>
  <c r="D89" i="3"/>
  <c r="G89" i="3"/>
  <c r="C89" i="3"/>
  <c r="H89" i="3"/>
  <c r="B89" i="3"/>
  <c r="A90" i="3"/>
  <c r="B90" i="3"/>
  <c r="D90" i="3"/>
  <c r="G90" i="3"/>
  <c r="C90" i="3"/>
  <c r="H90" i="3"/>
  <c r="A91" i="3"/>
  <c r="B91" i="3"/>
  <c r="C91" i="3"/>
  <c r="D91" i="3"/>
  <c r="G91" i="3"/>
  <c r="H91" i="3"/>
  <c r="A92" i="3"/>
  <c r="D92" i="3"/>
  <c r="G92" i="3"/>
  <c r="C92" i="3"/>
  <c r="H92" i="3"/>
  <c r="B92" i="3"/>
  <c r="A93" i="3"/>
  <c r="B93" i="3"/>
  <c r="C93" i="3"/>
  <c r="D93" i="3"/>
  <c r="G93" i="3"/>
  <c r="H93" i="3"/>
  <c r="A94" i="3"/>
  <c r="B94" i="3"/>
  <c r="C94" i="3"/>
  <c r="D94" i="3"/>
  <c r="G94" i="3"/>
  <c r="H94" i="3"/>
  <c r="A95" i="3"/>
  <c r="D95" i="3"/>
  <c r="G95" i="3"/>
  <c r="C95" i="3"/>
  <c r="H95" i="3"/>
  <c r="B95" i="3"/>
  <c r="A96" i="3"/>
  <c r="B96" i="3"/>
  <c r="C96" i="3"/>
  <c r="E96" i="3"/>
  <c r="D96" i="3"/>
  <c r="G96" i="3"/>
  <c r="H96" i="3"/>
  <c r="A97" i="3"/>
  <c r="D97" i="3"/>
  <c r="G97" i="3"/>
  <c r="C97" i="3"/>
  <c r="H97" i="3"/>
  <c r="B97" i="3"/>
  <c r="A98" i="3"/>
  <c r="B98" i="3"/>
  <c r="D98" i="3"/>
  <c r="G98" i="3"/>
  <c r="C98" i="3"/>
  <c r="H98" i="3"/>
  <c r="A99" i="3"/>
  <c r="B99" i="3"/>
  <c r="D99" i="3"/>
  <c r="G99" i="3"/>
  <c r="C99" i="3"/>
  <c r="H99" i="3"/>
  <c r="A100" i="3"/>
  <c r="D100" i="3"/>
  <c r="G100" i="3"/>
  <c r="C100" i="3"/>
  <c r="H100" i="3"/>
  <c r="B100" i="3"/>
  <c r="A101" i="3"/>
  <c r="B101" i="3"/>
  <c r="C101" i="3"/>
  <c r="D101" i="3"/>
  <c r="G101" i="3"/>
  <c r="H101" i="3"/>
  <c r="A102" i="3"/>
  <c r="C102" i="3"/>
  <c r="D102" i="3"/>
  <c r="G102" i="3"/>
  <c r="H102" i="3"/>
  <c r="B102" i="3"/>
  <c r="A103" i="3"/>
  <c r="D103" i="3"/>
  <c r="G103" i="3"/>
  <c r="C103" i="3"/>
  <c r="H103" i="3"/>
  <c r="B103" i="3"/>
  <c r="A104" i="3"/>
  <c r="B104" i="3"/>
  <c r="C104" i="3"/>
  <c r="D104" i="3"/>
  <c r="G104" i="3"/>
  <c r="H104" i="3"/>
  <c r="A105" i="3"/>
  <c r="C105" i="3"/>
  <c r="D105" i="3"/>
  <c r="G105" i="3"/>
  <c r="H105" i="3"/>
  <c r="B105" i="3"/>
  <c r="A106" i="3"/>
  <c r="B106" i="3"/>
  <c r="C106" i="3"/>
  <c r="D106" i="3"/>
  <c r="E106" i="3"/>
  <c r="G106" i="3"/>
  <c r="H106" i="3"/>
  <c r="A107" i="3"/>
  <c r="B107" i="3"/>
  <c r="D107" i="3"/>
  <c r="G107" i="3"/>
  <c r="C107" i="3"/>
  <c r="H107" i="3"/>
  <c r="A108" i="3"/>
  <c r="D108" i="3"/>
  <c r="G108" i="3"/>
  <c r="C108" i="3"/>
  <c r="H108" i="3"/>
  <c r="B108" i="3"/>
  <c r="A109" i="3"/>
  <c r="B109" i="3"/>
  <c r="C109" i="3"/>
  <c r="D109" i="3"/>
  <c r="G109" i="3"/>
  <c r="H109" i="3"/>
  <c r="A110" i="3"/>
  <c r="D110" i="3"/>
  <c r="G110" i="3"/>
  <c r="C110" i="3"/>
  <c r="H110" i="3"/>
  <c r="B110" i="3"/>
  <c r="A111" i="3"/>
  <c r="D111" i="3"/>
  <c r="G111" i="3"/>
  <c r="C111" i="3"/>
  <c r="H111" i="3"/>
  <c r="B111" i="3"/>
  <c r="A112" i="3"/>
  <c r="B112" i="3"/>
  <c r="C112" i="3"/>
  <c r="D112" i="3"/>
  <c r="G112" i="3"/>
  <c r="H112" i="3"/>
  <c r="A113" i="3"/>
  <c r="C113" i="3"/>
  <c r="D113" i="3"/>
  <c r="G113" i="3"/>
  <c r="H113" i="3"/>
  <c r="B113" i="3"/>
  <c r="A114" i="3"/>
  <c r="B114" i="3"/>
  <c r="C114" i="3"/>
  <c r="D114" i="3"/>
  <c r="G114" i="3"/>
  <c r="H114" i="3"/>
  <c r="A115" i="3"/>
  <c r="B115" i="3"/>
  <c r="D115" i="3"/>
  <c r="G115" i="3"/>
  <c r="C115" i="3"/>
  <c r="H115" i="3"/>
  <c r="A116" i="3"/>
  <c r="D116" i="3"/>
  <c r="G116" i="3"/>
  <c r="C116" i="3"/>
  <c r="H116" i="3"/>
  <c r="B116" i="3"/>
  <c r="A117" i="3"/>
  <c r="B117" i="3"/>
  <c r="C117" i="3"/>
  <c r="D117" i="3"/>
  <c r="G117" i="3"/>
  <c r="H117" i="3"/>
  <c r="A118" i="3"/>
  <c r="D118" i="3"/>
  <c r="G118" i="3"/>
  <c r="C118" i="3"/>
  <c r="H118" i="3"/>
  <c r="B118" i="3"/>
  <c r="A119" i="3"/>
  <c r="D119" i="3"/>
  <c r="G119" i="3"/>
  <c r="C119" i="3"/>
  <c r="H119" i="3"/>
  <c r="B119" i="3"/>
  <c r="A120" i="3"/>
  <c r="B120" i="3"/>
  <c r="C120" i="3"/>
  <c r="D120" i="3"/>
  <c r="G120" i="3"/>
  <c r="H120" i="3"/>
  <c r="A121" i="3"/>
  <c r="C121" i="3"/>
  <c r="D121" i="3"/>
  <c r="G121" i="3"/>
  <c r="H121" i="3"/>
  <c r="B121" i="3"/>
  <c r="A122" i="3"/>
  <c r="B122" i="3"/>
  <c r="C122" i="3"/>
  <c r="D122" i="3"/>
  <c r="G122" i="3"/>
  <c r="H122" i="3"/>
  <c r="A123" i="3"/>
  <c r="B123" i="3"/>
  <c r="D123" i="3"/>
  <c r="G123" i="3"/>
  <c r="C123" i="3"/>
  <c r="H123" i="3"/>
  <c r="A124" i="3"/>
  <c r="D124" i="3"/>
  <c r="G124" i="3"/>
  <c r="C124" i="3"/>
  <c r="H124" i="3"/>
  <c r="B124" i="3"/>
  <c r="A125" i="3"/>
  <c r="B125" i="3"/>
  <c r="C125" i="3"/>
  <c r="D125" i="3"/>
  <c r="G125" i="3"/>
  <c r="H125" i="3"/>
  <c r="A126" i="3"/>
  <c r="C126" i="3"/>
  <c r="D126" i="3"/>
  <c r="G126" i="3"/>
  <c r="H126" i="3"/>
  <c r="B126" i="3"/>
  <c r="A127" i="3"/>
  <c r="B127" i="3"/>
  <c r="D127" i="3"/>
  <c r="G127" i="3"/>
  <c r="C127" i="3"/>
  <c r="H127" i="3"/>
  <c r="A128" i="3"/>
  <c r="D128" i="3"/>
  <c r="G128" i="3"/>
  <c r="C128" i="3"/>
  <c r="H128" i="3"/>
  <c r="B128" i="3"/>
  <c r="A129" i="3"/>
  <c r="D129" i="3"/>
  <c r="G129" i="3"/>
  <c r="C129" i="3"/>
  <c r="H129" i="3"/>
  <c r="B129" i="3"/>
  <c r="A130" i="3"/>
  <c r="B130" i="3"/>
  <c r="C130" i="3"/>
  <c r="D130" i="3"/>
  <c r="G130" i="3"/>
  <c r="H130" i="3"/>
  <c r="A131" i="3"/>
  <c r="B131" i="3"/>
  <c r="C131" i="3"/>
  <c r="D131" i="3"/>
  <c r="G131" i="3"/>
  <c r="H131" i="3"/>
  <c r="A132" i="3"/>
  <c r="B132" i="3"/>
  <c r="D132" i="3"/>
  <c r="G132" i="3"/>
  <c r="C132" i="3"/>
  <c r="H132" i="3"/>
  <c r="A133" i="3"/>
  <c r="C133" i="3"/>
  <c r="D133" i="3"/>
  <c r="G133" i="3"/>
  <c r="H133" i="3"/>
  <c r="B133" i="3"/>
  <c r="A134" i="3"/>
  <c r="D134" i="3"/>
  <c r="G134" i="3"/>
  <c r="C134" i="3"/>
  <c r="H134" i="3"/>
  <c r="B134" i="3"/>
  <c r="A135" i="3"/>
  <c r="B135" i="3"/>
  <c r="D135" i="3"/>
  <c r="G135" i="3"/>
  <c r="C135" i="3"/>
  <c r="H135" i="3"/>
  <c r="A136" i="3"/>
  <c r="B136" i="3"/>
  <c r="C136" i="3"/>
  <c r="D136" i="3"/>
  <c r="G136" i="3"/>
  <c r="H136" i="3"/>
  <c r="A137" i="3"/>
  <c r="B137" i="3"/>
  <c r="D137" i="3"/>
  <c r="G137" i="3"/>
  <c r="C137" i="3"/>
  <c r="H137" i="3"/>
  <c r="A138" i="3"/>
  <c r="C138" i="3"/>
  <c r="D138" i="3"/>
  <c r="G138" i="3"/>
  <c r="H138" i="3"/>
  <c r="B138" i="3"/>
  <c r="A139" i="3"/>
  <c r="B139" i="3"/>
  <c r="D139" i="3"/>
  <c r="G139" i="3"/>
  <c r="C139" i="3"/>
  <c r="H139" i="3"/>
  <c r="A140" i="3"/>
  <c r="B140" i="3"/>
  <c r="D140" i="3"/>
  <c r="G140" i="3"/>
  <c r="C140" i="3"/>
  <c r="H140" i="3"/>
  <c r="A141" i="3"/>
  <c r="B141" i="3"/>
  <c r="D141" i="3"/>
  <c r="G141" i="3"/>
  <c r="C141" i="3"/>
  <c r="H141" i="3"/>
  <c r="A142" i="3"/>
  <c r="C142" i="3"/>
  <c r="D142" i="3"/>
  <c r="G142" i="3"/>
  <c r="H142" i="3"/>
  <c r="B142" i="3"/>
  <c r="A143" i="3"/>
  <c r="B143" i="3"/>
  <c r="D143" i="3"/>
  <c r="G143" i="3"/>
  <c r="C143" i="3"/>
  <c r="H143" i="3"/>
  <c r="A144" i="3"/>
  <c r="D144" i="3"/>
  <c r="G144" i="3"/>
  <c r="C144" i="3"/>
  <c r="H144" i="3"/>
  <c r="B144" i="3"/>
  <c r="A145" i="3"/>
  <c r="B145" i="3"/>
  <c r="D145" i="3"/>
  <c r="G145" i="3"/>
  <c r="C145" i="3"/>
  <c r="H145" i="3"/>
  <c r="A146" i="3"/>
  <c r="B146" i="3"/>
  <c r="C146" i="3"/>
  <c r="D146" i="3"/>
  <c r="G146" i="3"/>
  <c r="H146" i="3"/>
  <c r="A147" i="3"/>
  <c r="B147" i="3"/>
  <c r="C147" i="3"/>
  <c r="D147" i="3"/>
  <c r="G147" i="3"/>
  <c r="H147" i="3"/>
  <c r="A148" i="3"/>
  <c r="B148" i="3"/>
  <c r="C148" i="3"/>
  <c r="D148" i="3"/>
  <c r="G148" i="3"/>
  <c r="H148" i="3"/>
  <c r="A149" i="3"/>
  <c r="B149" i="3"/>
  <c r="D149" i="3"/>
  <c r="G149" i="3"/>
  <c r="C149" i="3"/>
  <c r="H149" i="3"/>
  <c r="A150" i="3"/>
  <c r="B150" i="3"/>
  <c r="D150" i="3"/>
  <c r="G150" i="3"/>
  <c r="C150" i="3"/>
  <c r="H150" i="3"/>
  <c r="A151" i="3"/>
  <c r="D151" i="3"/>
  <c r="G151" i="3"/>
  <c r="C151" i="3"/>
  <c r="H151" i="3"/>
  <c r="B151" i="3"/>
  <c r="A152" i="3"/>
  <c r="D152" i="3"/>
  <c r="G152" i="3"/>
  <c r="C152" i="3"/>
  <c r="H152" i="3"/>
  <c r="B152" i="3"/>
  <c r="A153" i="3"/>
  <c r="B153" i="3"/>
  <c r="D153" i="3"/>
  <c r="G153" i="3"/>
  <c r="C153" i="3"/>
  <c r="H153" i="3"/>
  <c r="A154" i="3"/>
  <c r="B154" i="3"/>
  <c r="D154" i="3"/>
  <c r="G154" i="3"/>
  <c r="C154" i="3"/>
  <c r="H154" i="3"/>
  <c r="A155" i="3"/>
  <c r="B155" i="3"/>
  <c r="C155" i="3"/>
  <c r="D155" i="3"/>
  <c r="G155" i="3"/>
  <c r="H155" i="3"/>
  <c r="A156" i="3"/>
  <c r="B156" i="3"/>
  <c r="C156" i="3"/>
  <c r="D156" i="3"/>
  <c r="G156" i="3"/>
  <c r="H156" i="3"/>
  <c r="A157" i="3"/>
  <c r="B157" i="3"/>
  <c r="D157" i="3"/>
  <c r="G157" i="3"/>
  <c r="C157" i="3"/>
  <c r="H157" i="3"/>
  <c r="A158" i="3"/>
  <c r="B158" i="3"/>
  <c r="D158" i="3"/>
  <c r="G158" i="3"/>
  <c r="C158" i="3"/>
  <c r="H158" i="3"/>
  <c r="A159" i="3"/>
  <c r="D159" i="3"/>
  <c r="G159" i="3"/>
  <c r="C159" i="3"/>
  <c r="H159" i="3"/>
  <c r="B159" i="3"/>
  <c r="A160" i="3"/>
  <c r="D160" i="3"/>
  <c r="G160" i="3"/>
  <c r="C160" i="3"/>
  <c r="H160" i="3"/>
  <c r="B160" i="3"/>
  <c r="A161" i="3"/>
  <c r="B161" i="3"/>
  <c r="D161" i="3"/>
  <c r="G161" i="3"/>
  <c r="C161" i="3"/>
  <c r="H161" i="3"/>
  <c r="A162" i="3"/>
  <c r="B162" i="3"/>
  <c r="D162" i="3"/>
  <c r="G162" i="3"/>
  <c r="C162" i="3"/>
  <c r="H162" i="3"/>
  <c r="A163" i="3"/>
  <c r="B163" i="3"/>
  <c r="C163" i="3"/>
  <c r="D163" i="3"/>
  <c r="G163" i="3"/>
  <c r="H163" i="3"/>
  <c r="A164" i="3"/>
  <c r="B164" i="3"/>
  <c r="C164" i="3"/>
  <c r="E164" i="3"/>
  <c r="D164" i="3"/>
  <c r="G164" i="3"/>
  <c r="H164" i="3"/>
  <c r="A165" i="3"/>
  <c r="B165" i="3"/>
  <c r="D165" i="3"/>
  <c r="G165" i="3"/>
  <c r="C165" i="3"/>
  <c r="H165" i="3"/>
  <c r="A166" i="3"/>
  <c r="B166" i="3"/>
  <c r="D166" i="3"/>
  <c r="G166" i="3"/>
  <c r="C166" i="3"/>
  <c r="H166" i="3"/>
  <c r="A167" i="3"/>
  <c r="D167" i="3"/>
  <c r="G167" i="3"/>
  <c r="C167" i="3"/>
  <c r="H167" i="3"/>
  <c r="B167" i="3"/>
  <c r="A168" i="3"/>
  <c r="D168" i="3"/>
  <c r="G168" i="3"/>
  <c r="C168" i="3"/>
  <c r="H168" i="3"/>
  <c r="B168" i="3"/>
  <c r="A169" i="3"/>
  <c r="B169" i="3"/>
  <c r="D169" i="3"/>
  <c r="G169" i="3"/>
  <c r="C169" i="3"/>
  <c r="H169" i="3"/>
  <c r="A170" i="3"/>
  <c r="B170" i="3"/>
  <c r="D170" i="3"/>
  <c r="G170" i="3"/>
  <c r="C170" i="3"/>
  <c r="H170" i="3"/>
  <c r="A171" i="3"/>
  <c r="B171" i="3"/>
  <c r="C171" i="3"/>
  <c r="D171" i="3"/>
  <c r="G171" i="3"/>
  <c r="H171" i="3"/>
  <c r="A172" i="3"/>
  <c r="B172" i="3"/>
  <c r="C172" i="3"/>
  <c r="D172" i="3"/>
  <c r="G172" i="3"/>
  <c r="H172" i="3"/>
  <c r="A173" i="3"/>
  <c r="B173" i="3"/>
  <c r="D173" i="3"/>
  <c r="G173" i="3"/>
  <c r="C173" i="3"/>
  <c r="H173" i="3"/>
  <c r="A174" i="3"/>
  <c r="B174" i="3"/>
  <c r="D174" i="3"/>
  <c r="G174" i="3"/>
  <c r="C174" i="3"/>
  <c r="H174" i="3"/>
  <c r="A175" i="3"/>
  <c r="D175" i="3"/>
  <c r="G175" i="3"/>
  <c r="C175" i="3"/>
  <c r="H175" i="3"/>
  <c r="B175" i="3"/>
  <c r="A176" i="3"/>
  <c r="D176" i="3"/>
  <c r="G176" i="3"/>
  <c r="C176" i="3"/>
  <c r="H176" i="3"/>
  <c r="B176" i="3"/>
  <c r="A177" i="3"/>
  <c r="B177" i="3"/>
  <c r="D177" i="3"/>
  <c r="G177" i="3"/>
  <c r="C177" i="3"/>
  <c r="H177" i="3"/>
  <c r="A178" i="3"/>
  <c r="B178" i="3"/>
  <c r="D178" i="3"/>
  <c r="G178" i="3"/>
  <c r="C178" i="3"/>
  <c r="H178" i="3"/>
  <c r="A179" i="3"/>
  <c r="B179" i="3"/>
  <c r="C179" i="3"/>
  <c r="D179" i="3"/>
  <c r="G179" i="3"/>
  <c r="H179" i="3"/>
  <c r="A180" i="3"/>
  <c r="B180" i="3"/>
  <c r="C180" i="3"/>
  <c r="D180" i="3"/>
  <c r="G180" i="3"/>
  <c r="H180" i="3"/>
  <c r="A181" i="3"/>
  <c r="B181" i="3"/>
  <c r="D181" i="3"/>
  <c r="G181" i="3"/>
  <c r="C181" i="3"/>
  <c r="H181" i="3"/>
  <c r="A182" i="3"/>
  <c r="B182" i="3"/>
  <c r="D182" i="3"/>
  <c r="G182" i="3"/>
  <c r="C182" i="3"/>
  <c r="H182" i="3"/>
  <c r="A183" i="3"/>
  <c r="D183" i="3"/>
  <c r="G183" i="3"/>
  <c r="C183" i="3"/>
  <c r="H183" i="3"/>
  <c r="B183" i="3"/>
  <c r="A184" i="3"/>
  <c r="D184" i="3"/>
  <c r="G184" i="3"/>
  <c r="C184" i="3"/>
  <c r="H184" i="3"/>
  <c r="B184" i="3"/>
  <c r="A185" i="3"/>
  <c r="B185" i="3"/>
  <c r="D185" i="3"/>
  <c r="G185" i="3"/>
  <c r="C185" i="3"/>
  <c r="H185" i="3"/>
  <c r="A186" i="3"/>
  <c r="B186" i="3"/>
  <c r="D186" i="3"/>
  <c r="G186" i="3"/>
  <c r="C186" i="3"/>
  <c r="H186" i="3"/>
  <c r="A187" i="3"/>
  <c r="B187" i="3"/>
  <c r="C187" i="3"/>
  <c r="D187" i="3"/>
  <c r="G187" i="3"/>
  <c r="H187" i="3"/>
  <c r="A188" i="3"/>
  <c r="B188" i="3"/>
  <c r="C188" i="3"/>
  <c r="D188" i="3"/>
  <c r="G188" i="3"/>
  <c r="H188" i="3"/>
  <c r="A189" i="3"/>
  <c r="B189" i="3"/>
  <c r="D189" i="3"/>
  <c r="G189" i="3"/>
  <c r="C189" i="3"/>
  <c r="H189" i="3"/>
  <c r="A190" i="3"/>
  <c r="D190" i="3"/>
  <c r="G190" i="3"/>
  <c r="C190" i="3"/>
  <c r="H190" i="3"/>
  <c r="B190" i="3"/>
  <c r="A191" i="3"/>
  <c r="D191" i="3"/>
  <c r="G191" i="3"/>
  <c r="C191" i="3"/>
  <c r="E191" i="3"/>
  <c r="H191" i="3"/>
  <c r="B191" i="3"/>
  <c r="A192" i="3"/>
  <c r="D192" i="3"/>
  <c r="G192" i="3"/>
  <c r="C192" i="3"/>
  <c r="H192" i="3"/>
  <c r="B192" i="3"/>
  <c r="A193" i="3"/>
  <c r="B193" i="3"/>
  <c r="D193" i="3"/>
  <c r="G193" i="3"/>
  <c r="C193" i="3"/>
  <c r="H193" i="3"/>
  <c r="A194" i="3"/>
  <c r="B194" i="3"/>
  <c r="C194" i="3"/>
  <c r="E194" i="3"/>
  <c r="D194" i="3"/>
  <c r="G194" i="3"/>
  <c r="H194" i="3"/>
  <c r="A195" i="3"/>
  <c r="B195" i="3"/>
  <c r="C195" i="3"/>
  <c r="E195" i="3"/>
  <c r="D195" i="3"/>
  <c r="G195" i="3"/>
  <c r="H195" i="3"/>
  <c r="A196" i="3"/>
  <c r="B196" i="3"/>
  <c r="C196" i="3"/>
  <c r="E196" i="3"/>
  <c r="D196" i="3"/>
  <c r="G196" i="3"/>
  <c r="H196" i="3"/>
  <c r="A197" i="3"/>
  <c r="B197" i="3"/>
  <c r="D197" i="3"/>
  <c r="G197" i="3"/>
  <c r="C197" i="3"/>
  <c r="E197" i="3"/>
  <c r="H197" i="3"/>
  <c r="A198" i="3"/>
  <c r="D198" i="3"/>
  <c r="G198" i="3"/>
  <c r="C198" i="3"/>
  <c r="E198" i="3"/>
  <c r="H198" i="3"/>
  <c r="B198" i="3"/>
  <c r="A199" i="3"/>
  <c r="D199" i="3"/>
  <c r="G199" i="3"/>
  <c r="C199" i="3"/>
  <c r="E199" i="3"/>
  <c r="H199" i="3"/>
  <c r="B199" i="3"/>
  <c r="A200" i="3"/>
  <c r="D200" i="3"/>
  <c r="G200" i="3"/>
  <c r="C200" i="3"/>
  <c r="E200" i="3"/>
  <c r="H200" i="3"/>
  <c r="B200" i="3"/>
  <c r="A201" i="3"/>
  <c r="B201" i="3"/>
  <c r="D201" i="3"/>
  <c r="G201" i="3"/>
  <c r="C201" i="3"/>
  <c r="H201" i="3"/>
  <c r="A202" i="3"/>
  <c r="B202" i="3"/>
  <c r="C202" i="3"/>
  <c r="E202" i="3"/>
  <c r="D202" i="3"/>
  <c r="G202" i="3"/>
  <c r="H202" i="3"/>
  <c r="A203" i="3"/>
  <c r="B203" i="3"/>
  <c r="C203" i="3"/>
  <c r="E203" i="3"/>
  <c r="D203" i="3"/>
  <c r="G203" i="3"/>
  <c r="H203" i="3"/>
  <c r="A204" i="3"/>
  <c r="B204" i="3"/>
  <c r="C204" i="3"/>
  <c r="D204" i="3"/>
  <c r="G204" i="3"/>
  <c r="H204" i="3"/>
  <c r="E93" i="2"/>
  <c r="F93" i="2" s="1"/>
  <c r="G93" i="2" s="1"/>
  <c r="I93" i="2" s="1"/>
  <c r="E74" i="2"/>
  <c r="E27" i="3" s="1"/>
  <c r="E27" i="2"/>
  <c r="E136" i="3" s="1"/>
  <c r="E71" i="2"/>
  <c r="F71" i="2" s="1"/>
  <c r="G71" i="2" s="1"/>
  <c r="I71" i="2" s="1"/>
  <c r="F74" i="2"/>
  <c r="F15" i="1" l="1"/>
  <c r="E54" i="2"/>
  <c r="E36" i="2"/>
  <c r="E87" i="2"/>
  <c r="E73" i="2"/>
  <c r="E92" i="2"/>
  <c r="E171" i="3"/>
  <c r="E77" i="3"/>
  <c r="E48" i="3"/>
  <c r="E224" i="2"/>
  <c r="F224" i="2" s="1"/>
  <c r="G224" i="2" s="1"/>
  <c r="K224" i="2" s="1"/>
  <c r="E218" i="2"/>
  <c r="F218" i="2" s="1"/>
  <c r="G218" i="2" s="1"/>
  <c r="K218" i="2" s="1"/>
  <c r="E205" i="2"/>
  <c r="E197" i="2"/>
  <c r="E189" i="2"/>
  <c r="E162" i="2"/>
  <c r="E159" i="2"/>
  <c r="E154" i="2"/>
  <c r="E151" i="2"/>
  <c r="E148" i="2"/>
  <c r="E140" i="2"/>
  <c r="E129" i="2"/>
  <c r="E82" i="3" s="1"/>
  <c r="E121" i="2"/>
  <c r="E74" i="3" s="1"/>
  <c r="E115" i="2"/>
  <c r="E110" i="2"/>
  <c r="E98" i="2"/>
  <c r="E82" i="2"/>
  <c r="E66" i="2"/>
  <c r="E57" i="2"/>
  <c r="E51" i="2"/>
  <c r="E45" i="2"/>
  <c r="E154" i="3" s="1"/>
  <c r="E39" i="2"/>
  <c r="E228" i="2"/>
  <c r="F228" i="2" s="1"/>
  <c r="G228" i="2" s="1"/>
  <c r="K228" i="2" s="1"/>
  <c r="E21" i="2"/>
  <c r="F21" i="2" s="1"/>
  <c r="G21" i="2" s="1"/>
  <c r="H21" i="2" s="1"/>
  <c r="E32" i="2"/>
  <c r="E33" i="2"/>
  <c r="F33" i="2" s="1"/>
  <c r="G33" i="2" s="1"/>
  <c r="H33" i="2" s="1"/>
  <c r="E77" i="2"/>
  <c r="E96" i="2"/>
  <c r="E30" i="2"/>
  <c r="E116" i="3"/>
  <c r="E217" i="2"/>
  <c r="F217" i="2" s="1"/>
  <c r="G217" i="2" s="1"/>
  <c r="K217" i="2" s="1"/>
  <c r="E213" i="2"/>
  <c r="F213" i="2" s="1"/>
  <c r="G213" i="2" s="1"/>
  <c r="K213" i="2" s="1"/>
  <c r="E178" i="2"/>
  <c r="E175" i="2"/>
  <c r="E170" i="2"/>
  <c r="E167" i="2"/>
  <c r="E164" i="2"/>
  <c r="E156" i="2"/>
  <c r="E145" i="2"/>
  <c r="E92" i="3" s="1"/>
  <c r="E137" i="2"/>
  <c r="E167" i="3" s="1"/>
  <c r="E131" i="2"/>
  <c r="E126" i="2"/>
  <c r="E123" i="2"/>
  <c r="E118" i="2"/>
  <c r="E112" i="2"/>
  <c r="E105" i="2"/>
  <c r="E100" i="2"/>
  <c r="E84" i="2"/>
  <c r="E68" i="2"/>
  <c r="E26" i="2"/>
  <c r="F17" i="2"/>
  <c r="E29" i="2"/>
  <c r="E59" i="2"/>
  <c r="E38" i="2"/>
  <c r="E56" i="2"/>
  <c r="E24" i="2"/>
  <c r="F24" i="2" s="1"/>
  <c r="G24" i="2" s="1"/>
  <c r="H24" i="2" s="1"/>
  <c r="E25" i="2"/>
  <c r="E134" i="3" s="1"/>
  <c r="E41" i="2"/>
  <c r="E150" i="3" s="1"/>
  <c r="E76" i="2"/>
  <c r="E90" i="3"/>
  <c r="E56" i="3"/>
  <c r="E194" i="2"/>
  <c r="E186" i="2"/>
  <c r="E183" i="2"/>
  <c r="E180" i="2"/>
  <c r="E172" i="2"/>
  <c r="E161" i="2"/>
  <c r="E184" i="3" s="1"/>
  <c r="E153" i="2"/>
  <c r="E176" i="3" s="1"/>
  <c r="E147" i="2"/>
  <c r="E142" i="2"/>
  <c r="E139" i="2"/>
  <c r="F139" i="2" s="1"/>
  <c r="G139" i="2" s="1"/>
  <c r="I139" i="2" s="1"/>
  <c r="E134" i="2"/>
  <c r="E128" i="2"/>
  <c r="F128" i="2" s="1"/>
  <c r="G128" i="2" s="1"/>
  <c r="I128" i="2" s="1"/>
  <c r="E120" i="2"/>
  <c r="F120" i="2" s="1"/>
  <c r="G120" i="2" s="1"/>
  <c r="I120" i="2" s="1"/>
  <c r="E97" i="2"/>
  <c r="E94" i="2"/>
  <c r="E88" i="2"/>
  <c r="E81" i="2"/>
  <c r="E78" i="2"/>
  <c r="E72" i="2"/>
  <c r="E65" i="2"/>
  <c r="E62" i="2"/>
  <c r="F62" i="2" s="1"/>
  <c r="G62" i="2" s="1"/>
  <c r="I62" i="2" s="1"/>
  <c r="E227" i="2"/>
  <c r="F227" i="2" s="1"/>
  <c r="G227" i="2" s="1"/>
  <c r="K227" i="2" s="1"/>
  <c r="E42" i="2"/>
  <c r="F42" i="2" s="1"/>
  <c r="G42" i="2" s="1"/>
  <c r="H42" i="2" s="1"/>
  <c r="E52" i="2"/>
  <c r="G22" i="2"/>
  <c r="H22" i="2" s="1"/>
  <c r="E53" i="2"/>
  <c r="F53" i="2" s="1"/>
  <c r="G53" i="2" s="1"/>
  <c r="H53" i="2" s="1"/>
  <c r="E80" i="2"/>
  <c r="E106" i="2"/>
  <c r="E50" i="2"/>
  <c r="F50" i="2" s="1"/>
  <c r="G50" i="2" s="1"/>
  <c r="H50" i="2" s="1"/>
  <c r="E168" i="3"/>
  <c r="E85" i="3"/>
  <c r="E32" i="3"/>
  <c r="E210" i="2"/>
  <c r="F210" i="2" s="1"/>
  <c r="G210" i="2" s="1"/>
  <c r="K210" i="2" s="1"/>
  <c r="E207" i="2"/>
  <c r="E202" i="2"/>
  <c r="E199" i="2"/>
  <c r="E196" i="2"/>
  <c r="E191" i="2"/>
  <c r="E188" i="2"/>
  <c r="E177" i="2"/>
  <c r="E192" i="3" s="1"/>
  <c r="E169" i="2"/>
  <c r="F169" i="2" s="1"/>
  <c r="G169" i="2" s="1"/>
  <c r="J169" i="2" s="1"/>
  <c r="E163" i="2"/>
  <c r="E158" i="2"/>
  <c r="E155" i="2"/>
  <c r="F155" i="2" s="1"/>
  <c r="G155" i="2" s="1"/>
  <c r="I155" i="2" s="1"/>
  <c r="E150" i="2"/>
  <c r="E144" i="2"/>
  <c r="E136" i="2"/>
  <c r="F136" i="2" s="1"/>
  <c r="G136" i="2" s="1"/>
  <c r="I136" i="2" s="1"/>
  <c r="E125" i="2"/>
  <c r="E117" i="2"/>
  <c r="E111" i="2"/>
  <c r="F111" i="2" s="1"/>
  <c r="G111" i="2" s="1"/>
  <c r="I111" i="2" s="1"/>
  <c r="E55" i="2"/>
  <c r="E43" i="2"/>
  <c r="F43" i="2" s="1"/>
  <c r="G43" i="2" s="1"/>
  <c r="H43" i="2" s="1"/>
  <c r="E233" i="2"/>
  <c r="F233" i="2" s="1"/>
  <c r="G233" i="2" s="1"/>
  <c r="K233" i="2" s="1"/>
  <c r="E31" i="2"/>
  <c r="E75" i="2"/>
  <c r="E48" i="2"/>
  <c r="E58" i="2"/>
  <c r="E14" i="3" s="1"/>
  <c r="E60" i="2"/>
  <c r="E86" i="2"/>
  <c r="E87" i="3"/>
  <c r="E223" i="2"/>
  <c r="F223" i="2" s="1"/>
  <c r="G223" i="2" s="1"/>
  <c r="K223" i="2" s="1"/>
  <c r="E220" i="2"/>
  <c r="F220" i="2" s="1"/>
  <c r="G220" i="2" s="1"/>
  <c r="K220" i="2" s="1"/>
  <c r="E216" i="2"/>
  <c r="F216" i="2" s="1"/>
  <c r="G216" i="2" s="1"/>
  <c r="K216" i="2" s="1"/>
  <c r="E212" i="2"/>
  <c r="F212" i="2" s="1"/>
  <c r="G212" i="2" s="1"/>
  <c r="K212" i="2" s="1"/>
  <c r="E204" i="2"/>
  <c r="E185" i="2"/>
  <c r="F185" i="2" s="1"/>
  <c r="G185" i="2" s="1"/>
  <c r="K185" i="2" s="1"/>
  <c r="E179" i="2"/>
  <c r="E174" i="2"/>
  <c r="E171" i="2"/>
  <c r="E166" i="2"/>
  <c r="E160" i="2"/>
  <c r="F160" i="2" s="1"/>
  <c r="G160" i="2" s="1"/>
  <c r="I160" i="2" s="1"/>
  <c r="E152" i="2"/>
  <c r="F152" i="2" s="1"/>
  <c r="G152" i="2" s="1"/>
  <c r="I152" i="2" s="1"/>
  <c r="E141" i="2"/>
  <c r="F141" i="2" s="1"/>
  <c r="G141" i="2" s="1"/>
  <c r="I141" i="2" s="1"/>
  <c r="E133" i="2"/>
  <c r="E108" i="2"/>
  <c r="E102" i="2"/>
  <c r="E46" i="3"/>
  <c r="E34" i="2"/>
  <c r="E44" i="2"/>
  <c r="E61" i="2"/>
  <c r="E90" i="2"/>
  <c r="E109" i="2"/>
  <c r="E131" i="3"/>
  <c r="E215" i="2"/>
  <c r="F215" i="2" s="1"/>
  <c r="G215" i="2" s="1"/>
  <c r="K215" i="2" s="1"/>
  <c r="E209" i="2"/>
  <c r="F209" i="2" s="1"/>
  <c r="G209" i="2" s="1"/>
  <c r="K209" i="2" s="1"/>
  <c r="E201" i="2"/>
  <c r="E195" i="2"/>
  <c r="F195" i="2" s="1"/>
  <c r="G195" i="2" s="1"/>
  <c r="K195" i="2" s="1"/>
  <c r="E193" i="2"/>
  <c r="E187" i="2"/>
  <c r="F187" i="2" s="1"/>
  <c r="G187" i="2" s="1"/>
  <c r="K187" i="2" s="1"/>
  <c r="E182" i="2"/>
  <c r="E176" i="2"/>
  <c r="F176" i="2" s="1"/>
  <c r="G176" i="2" s="1"/>
  <c r="K176" i="2" s="1"/>
  <c r="E168" i="2"/>
  <c r="F168" i="2" s="1"/>
  <c r="G168" i="2" s="1"/>
  <c r="K168" i="2" s="1"/>
  <c r="E157" i="2"/>
  <c r="E149" i="2"/>
  <c r="G146" i="2"/>
  <c r="I146" i="2" s="1"/>
  <c r="G143" i="2"/>
  <c r="I143" i="2" s="1"/>
  <c r="G138" i="2"/>
  <c r="I138" i="2" s="1"/>
  <c r="G135" i="2"/>
  <c r="I135" i="2" s="1"/>
  <c r="E114" i="2"/>
  <c r="E104" i="2"/>
  <c r="E99" i="2"/>
  <c r="G95" i="2"/>
  <c r="I95" i="2" s="1"/>
  <c r="E83" i="2"/>
  <c r="G79" i="2"/>
  <c r="I79" i="2" s="1"/>
  <c r="E67" i="2"/>
  <c r="G63" i="2"/>
  <c r="I63" i="2" s="1"/>
  <c r="E47" i="2"/>
  <c r="E37" i="2"/>
  <c r="E23" i="2"/>
  <c r="E28" i="2"/>
  <c r="E230" i="2"/>
  <c r="F230" i="2" s="1"/>
  <c r="G230" i="2" s="1"/>
  <c r="K230" i="2" s="1"/>
  <c r="E226" i="2"/>
  <c r="F226" i="2" s="1"/>
  <c r="G226" i="2" s="1"/>
  <c r="K226" i="2" s="1"/>
  <c r="G74" i="2"/>
  <c r="I74" i="2" s="1"/>
  <c r="E49" i="2"/>
  <c r="E91" i="2"/>
  <c r="E46" i="2"/>
  <c r="F46" i="2" s="1"/>
  <c r="G46" i="2" s="1"/>
  <c r="H46" i="2" s="1"/>
  <c r="E40" i="2"/>
  <c r="E35" i="2"/>
  <c r="E64" i="2"/>
  <c r="E113" i="2"/>
  <c r="E66" i="3" s="1"/>
  <c r="E70" i="2"/>
  <c r="E89" i="2"/>
  <c r="E225" i="2"/>
  <c r="F225" i="2" s="1"/>
  <c r="G225" i="2" s="1"/>
  <c r="K225" i="2" s="1"/>
  <c r="E219" i="2"/>
  <c r="F219" i="2" s="1"/>
  <c r="G219" i="2" s="1"/>
  <c r="K219" i="2" s="1"/>
  <c r="E211" i="2"/>
  <c r="F211" i="2" s="1"/>
  <c r="G211" i="2" s="1"/>
  <c r="K211" i="2" s="1"/>
  <c r="E206" i="2"/>
  <c r="E203" i="2"/>
  <c r="F203" i="2" s="1"/>
  <c r="G203" i="2" s="1"/>
  <c r="K203" i="2" s="1"/>
  <c r="E198" i="2"/>
  <c r="E190" i="2"/>
  <c r="E184" i="2"/>
  <c r="F184" i="2" s="1"/>
  <c r="G184" i="2" s="1"/>
  <c r="K184" i="2" s="1"/>
  <c r="E173" i="2"/>
  <c r="E165" i="2"/>
  <c r="E130" i="2"/>
  <c r="E127" i="2"/>
  <c r="E122" i="2"/>
  <c r="E119" i="2"/>
  <c r="E116" i="2"/>
  <c r="E107" i="2"/>
  <c r="F107" i="2" s="1"/>
  <c r="G107" i="2" s="1"/>
  <c r="I107" i="2" s="1"/>
  <c r="E101" i="2"/>
  <c r="E54" i="3" s="1"/>
  <c r="E85" i="2"/>
  <c r="E38" i="3" s="1"/>
  <c r="E69" i="2"/>
  <c r="E22" i="3" s="1"/>
  <c r="E126" i="3"/>
  <c r="E153" i="3"/>
  <c r="F44" i="2"/>
  <c r="G44" i="2" s="1"/>
  <c r="H44" i="2" s="1"/>
  <c r="F41" i="2"/>
  <c r="G41" i="2" s="1"/>
  <c r="H41" i="2" s="1"/>
  <c r="F131" i="2"/>
  <c r="G131" i="2" s="1"/>
  <c r="I131" i="2" s="1"/>
  <c r="E84" i="3"/>
  <c r="F123" i="2"/>
  <c r="G123" i="2" s="1"/>
  <c r="I123" i="2" s="1"/>
  <c r="E76" i="3"/>
  <c r="F57" i="2"/>
  <c r="G57" i="2" s="1"/>
  <c r="I57" i="2" s="1"/>
  <c r="E13" i="3"/>
  <c r="F179" i="2"/>
  <c r="G179" i="2" s="1"/>
  <c r="J179" i="2" s="1"/>
  <c r="E193" i="3"/>
  <c r="F115" i="2"/>
  <c r="G115" i="2" s="1"/>
  <c r="I115" i="2" s="1"/>
  <c r="E68" i="3"/>
  <c r="E142" i="3"/>
  <c r="F61" i="2"/>
  <c r="G61" i="2" s="1"/>
  <c r="I61" i="2" s="1"/>
  <c r="E17" i="3"/>
  <c r="E24" i="3"/>
  <c r="F163" i="2"/>
  <c r="G163" i="2" s="1"/>
  <c r="J163" i="2" s="1"/>
  <c r="E95" i="3"/>
  <c r="E152" i="3"/>
  <c r="E155" i="3"/>
  <c r="E151" i="3"/>
  <c r="E188" i="3"/>
  <c r="F177" i="2"/>
  <c r="G177" i="2" s="1"/>
  <c r="F161" i="2"/>
  <c r="G161" i="2" s="1"/>
  <c r="I161" i="2" s="1"/>
  <c r="F153" i="2"/>
  <c r="G153" i="2" s="1"/>
  <c r="I153" i="2" s="1"/>
  <c r="F129" i="2"/>
  <c r="G129" i="2" s="1"/>
  <c r="I129" i="2" s="1"/>
  <c r="F121" i="2"/>
  <c r="G121" i="2" s="1"/>
  <c r="I121" i="2" s="1"/>
  <c r="F69" i="2"/>
  <c r="G69" i="2" s="1"/>
  <c r="I69" i="2" s="1"/>
  <c r="F45" i="2"/>
  <c r="G45" i="2" s="1"/>
  <c r="H45" i="2" s="1"/>
  <c r="E159" i="3"/>
  <c r="F27" i="2"/>
  <c r="G27" i="2" s="1"/>
  <c r="H27" i="2" s="1"/>
  <c r="F25" i="2"/>
  <c r="G25" i="2" s="1"/>
  <c r="H25" i="2" s="1"/>
  <c r="E183" i="3"/>
  <c r="E104" i="3"/>
  <c r="E88" i="3"/>
  <c r="E81" i="3"/>
  <c r="E73" i="3"/>
  <c r="E123" i="3"/>
  <c r="E178" i="1"/>
  <c r="F178" i="1" s="1"/>
  <c r="G178" i="1" s="1"/>
  <c r="K178" i="1" s="1"/>
  <c r="E166" i="1"/>
  <c r="F166" i="1" s="1"/>
  <c r="G166" i="1" s="1"/>
  <c r="J166" i="1" s="1"/>
  <c r="G163" i="1"/>
  <c r="J163" i="1" s="1"/>
  <c r="E160" i="1"/>
  <c r="F160" i="1" s="1"/>
  <c r="G160" i="1" s="1"/>
  <c r="I160" i="1" s="1"/>
  <c r="G154" i="1"/>
  <c r="I154" i="1" s="1"/>
  <c r="E146" i="1"/>
  <c r="F146" i="1" s="1"/>
  <c r="G146" i="1" s="1"/>
  <c r="I146" i="1" s="1"/>
  <c r="E139" i="1"/>
  <c r="F139" i="1" s="1"/>
  <c r="G139" i="1" s="1"/>
  <c r="I139" i="1" s="1"/>
  <c r="E118" i="1"/>
  <c r="F118" i="1" s="1"/>
  <c r="G118" i="1" s="1"/>
  <c r="I118" i="1" s="1"/>
  <c r="E109" i="1"/>
  <c r="F109" i="1" s="1"/>
  <c r="G109" i="1" s="1"/>
  <c r="I109" i="1" s="1"/>
  <c r="E85" i="1"/>
  <c r="F85" i="1" s="1"/>
  <c r="G85" i="1" s="1"/>
  <c r="I85" i="1" s="1"/>
  <c r="E63" i="1"/>
  <c r="F63" i="1" s="1"/>
  <c r="G63" i="1" s="1"/>
  <c r="I63" i="1" s="1"/>
  <c r="E56" i="1"/>
  <c r="F56" i="1" s="1"/>
  <c r="G56" i="1" s="1"/>
  <c r="I56" i="1" s="1"/>
  <c r="E53" i="1"/>
  <c r="F53" i="1" s="1"/>
  <c r="G53" i="1" s="1"/>
  <c r="H53" i="1" s="1"/>
  <c r="E46" i="1"/>
  <c r="F46" i="1" s="1"/>
  <c r="G46" i="1" s="1"/>
  <c r="H46" i="1" s="1"/>
  <c r="E43" i="1"/>
  <c r="F43" i="1" s="1"/>
  <c r="G43" i="1" s="1"/>
  <c r="H43" i="1" s="1"/>
  <c r="E27" i="1"/>
  <c r="F27" i="1" s="1"/>
  <c r="G27" i="1" s="1"/>
  <c r="H27" i="1" s="1"/>
  <c r="E24" i="1"/>
  <c r="F24" i="1" s="1"/>
  <c r="G24" i="1" s="1"/>
  <c r="H24" i="1" s="1"/>
  <c r="E21" i="1"/>
  <c r="F21" i="1" s="1"/>
  <c r="G21" i="1" s="1"/>
  <c r="H21" i="1" s="1"/>
  <c r="E237" i="1"/>
  <c r="F237" i="1" s="1"/>
  <c r="G237" i="1" s="1"/>
  <c r="K237" i="1" s="1"/>
  <c r="E148" i="1"/>
  <c r="F148" i="1" s="1"/>
  <c r="G148" i="1" s="1"/>
  <c r="I148" i="1" s="1"/>
  <c r="E145" i="1"/>
  <c r="F145" i="1" s="1"/>
  <c r="G145" i="1" s="1"/>
  <c r="I145" i="1" s="1"/>
  <c r="E138" i="1"/>
  <c r="F138" i="1" s="1"/>
  <c r="G138" i="1" s="1"/>
  <c r="I138" i="1" s="1"/>
  <c r="E135" i="1"/>
  <c r="F135" i="1" s="1"/>
  <c r="G135" i="1" s="1"/>
  <c r="I135" i="1" s="1"/>
  <c r="E129" i="1"/>
  <c r="F129" i="1" s="1"/>
  <c r="G129" i="1" s="1"/>
  <c r="I129" i="1" s="1"/>
  <c r="E127" i="1"/>
  <c r="F127" i="1" s="1"/>
  <c r="G127" i="1" s="1"/>
  <c r="I127" i="1" s="1"/>
  <c r="E124" i="1"/>
  <c r="F124" i="1" s="1"/>
  <c r="G124" i="1" s="1"/>
  <c r="I124" i="1" s="1"/>
  <c r="E117" i="1"/>
  <c r="F117" i="1" s="1"/>
  <c r="G117" i="1" s="1"/>
  <c r="I117" i="1" s="1"/>
  <c r="E115" i="1"/>
  <c r="F115" i="1" s="1"/>
  <c r="G115" i="1" s="1"/>
  <c r="I115" i="1" s="1"/>
  <c r="E112" i="1"/>
  <c r="F112" i="1" s="1"/>
  <c r="G112" i="1" s="1"/>
  <c r="I112" i="1" s="1"/>
  <c r="E108" i="1"/>
  <c r="F108" i="1" s="1"/>
  <c r="G108" i="1" s="1"/>
  <c r="I108" i="1" s="1"/>
  <c r="E105" i="1"/>
  <c r="F105" i="1" s="1"/>
  <c r="G105" i="1" s="1"/>
  <c r="I105" i="1" s="1"/>
  <c r="E102" i="1"/>
  <c r="F102" i="1" s="1"/>
  <c r="G102" i="1" s="1"/>
  <c r="I102" i="1" s="1"/>
  <c r="G84" i="1"/>
  <c r="I84" i="1" s="1"/>
  <c r="E75" i="1"/>
  <c r="F75" i="1" s="1"/>
  <c r="G75" i="1" s="1"/>
  <c r="J75" i="1" s="1"/>
  <c r="E55" i="1"/>
  <c r="F55" i="1" s="1"/>
  <c r="G55" i="1" s="1"/>
  <c r="I55" i="1" s="1"/>
  <c r="E52" i="1"/>
  <c r="F52" i="1" s="1"/>
  <c r="G52" i="1" s="1"/>
  <c r="H52" i="1" s="1"/>
  <c r="E49" i="1"/>
  <c r="F49" i="1" s="1"/>
  <c r="G49" i="1" s="1"/>
  <c r="H49" i="1" s="1"/>
  <c r="E45" i="1"/>
  <c r="F45" i="1" s="1"/>
  <c r="G45" i="1" s="1"/>
  <c r="H45" i="1" s="1"/>
  <c r="E42" i="1"/>
  <c r="F42" i="1" s="1"/>
  <c r="G42" i="1" s="1"/>
  <c r="H42" i="1" s="1"/>
  <c r="E30" i="1"/>
  <c r="F30" i="1" s="1"/>
  <c r="G30" i="1" s="1"/>
  <c r="H30" i="1" s="1"/>
  <c r="E232" i="1"/>
  <c r="F232" i="1" s="1"/>
  <c r="G232" i="1" s="1"/>
  <c r="K232" i="1" s="1"/>
  <c r="E185" i="1"/>
  <c r="F185" i="1" s="1"/>
  <c r="G185" i="1" s="1"/>
  <c r="K185" i="1" s="1"/>
  <c r="E180" i="1"/>
  <c r="F180" i="1" s="1"/>
  <c r="G180" i="1" s="1"/>
  <c r="J180" i="1" s="1"/>
  <c r="E177" i="1"/>
  <c r="F177" i="1" s="1"/>
  <c r="G177" i="1" s="1"/>
  <c r="J177" i="1" s="1"/>
  <c r="E173" i="1"/>
  <c r="F173" i="1" s="1"/>
  <c r="G173" i="1" s="1"/>
  <c r="J173" i="1" s="1"/>
  <c r="E170" i="1"/>
  <c r="F170" i="1" s="1"/>
  <c r="G170" i="1" s="1"/>
  <c r="J170" i="1" s="1"/>
  <c r="G167" i="1"/>
  <c r="J167" i="1" s="1"/>
  <c r="E159" i="1"/>
  <c r="F159" i="1" s="1"/>
  <c r="G159" i="1" s="1"/>
  <c r="I159" i="1" s="1"/>
  <c r="E156" i="1"/>
  <c r="F156" i="1" s="1"/>
  <c r="G156" i="1" s="1"/>
  <c r="I156" i="1" s="1"/>
  <c r="E151" i="1"/>
  <c r="F151" i="1" s="1"/>
  <c r="G151" i="1" s="1"/>
  <c r="I151" i="1" s="1"/>
  <c r="E141" i="1"/>
  <c r="F141" i="1" s="1"/>
  <c r="G141" i="1" s="1"/>
  <c r="I141" i="1" s="1"/>
  <c r="E98" i="1"/>
  <c r="F98" i="1" s="1"/>
  <c r="G98" i="1" s="1"/>
  <c r="I98" i="1" s="1"/>
  <c r="E94" i="1"/>
  <c r="F94" i="1" s="1"/>
  <c r="G94" i="1" s="1"/>
  <c r="I94" i="1" s="1"/>
  <c r="E90" i="1"/>
  <c r="F90" i="1" s="1"/>
  <c r="G90" i="1" s="1"/>
  <c r="I90" i="1" s="1"/>
  <c r="E87" i="1"/>
  <c r="F87" i="1" s="1"/>
  <c r="G87" i="1" s="1"/>
  <c r="I87" i="1" s="1"/>
  <c r="E78" i="1"/>
  <c r="F78" i="1" s="1"/>
  <c r="G78" i="1" s="1"/>
  <c r="I78" i="1" s="1"/>
  <c r="E71" i="1"/>
  <c r="F71" i="1" s="1"/>
  <c r="G71" i="1" s="1"/>
  <c r="I71" i="1" s="1"/>
  <c r="E68" i="1"/>
  <c r="F68" i="1" s="1"/>
  <c r="G68" i="1" s="1"/>
  <c r="I68" i="1" s="1"/>
  <c r="E62" i="1"/>
  <c r="F62" i="1" s="1"/>
  <c r="G62" i="1" s="1"/>
  <c r="I62" i="1" s="1"/>
  <c r="E58" i="1"/>
  <c r="F58" i="1" s="1"/>
  <c r="G58" i="1" s="1"/>
  <c r="I58" i="1" s="1"/>
  <c r="E22" i="1"/>
  <c r="F22" i="1" s="1"/>
  <c r="G22" i="1" s="1"/>
  <c r="H22" i="1" s="1"/>
  <c r="E65" i="1"/>
  <c r="F65" i="1" s="1"/>
  <c r="G65" i="1" s="1"/>
  <c r="I65" i="1" s="1"/>
  <c r="E48" i="1"/>
  <c r="F48" i="1" s="1"/>
  <c r="G48" i="1" s="1"/>
  <c r="H48" i="1" s="1"/>
  <c r="E38" i="1"/>
  <c r="F38" i="1" s="1"/>
  <c r="G38" i="1" s="1"/>
  <c r="H38" i="1" s="1"/>
  <c r="E29" i="1"/>
  <c r="F29" i="1" s="1"/>
  <c r="G29" i="1" s="1"/>
  <c r="H29" i="1" s="1"/>
  <c r="E235" i="1"/>
  <c r="F235" i="1" s="1"/>
  <c r="G235" i="1" s="1"/>
  <c r="K235" i="1" s="1"/>
  <c r="E64" i="1"/>
  <c r="F64" i="1" s="1"/>
  <c r="G64" i="1" s="1"/>
  <c r="I64" i="1" s="1"/>
  <c r="E57" i="1"/>
  <c r="F57" i="1" s="1"/>
  <c r="G57" i="1" s="1"/>
  <c r="I57" i="1" s="1"/>
  <c r="E54" i="1"/>
  <c r="F54" i="1" s="1"/>
  <c r="G54" i="1" s="1"/>
  <c r="H54" i="1" s="1"/>
  <c r="E47" i="1"/>
  <c r="F47" i="1" s="1"/>
  <c r="G47" i="1" s="1"/>
  <c r="H47" i="1" s="1"/>
  <c r="E41" i="1"/>
  <c r="F41" i="1" s="1"/>
  <c r="G41" i="1" s="1"/>
  <c r="H41" i="1" s="1"/>
  <c r="E238" i="1"/>
  <c r="F238" i="1" s="1"/>
  <c r="G238" i="1" s="1"/>
  <c r="K238" i="1" s="1"/>
  <c r="E225" i="1"/>
  <c r="F225" i="1" s="1"/>
  <c r="G225" i="1" s="1"/>
  <c r="E233" i="1"/>
  <c r="F233" i="1" s="1"/>
  <c r="G233" i="1" s="1"/>
  <c r="K233" i="1" s="1"/>
  <c r="E36" i="1"/>
  <c r="F36" i="1" s="1"/>
  <c r="G36" i="1" s="1"/>
  <c r="H36" i="1" s="1"/>
  <c r="E28" i="1"/>
  <c r="F28" i="1" s="1"/>
  <c r="G28" i="1" s="1"/>
  <c r="H28" i="1" s="1"/>
  <c r="E236" i="1"/>
  <c r="F236" i="1" s="1"/>
  <c r="G236" i="1" s="1"/>
  <c r="K236" i="1" s="1"/>
  <c r="E39" i="1"/>
  <c r="F39" i="1" s="1"/>
  <c r="G39" i="1" s="1"/>
  <c r="H39" i="1" s="1"/>
  <c r="E31" i="1"/>
  <c r="F31" i="1" s="1"/>
  <c r="G31" i="1" s="1"/>
  <c r="H31" i="1" s="1"/>
  <c r="E23" i="1"/>
  <c r="F23" i="1" s="1"/>
  <c r="G23" i="1" s="1"/>
  <c r="H23" i="1" s="1"/>
  <c r="E227" i="1"/>
  <c r="F227" i="1" s="1"/>
  <c r="G227" i="1" s="1"/>
  <c r="K227" i="1" s="1"/>
  <c r="E34" i="1"/>
  <c r="F34" i="1" s="1"/>
  <c r="G34" i="1" s="1"/>
  <c r="H34" i="1" s="1"/>
  <c r="E26" i="1"/>
  <c r="F26" i="1" s="1"/>
  <c r="G26" i="1" s="1"/>
  <c r="H26" i="1" s="1"/>
  <c r="E234" i="1"/>
  <c r="F234" i="1" s="1"/>
  <c r="G234" i="1" s="1"/>
  <c r="K234" i="1" s="1"/>
  <c r="C11" i="1"/>
  <c r="C12" i="1"/>
  <c r="O247" i="1" l="1"/>
  <c r="O246" i="1"/>
  <c r="O245" i="1"/>
  <c r="O241" i="1"/>
  <c r="O242" i="1"/>
  <c r="O240" i="1"/>
  <c r="O239" i="1"/>
  <c r="O244" i="1"/>
  <c r="O243" i="1"/>
  <c r="E64" i="3"/>
  <c r="F145" i="2"/>
  <c r="G145" i="2" s="1"/>
  <c r="I145" i="2" s="1"/>
  <c r="E112" i="3"/>
  <c r="E99" i="3"/>
  <c r="E178" i="3"/>
  <c r="E130" i="3"/>
  <c r="E110" i="3"/>
  <c r="E60" i="3"/>
  <c r="E175" i="3"/>
  <c r="F64" i="2"/>
  <c r="G64" i="2" s="1"/>
  <c r="I64" i="2" s="1"/>
  <c r="E18" i="3"/>
  <c r="F83" i="2"/>
  <c r="G83" i="2" s="1"/>
  <c r="I83" i="2" s="1"/>
  <c r="E36" i="3"/>
  <c r="F174" i="2"/>
  <c r="G174" i="2" s="1"/>
  <c r="K174" i="2" s="1"/>
  <c r="E102" i="3"/>
  <c r="F31" i="2"/>
  <c r="G31" i="2" s="1"/>
  <c r="H31" i="2" s="1"/>
  <c r="E140" i="3"/>
  <c r="F150" i="2"/>
  <c r="G150" i="2" s="1"/>
  <c r="I150" i="2" s="1"/>
  <c r="E173" i="3"/>
  <c r="E119" i="3"/>
  <c r="F196" i="2"/>
  <c r="G196" i="2" s="1"/>
  <c r="K196" i="2" s="1"/>
  <c r="E147" i="3"/>
  <c r="F38" i="2"/>
  <c r="G38" i="2" s="1"/>
  <c r="H38" i="2" s="1"/>
  <c r="F105" i="2"/>
  <c r="G105" i="2" s="1"/>
  <c r="I105" i="2" s="1"/>
  <c r="E58" i="3"/>
  <c r="E179" i="3"/>
  <c r="F156" i="2"/>
  <c r="G156" i="2" s="1"/>
  <c r="I156" i="2" s="1"/>
  <c r="E30" i="3"/>
  <c r="F77" i="2"/>
  <c r="G77" i="2" s="1"/>
  <c r="I77" i="2" s="1"/>
  <c r="F140" i="2"/>
  <c r="G140" i="2" s="1"/>
  <c r="I140" i="2" s="1"/>
  <c r="E89" i="3"/>
  <c r="F189" i="2"/>
  <c r="G189" i="2" s="1"/>
  <c r="K189" i="2" s="1"/>
  <c r="E114" i="3"/>
  <c r="F85" i="2"/>
  <c r="G85" i="2" s="1"/>
  <c r="I85" i="2" s="1"/>
  <c r="E133" i="3"/>
  <c r="E162" i="3"/>
  <c r="E169" i="3"/>
  <c r="F206" i="2"/>
  <c r="G206" i="2" s="1"/>
  <c r="K206" i="2" s="1"/>
  <c r="E129" i="3"/>
  <c r="F35" i="2"/>
  <c r="G35" i="2" s="1"/>
  <c r="H35" i="2" s="1"/>
  <c r="E144" i="3"/>
  <c r="F28" i="2"/>
  <c r="G28" i="2" s="1"/>
  <c r="H28" i="2" s="1"/>
  <c r="E137" i="3"/>
  <c r="F149" i="2"/>
  <c r="G149" i="2" s="1"/>
  <c r="I149" i="2" s="1"/>
  <c r="E94" i="3"/>
  <c r="F201" i="2"/>
  <c r="G201" i="2" s="1"/>
  <c r="K201" i="2" s="1"/>
  <c r="E124" i="3"/>
  <c r="F199" i="2"/>
  <c r="G199" i="2" s="1"/>
  <c r="K199" i="2" s="1"/>
  <c r="E122" i="3"/>
  <c r="F106" i="2"/>
  <c r="G106" i="2" s="1"/>
  <c r="I106" i="2" s="1"/>
  <c r="E59" i="3"/>
  <c r="F65" i="2"/>
  <c r="G65" i="2" s="1"/>
  <c r="I65" i="2" s="1"/>
  <c r="E165" i="3"/>
  <c r="F172" i="2"/>
  <c r="G172" i="2" s="1"/>
  <c r="J172" i="2" s="1"/>
  <c r="E190" i="3"/>
  <c r="E15" i="3"/>
  <c r="F59" i="2"/>
  <c r="G59" i="2" s="1"/>
  <c r="I59" i="2" s="1"/>
  <c r="F112" i="2"/>
  <c r="G112" i="2" s="1"/>
  <c r="I112" i="2" s="1"/>
  <c r="E65" i="3"/>
  <c r="E97" i="3"/>
  <c r="F164" i="2"/>
  <c r="G164" i="2" s="1"/>
  <c r="J164" i="2" s="1"/>
  <c r="E19" i="3"/>
  <c r="F66" i="2"/>
  <c r="G66" i="2" s="1"/>
  <c r="I66" i="2" s="1"/>
  <c r="F148" i="2"/>
  <c r="G148" i="2" s="1"/>
  <c r="I148" i="2" s="1"/>
  <c r="E172" i="3"/>
  <c r="E45" i="3"/>
  <c r="F92" i="2"/>
  <c r="G92" i="2" s="1"/>
  <c r="I92" i="2" s="1"/>
  <c r="F58" i="2"/>
  <c r="G58" i="2" s="1"/>
  <c r="I58" i="2" s="1"/>
  <c r="F101" i="2"/>
  <c r="G101" i="2" s="1"/>
  <c r="I101" i="2" s="1"/>
  <c r="F116" i="2"/>
  <c r="G116" i="2" s="1"/>
  <c r="I116" i="2" s="1"/>
  <c r="E69" i="3"/>
  <c r="F40" i="2"/>
  <c r="G40" i="2" s="1"/>
  <c r="H40" i="2" s="1"/>
  <c r="E149" i="3"/>
  <c r="F23" i="2"/>
  <c r="G23" i="2" s="1"/>
  <c r="H23" i="2" s="1"/>
  <c r="E132" i="3"/>
  <c r="F99" i="2"/>
  <c r="G99" i="2" s="1"/>
  <c r="I99" i="2" s="1"/>
  <c r="E52" i="3"/>
  <c r="F157" i="2"/>
  <c r="G157" i="2" s="1"/>
  <c r="I157" i="2" s="1"/>
  <c r="E180" i="3"/>
  <c r="F34" i="2"/>
  <c r="G34" i="2" s="1"/>
  <c r="H34" i="2" s="1"/>
  <c r="E143" i="3"/>
  <c r="F133" i="2"/>
  <c r="G133" i="2" s="1"/>
  <c r="I133" i="2" s="1"/>
  <c r="E86" i="3"/>
  <c r="F86" i="2"/>
  <c r="G86" i="2" s="1"/>
  <c r="I86" i="2" s="1"/>
  <c r="E39" i="3"/>
  <c r="E181" i="3"/>
  <c r="F158" i="2"/>
  <c r="G158" i="2" s="1"/>
  <c r="I158" i="2" s="1"/>
  <c r="E125" i="3"/>
  <c r="F202" i="2"/>
  <c r="G202" i="2" s="1"/>
  <c r="K202" i="2" s="1"/>
  <c r="F80" i="2"/>
  <c r="G80" i="2" s="1"/>
  <c r="I80" i="2" s="1"/>
  <c r="E33" i="3"/>
  <c r="E25" i="3"/>
  <c r="F72" i="2"/>
  <c r="G72" i="2" s="1"/>
  <c r="I72" i="2" s="1"/>
  <c r="E107" i="3"/>
  <c r="F180" i="2"/>
  <c r="G180" i="2" s="1"/>
  <c r="K180" i="2" s="1"/>
  <c r="E138" i="3"/>
  <c r="F29" i="2"/>
  <c r="G29" i="2" s="1"/>
  <c r="H29" i="2" s="1"/>
  <c r="E71" i="3"/>
  <c r="F118" i="2"/>
  <c r="G118" i="2" s="1"/>
  <c r="I118" i="2" s="1"/>
  <c r="E98" i="3"/>
  <c r="F167" i="2"/>
  <c r="G167" i="2" s="1"/>
  <c r="K167" i="2" s="1"/>
  <c r="E141" i="3"/>
  <c r="F32" i="2"/>
  <c r="G32" i="2" s="1"/>
  <c r="H32" i="2" s="1"/>
  <c r="E35" i="3"/>
  <c r="F82" i="2"/>
  <c r="G82" i="2" s="1"/>
  <c r="I82" i="2" s="1"/>
  <c r="F151" i="2"/>
  <c r="G151" i="2" s="1"/>
  <c r="I151" i="2" s="1"/>
  <c r="E174" i="3"/>
  <c r="F197" i="2"/>
  <c r="G197" i="2" s="1"/>
  <c r="K197" i="2" s="1"/>
  <c r="E120" i="3"/>
  <c r="E26" i="3"/>
  <c r="F73" i="2"/>
  <c r="G73" i="2" s="1"/>
  <c r="I73" i="2" s="1"/>
  <c r="F119" i="2"/>
  <c r="G119" i="2" s="1"/>
  <c r="I119" i="2" s="1"/>
  <c r="E72" i="3"/>
  <c r="F165" i="2"/>
  <c r="G165" i="2" s="1"/>
  <c r="J165" i="2" s="1"/>
  <c r="E186" i="3"/>
  <c r="F37" i="2"/>
  <c r="G37" i="2" s="1"/>
  <c r="H37" i="2" s="1"/>
  <c r="E146" i="3"/>
  <c r="F104" i="2"/>
  <c r="G104" i="2" s="1"/>
  <c r="I104" i="2" s="1"/>
  <c r="E57" i="3"/>
  <c r="F60" i="2"/>
  <c r="G60" i="2" s="1"/>
  <c r="I60" i="2" s="1"/>
  <c r="E16" i="3"/>
  <c r="F207" i="2"/>
  <c r="G207" i="2" s="1"/>
  <c r="J207" i="2" s="1"/>
  <c r="E204" i="3"/>
  <c r="E31" i="3"/>
  <c r="F78" i="2"/>
  <c r="G78" i="2" s="1"/>
  <c r="I78" i="2" s="1"/>
  <c r="E166" i="3"/>
  <c r="F134" i="2"/>
  <c r="G134" i="2" s="1"/>
  <c r="I134" i="2" s="1"/>
  <c r="F183" i="2"/>
  <c r="G183" i="2" s="1"/>
  <c r="K183" i="2" s="1"/>
  <c r="E109" i="3"/>
  <c r="E29" i="3"/>
  <c r="F76" i="2"/>
  <c r="G76" i="2" s="1"/>
  <c r="I76" i="2" s="1"/>
  <c r="E100" i="3"/>
  <c r="F170" i="2"/>
  <c r="G170" i="2" s="1"/>
  <c r="K170" i="2" s="1"/>
  <c r="F98" i="2"/>
  <c r="G98" i="2" s="1"/>
  <c r="I98" i="2" s="1"/>
  <c r="E51" i="3"/>
  <c r="E177" i="3"/>
  <c r="F154" i="2"/>
  <c r="G154" i="2" s="1"/>
  <c r="I154" i="2" s="1"/>
  <c r="F205" i="2"/>
  <c r="G205" i="2" s="1"/>
  <c r="J205" i="2" s="1"/>
  <c r="E128" i="3"/>
  <c r="E75" i="3"/>
  <c r="F122" i="2"/>
  <c r="G122" i="2" s="1"/>
  <c r="I122" i="2" s="1"/>
  <c r="F173" i="2"/>
  <c r="G173" i="2" s="1"/>
  <c r="J173" i="2" s="1"/>
  <c r="E101" i="3"/>
  <c r="F91" i="2"/>
  <c r="G91" i="2" s="1"/>
  <c r="I91" i="2" s="1"/>
  <c r="E44" i="3"/>
  <c r="F47" i="2"/>
  <c r="G47" i="2" s="1"/>
  <c r="H47" i="2" s="1"/>
  <c r="E156" i="3"/>
  <c r="F114" i="2"/>
  <c r="G114" i="2" s="1"/>
  <c r="I114" i="2" s="1"/>
  <c r="E67" i="3"/>
  <c r="F102" i="2"/>
  <c r="G102" i="2" s="1"/>
  <c r="I102" i="2" s="1"/>
  <c r="E55" i="3"/>
  <c r="E127" i="3"/>
  <c r="F204" i="2"/>
  <c r="G204" i="2" s="1"/>
  <c r="J204" i="2" s="1"/>
  <c r="F117" i="2"/>
  <c r="G117" i="2" s="1"/>
  <c r="I117" i="2" s="1"/>
  <c r="E70" i="3"/>
  <c r="F81" i="2"/>
  <c r="G81" i="2" s="1"/>
  <c r="I81" i="2" s="1"/>
  <c r="E34" i="3"/>
  <c r="E111" i="3"/>
  <c r="F186" i="2"/>
  <c r="G186" i="2" s="1"/>
  <c r="K186" i="2" s="1"/>
  <c r="F26" i="2"/>
  <c r="G26" i="2" s="1"/>
  <c r="H26" i="2" s="1"/>
  <c r="E135" i="3"/>
  <c r="E79" i="3"/>
  <c r="F126" i="2"/>
  <c r="G126" i="2" s="1"/>
  <c r="I126" i="2" s="1"/>
  <c r="E103" i="3"/>
  <c r="F175" i="2"/>
  <c r="G175" i="2" s="1"/>
  <c r="J175" i="2" s="1"/>
  <c r="E63" i="3"/>
  <c r="F110" i="2"/>
  <c r="G110" i="2" s="1"/>
  <c r="I110" i="2" s="1"/>
  <c r="E182" i="3"/>
  <c r="F159" i="2"/>
  <c r="G159" i="2" s="1"/>
  <c r="I159" i="2" s="1"/>
  <c r="E40" i="3"/>
  <c r="F87" i="2"/>
  <c r="G87" i="2" s="1"/>
  <c r="I87" i="2" s="1"/>
  <c r="F137" i="2"/>
  <c r="G137" i="2" s="1"/>
  <c r="I137" i="2" s="1"/>
  <c r="F113" i="2"/>
  <c r="G113" i="2" s="1"/>
  <c r="I113" i="2" s="1"/>
  <c r="F127" i="2"/>
  <c r="G127" i="2" s="1"/>
  <c r="I127" i="2" s="1"/>
  <c r="E80" i="3"/>
  <c r="F89" i="2"/>
  <c r="G89" i="2" s="1"/>
  <c r="I89" i="2" s="1"/>
  <c r="E42" i="3"/>
  <c r="F49" i="2"/>
  <c r="G49" i="2" s="1"/>
  <c r="H49" i="2" s="1"/>
  <c r="E158" i="3"/>
  <c r="F182" i="2"/>
  <c r="G182" i="2" s="1"/>
  <c r="K182" i="2" s="1"/>
  <c r="E108" i="3"/>
  <c r="F108" i="2"/>
  <c r="G108" i="2" s="1"/>
  <c r="I108" i="2" s="1"/>
  <c r="E61" i="3"/>
  <c r="F125" i="2"/>
  <c r="G125" i="2" s="1"/>
  <c r="I125" i="2" s="1"/>
  <c r="E78" i="3"/>
  <c r="F52" i="2"/>
  <c r="G52" i="2" s="1"/>
  <c r="H52" i="2" s="1"/>
  <c r="E161" i="3"/>
  <c r="F88" i="2"/>
  <c r="G88" i="2" s="1"/>
  <c r="I88" i="2" s="1"/>
  <c r="E41" i="3"/>
  <c r="E170" i="3"/>
  <c r="F142" i="2"/>
  <c r="G142" i="2" s="1"/>
  <c r="I142" i="2" s="1"/>
  <c r="E118" i="3"/>
  <c r="F194" i="2"/>
  <c r="G194" i="2" s="1"/>
  <c r="K194" i="2" s="1"/>
  <c r="E21" i="3"/>
  <c r="F68" i="2"/>
  <c r="G68" i="2" s="1"/>
  <c r="I68" i="2" s="1"/>
  <c r="E105" i="3"/>
  <c r="F178" i="2"/>
  <c r="G178" i="2" s="1"/>
  <c r="J178" i="2" s="1"/>
  <c r="F39" i="2"/>
  <c r="G39" i="2" s="1"/>
  <c r="H39" i="2" s="1"/>
  <c r="E148" i="3"/>
  <c r="E185" i="3"/>
  <c r="F162" i="2"/>
  <c r="G162" i="2" s="1"/>
  <c r="J162" i="2" s="1"/>
  <c r="E145" i="3"/>
  <c r="F36" i="2"/>
  <c r="G36" i="2" s="1"/>
  <c r="H36" i="2" s="1"/>
  <c r="F130" i="2"/>
  <c r="G130" i="2" s="1"/>
  <c r="I130" i="2" s="1"/>
  <c r="E83" i="3"/>
  <c r="F190" i="2"/>
  <c r="G190" i="2" s="1"/>
  <c r="K190" i="2" s="1"/>
  <c r="E115" i="3"/>
  <c r="E23" i="3"/>
  <c r="F70" i="2"/>
  <c r="G70" i="2" s="1"/>
  <c r="I70" i="2" s="1"/>
  <c r="F67" i="2"/>
  <c r="G67" i="2" s="1"/>
  <c r="I67" i="2" s="1"/>
  <c r="E20" i="3"/>
  <c r="F109" i="2"/>
  <c r="G109" i="2" s="1"/>
  <c r="I109" i="2" s="1"/>
  <c r="E62" i="3"/>
  <c r="E187" i="3"/>
  <c r="F166" i="2"/>
  <c r="G166" i="2" s="1"/>
  <c r="J166" i="2" s="1"/>
  <c r="F48" i="2"/>
  <c r="G48" i="2" s="1"/>
  <c r="H48" i="2" s="1"/>
  <c r="E157" i="3"/>
  <c r="F55" i="2"/>
  <c r="G55" i="2" s="1"/>
  <c r="I55" i="2" s="1"/>
  <c r="E11" i="3"/>
  <c r="F188" i="2"/>
  <c r="G188" i="2" s="1"/>
  <c r="K188" i="2" s="1"/>
  <c r="E113" i="3"/>
  <c r="E47" i="3"/>
  <c r="F94" i="2"/>
  <c r="G94" i="2" s="1"/>
  <c r="I94" i="2" s="1"/>
  <c r="F147" i="2"/>
  <c r="G147" i="2" s="1"/>
  <c r="I147" i="2" s="1"/>
  <c r="E93" i="3"/>
  <c r="E37" i="3"/>
  <c r="F84" i="2"/>
  <c r="G84" i="2" s="1"/>
  <c r="I84" i="2" s="1"/>
  <c r="E139" i="3"/>
  <c r="F30" i="2"/>
  <c r="G30" i="2" s="1"/>
  <c r="H30" i="2" s="1"/>
  <c r="E163" i="3"/>
  <c r="F54" i="2"/>
  <c r="G54" i="2" s="1"/>
  <c r="H54" i="2" s="1"/>
  <c r="F198" i="2"/>
  <c r="G198" i="2" s="1"/>
  <c r="K198" i="2" s="1"/>
  <c r="E121" i="3"/>
  <c r="F193" i="2"/>
  <c r="G193" i="2" s="1"/>
  <c r="K193" i="2" s="1"/>
  <c r="E117" i="3"/>
  <c r="E43" i="3"/>
  <c r="F90" i="2"/>
  <c r="G90" i="2" s="1"/>
  <c r="I90" i="2" s="1"/>
  <c r="F171" i="2"/>
  <c r="G171" i="2" s="1"/>
  <c r="E189" i="3"/>
  <c r="E28" i="3"/>
  <c r="F75" i="2"/>
  <c r="G75" i="2" s="1"/>
  <c r="J75" i="2" s="1"/>
  <c r="F144" i="2"/>
  <c r="G144" i="2" s="1"/>
  <c r="I144" i="2" s="1"/>
  <c r="E91" i="3"/>
  <c r="E201" i="3"/>
  <c r="F191" i="2"/>
  <c r="G191" i="2" s="1"/>
  <c r="K191" i="2" s="1"/>
  <c r="F97" i="2"/>
  <c r="G97" i="2" s="1"/>
  <c r="I97" i="2" s="1"/>
  <c r="E50" i="3"/>
  <c r="F56" i="2"/>
  <c r="G56" i="2" s="1"/>
  <c r="I56" i="2" s="1"/>
  <c r="E12" i="3"/>
  <c r="E53" i="3"/>
  <c r="F100" i="2"/>
  <c r="G100" i="2" s="1"/>
  <c r="I100" i="2" s="1"/>
  <c r="E49" i="3"/>
  <c r="F96" i="2"/>
  <c r="G96" i="2" s="1"/>
  <c r="I96" i="2" s="1"/>
  <c r="F51" i="2"/>
  <c r="G51" i="2" s="1"/>
  <c r="H51" i="2" s="1"/>
  <c r="E160" i="3"/>
  <c r="J177" i="2"/>
  <c r="C16" i="1"/>
  <c r="D18" i="1" s="1"/>
  <c r="O58" i="1"/>
  <c r="O89" i="1"/>
  <c r="O56" i="1"/>
  <c r="O91" i="1"/>
  <c r="O219" i="1"/>
  <c r="O80" i="1"/>
  <c r="O129" i="1"/>
  <c r="O145" i="1"/>
  <c r="O152" i="1"/>
  <c r="O126" i="1"/>
  <c r="O193" i="1"/>
  <c r="O55" i="1"/>
  <c r="O233" i="1"/>
  <c r="O204" i="1"/>
  <c r="O197" i="1"/>
  <c r="O210" i="1"/>
  <c r="O218" i="1"/>
  <c r="O168" i="1"/>
  <c r="O229" i="1"/>
  <c r="O195" i="1"/>
  <c r="O174" i="1"/>
  <c r="O73" i="1"/>
  <c r="O127" i="1"/>
  <c r="O111" i="1"/>
  <c r="O183" i="1"/>
  <c r="O223" i="1"/>
  <c r="O181" i="1"/>
  <c r="O167" i="1"/>
  <c r="O105" i="1"/>
  <c r="O134" i="1"/>
  <c r="O78" i="1"/>
  <c r="O161" i="1"/>
  <c r="O119" i="1"/>
  <c r="O108" i="1"/>
  <c r="O74" i="1"/>
  <c r="O192" i="1"/>
  <c r="O99" i="1"/>
  <c r="O86" i="1"/>
  <c r="O182" i="1"/>
  <c r="O47" i="1"/>
  <c r="O187" i="1"/>
  <c r="O138" i="1"/>
  <c r="O154" i="1"/>
  <c r="O124" i="1"/>
  <c r="O151" i="1"/>
  <c r="O235" i="1"/>
  <c r="O148" i="1"/>
  <c r="O178" i="1"/>
  <c r="O236" i="1"/>
  <c r="O114" i="1"/>
  <c r="O150" i="1"/>
  <c r="O49" i="1"/>
  <c r="O72" i="1"/>
  <c r="O169" i="1"/>
  <c r="O135" i="1"/>
  <c r="O172" i="1"/>
  <c r="O112" i="1"/>
  <c r="O95" i="1"/>
  <c r="O158" i="1"/>
  <c r="O220" i="1"/>
  <c r="O191" i="1"/>
  <c r="O130" i="1"/>
  <c r="O140" i="1"/>
  <c r="O100" i="1"/>
  <c r="O92" i="1"/>
  <c r="O70" i="1"/>
  <c r="O93" i="1"/>
  <c r="O121" i="1"/>
  <c r="O203" i="1"/>
  <c r="O184" i="1"/>
  <c r="O163" i="1"/>
  <c r="O153" i="1"/>
  <c r="O109" i="1"/>
  <c r="O51" i="1"/>
  <c r="O106" i="1"/>
  <c r="O201" i="1"/>
  <c r="O199" i="1"/>
  <c r="O215" i="1"/>
  <c r="O180" i="1"/>
  <c r="O206" i="1"/>
  <c r="O94" i="1"/>
  <c r="O209" i="1"/>
  <c r="O207" i="1"/>
  <c r="O54" i="1"/>
  <c r="O136" i="1"/>
  <c r="O171" i="1"/>
  <c r="O133" i="1"/>
  <c r="O120" i="1"/>
  <c r="O170" i="1"/>
  <c r="O176" i="1"/>
  <c r="O125" i="1"/>
  <c r="O71" i="1"/>
  <c r="O116" i="1"/>
  <c r="O231" i="1"/>
  <c r="O132" i="1"/>
  <c r="O77" i="1"/>
  <c r="O84" i="1"/>
  <c r="O208" i="1"/>
  <c r="O226" i="1"/>
  <c r="O45" i="1"/>
  <c r="O59" i="1"/>
  <c r="O87" i="1"/>
  <c r="O224" i="1"/>
  <c r="O225" i="1"/>
  <c r="O137" i="1"/>
  <c r="O117" i="1"/>
  <c r="O42" i="1"/>
  <c r="O68" i="1"/>
  <c r="O144" i="1"/>
  <c r="O194" i="1"/>
  <c r="O57" i="1"/>
  <c r="O196" i="1"/>
  <c r="O97" i="1"/>
  <c r="O96" i="1"/>
  <c r="O52" i="1"/>
  <c r="O149" i="1"/>
  <c r="O227" i="1"/>
  <c r="O179" i="1"/>
  <c r="O166" i="1"/>
  <c r="O186" i="1"/>
  <c r="O160" i="1"/>
  <c r="O53" i="1"/>
  <c r="O102" i="1"/>
  <c r="O62" i="1"/>
  <c r="O156" i="1"/>
  <c r="O173" i="1"/>
  <c r="O212" i="1"/>
  <c r="O46" i="1"/>
  <c r="O61" i="1"/>
  <c r="O157" i="1"/>
  <c r="O76" i="1"/>
  <c r="O234" i="1"/>
  <c r="O139" i="1"/>
  <c r="O67" i="1"/>
  <c r="O88" i="1"/>
  <c r="O90" i="1"/>
  <c r="O60" i="1"/>
  <c r="O202" i="1"/>
  <c r="O41" i="1"/>
  <c r="O101" i="1"/>
  <c r="O115" i="1"/>
  <c r="O213" i="1"/>
  <c r="O155" i="1"/>
  <c r="O83" i="1"/>
  <c r="O237" i="1"/>
  <c r="O141" i="1"/>
  <c r="O175" i="1"/>
  <c r="O50" i="1"/>
  <c r="O147" i="1"/>
  <c r="O122" i="1"/>
  <c r="O205" i="1"/>
  <c r="O103" i="1"/>
  <c r="O159" i="1"/>
  <c r="O230" i="1"/>
  <c r="O63" i="1"/>
  <c r="O81" i="1"/>
  <c r="O189" i="1"/>
  <c r="O217" i="1"/>
  <c r="O98" i="1"/>
  <c r="O238" i="1"/>
  <c r="O211" i="1"/>
  <c r="O69" i="1"/>
  <c r="O110" i="1"/>
  <c r="O123" i="1"/>
  <c r="O44" i="1"/>
  <c r="O177" i="1"/>
  <c r="O75" i="1"/>
  <c r="C15" i="1"/>
  <c r="O214" i="1"/>
  <c r="O142" i="1"/>
  <c r="O79" i="1"/>
  <c r="O107" i="1"/>
  <c r="O221" i="1"/>
  <c r="O146" i="1"/>
  <c r="O216" i="1"/>
  <c r="O228" i="1"/>
  <c r="O85" i="1"/>
  <c r="O113" i="1"/>
  <c r="O143" i="1"/>
  <c r="O188" i="1"/>
  <c r="O165" i="1"/>
  <c r="O104" i="1"/>
  <c r="O65" i="1"/>
  <c r="O222" i="1"/>
  <c r="O64" i="1"/>
  <c r="O162" i="1"/>
  <c r="O198" i="1"/>
  <c r="O232" i="1"/>
  <c r="O190" i="1"/>
  <c r="O82" i="1"/>
  <c r="O43" i="1"/>
  <c r="O164" i="1"/>
  <c r="O200" i="1"/>
  <c r="O40" i="1"/>
  <c r="O118" i="1"/>
  <c r="O131" i="1"/>
  <c r="O128" i="1"/>
  <c r="O48" i="1"/>
  <c r="O185" i="1"/>
  <c r="O66" i="1"/>
  <c r="K225" i="1"/>
  <c r="C11" i="2"/>
  <c r="C12" i="2"/>
  <c r="O237" i="2" l="1"/>
  <c r="O236" i="2"/>
  <c r="C18" i="1"/>
  <c r="F16" i="1"/>
  <c r="F18" i="1" s="1"/>
  <c r="O235" i="2"/>
  <c r="O232" i="2"/>
  <c r="O234" i="2"/>
  <c r="O229" i="2"/>
  <c r="C16" i="2"/>
  <c r="D18" i="2" s="1"/>
  <c r="O125" i="2"/>
  <c r="O104" i="2"/>
  <c r="O57" i="2"/>
  <c r="O138" i="2"/>
  <c r="O124" i="2"/>
  <c r="O177" i="2"/>
  <c r="O169" i="2"/>
  <c r="O127" i="2"/>
  <c r="O42" i="2"/>
  <c r="O231" i="2"/>
  <c r="O96" i="2"/>
  <c r="O223" i="2"/>
  <c r="O83" i="2"/>
  <c r="O151" i="2"/>
  <c r="O198" i="2"/>
  <c r="O227" i="2"/>
  <c r="O175" i="2"/>
  <c r="O55" i="2"/>
  <c r="O77" i="2"/>
  <c r="O149" i="2"/>
  <c r="O158" i="2"/>
  <c r="O221" i="2"/>
  <c r="O155" i="2"/>
  <c r="O102" i="2"/>
  <c r="O41" i="2"/>
  <c r="O220" i="2"/>
  <c r="O109" i="2"/>
  <c r="O66" i="2"/>
  <c r="O108" i="2"/>
  <c r="O164" i="2"/>
  <c r="O188" i="2"/>
  <c r="O121" i="2"/>
  <c r="O189" i="2"/>
  <c r="O79" i="2"/>
  <c r="O144" i="2"/>
  <c r="O61" i="2"/>
  <c r="O180" i="2"/>
  <c r="O190" i="2"/>
  <c r="O105" i="2"/>
  <c r="O205" i="2"/>
  <c r="O101" i="2"/>
  <c r="O52" i="2"/>
  <c r="O72" i="2"/>
  <c r="O106" i="2"/>
  <c r="O160" i="2"/>
  <c r="O218" i="2"/>
  <c r="O137" i="2"/>
  <c r="O185" i="2"/>
  <c r="O76" i="2"/>
  <c r="O211" i="2"/>
  <c r="O50" i="2"/>
  <c r="O194" i="2"/>
  <c r="O147" i="2"/>
  <c r="O191" i="2"/>
  <c r="O40" i="2"/>
  <c r="O171" i="2"/>
  <c r="O186" i="2"/>
  <c r="O213" i="2"/>
  <c r="O139" i="2"/>
  <c r="O54" i="2"/>
  <c r="O85" i="2"/>
  <c r="O163" i="2"/>
  <c r="O92" i="2"/>
  <c r="O224" i="2"/>
  <c r="O93" i="2"/>
  <c r="O161" i="2"/>
  <c r="O178" i="2"/>
  <c r="O68" i="2"/>
  <c r="O230" i="2"/>
  <c r="O88" i="2"/>
  <c r="O199" i="2"/>
  <c r="O134" i="2"/>
  <c r="O80" i="2"/>
  <c r="O135" i="2"/>
  <c r="O86" i="2"/>
  <c r="O176" i="2"/>
  <c r="O152" i="2"/>
  <c r="O148" i="2"/>
  <c r="O201" i="2"/>
  <c r="O159" i="2"/>
  <c r="O130" i="2"/>
  <c r="O200" i="2"/>
  <c r="O128" i="2"/>
  <c r="O53" i="2"/>
  <c r="O225" i="2"/>
  <c r="O84" i="2"/>
  <c r="O43" i="2"/>
  <c r="O73" i="2"/>
  <c r="O207" i="2"/>
  <c r="O118" i="2"/>
  <c r="O172" i="2"/>
  <c r="O133" i="2"/>
  <c r="O67" i="2"/>
  <c r="O197" i="2"/>
  <c r="O87" i="2"/>
  <c r="O78" i="2"/>
  <c r="O142" i="2"/>
  <c r="O60" i="2"/>
  <c r="O181" i="2"/>
  <c r="O75" i="2"/>
  <c r="O156" i="2"/>
  <c r="O140" i="2"/>
  <c r="O215" i="2"/>
  <c r="O222" i="2"/>
  <c r="O173" i="2"/>
  <c r="O69" i="2"/>
  <c r="O183" i="2"/>
  <c r="O71" i="2"/>
  <c r="O212" i="2"/>
  <c r="O154" i="2"/>
  <c r="O182" i="2"/>
  <c r="O120" i="2"/>
  <c r="O131" i="2"/>
  <c r="O226" i="2"/>
  <c r="O111" i="2"/>
  <c r="O153" i="2"/>
  <c r="O48" i="2"/>
  <c r="O56" i="2"/>
  <c r="O206" i="2"/>
  <c r="O146" i="2"/>
  <c r="O59" i="2"/>
  <c r="O74" i="2"/>
  <c r="O168" i="2"/>
  <c r="O174" i="2"/>
  <c r="O81" i="2"/>
  <c r="O82" i="2"/>
  <c r="O91" i="2"/>
  <c r="O203" i="2"/>
  <c r="O192" i="2"/>
  <c r="O162" i="2"/>
  <c r="O65" i="2"/>
  <c r="O89" i="2"/>
  <c r="O119" i="2"/>
  <c r="O195" i="2"/>
  <c r="O184" i="2"/>
  <c r="O90" i="2"/>
  <c r="O202" i="2"/>
  <c r="O209" i="2"/>
  <c r="O132" i="2"/>
  <c r="O114" i="2"/>
  <c r="O47" i="2"/>
  <c r="O123" i="2"/>
  <c r="O62" i="2"/>
  <c r="O157" i="2"/>
  <c r="O112" i="2"/>
  <c r="O117" i="2"/>
  <c r="O214" i="2"/>
  <c r="C15" i="2"/>
  <c r="O208" i="2"/>
  <c r="O113" i="2"/>
  <c r="O193" i="2"/>
  <c r="O129" i="2"/>
  <c r="O97" i="2"/>
  <c r="O45" i="2"/>
  <c r="O99" i="2"/>
  <c r="O94" i="2"/>
  <c r="O219" i="2"/>
  <c r="O210" i="2"/>
  <c r="O122" i="2"/>
  <c r="O98" i="2"/>
  <c r="O49" i="2"/>
  <c r="O95" i="2"/>
  <c r="O196" i="2"/>
  <c r="O204" i="2"/>
  <c r="O228" i="2"/>
  <c r="O217" i="2"/>
  <c r="O116" i="2"/>
  <c r="O126" i="2"/>
  <c r="O63" i="2"/>
  <c r="O166" i="2"/>
  <c r="O70" i="2"/>
  <c r="O179" i="2"/>
  <c r="O145" i="2"/>
  <c r="O233" i="2"/>
  <c r="O115" i="2"/>
  <c r="O100" i="2"/>
  <c r="O46" i="2"/>
  <c r="O64" i="2"/>
  <c r="O103" i="2"/>
  <c r="O141" i="2"/>
  <c r="O107" i="2"/>
  <c r="O216" i="2"/>
  <c r="O150" i="2"/>
  <c r="O165" i="2"/>
  <c r="O136" i="2"/>
  <c r="O44" i="2"/>
  <c r="O51" i="2"/>
  <c r="O143" i="2"/>
  <c r="O187" i="2"/>
  <c r="O110" i="2"/>
  <c r="O167" i="2"/>
  <c r="O170" i="2"/>
  <c r="O58" i="2"/>
  <c r="J171" i="2"/>
  <c r="F17" i="1" l="1"/>
  <c r="C18" i="2"/>
  <c r="F18" i="2"/>
  <c r="F19" i="2" s="1"/>
</calcChain>
</file>

<file path=xl/sharedStrings.xml><?xml version="1.0" encoding="utf-8"?>
<sst xmlns="http://schemas.openxmlformats.org/spreadsheetml/2006/main" count="2288" uniqueCount="766">
  <si>
    <t>BS Vul / GSC 01614-00702</t>
  </si>
  <si>
    <t>System Type:</t>
  </si>
  <si>
    <t>EB/KW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</si>
  <si>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</si>
  <si>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</si>
  <si>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</si>
  <si>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</si>
  <si>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</si>
  <si>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</si>
  <si>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</si>
  <si>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</si>
  <si>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</si>
  <si>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</si>
  <si>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</si>
  <si>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</si>
  <si>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</si>
  <si>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</si>
  <si>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</si>
  <si>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</si>
  <si>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</si>
  <si>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</si>
  <si>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</si>
  <si>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</si>
  <si>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</si>
  <si>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</si>
  <si>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</si>
  <si>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</si>
  <si>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</si>
  <si>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</si>
  <si>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</si>
  <si>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</si>
  <si>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</si>
  <si>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</si>
  <si>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</si>
  <si>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</si>
  <si>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</si>
  <si>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</si>
  <si>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</si>
  <si>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</si>
  <si>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</si>
  <si>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</si>
  <si>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</si>
  <si>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</si>
  <si>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 PZ 5.179 </t>
  </si>
  <si>
    <t>I</t>
  </si>
  <si>
    <t>1898.0523</t>
  </si>
  <si>
    <t> HB 912.22 </t>
  </si>
  <si>
    <t> AAC 3.68 </t>
  </si>
  <si>
    <t> AA 26.4 </t>
  </si>
  <si>
    <t> AJ 67.462 </t>
  </si>
  <si>
    <t> MVS 3.122 </t>
  </si>
  <si>
    <t> HABZ 15 </t>
  </si>
  <si>
    <t>II</t>
  </si>
  <si>
    <t>BBSAG Bull...25</t>
  </si>
  <si>
    <t>BBSAG Bull.11</t>
  </si>
  <si>
    <t>BBSAG Bull.17</t>
  </si>
  <si>
    <t>BBSAG Bull.23</t>
  </si>
  <si>
    <t>AAVSO 2</t>
  </si>
  <si>
    <t>GCVS 4</t>
  </si>
  <si>
    <t> AAPS 35.67 </t>
  </si>
  <si>
    <t>Faulkner 1986</t>
  </si>
  <si>
    <t>1986PASP...98..690F</t>
  </si>
  <si>
    <t>BBSAG Bull.86</t>
  </si>
  <si>
    <t>BBSAG Bull.89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</si>
  <si>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</si>
  <si>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</si>
  <si>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</si>
  <si>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</si>
  <si>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</si>
  <si>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</si>
  <si>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</si>
  <si>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</si>
  <si>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</si>
  <si>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</si>
  <si>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</si>
  <si>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</si>
  <si>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</si>
  <si>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</si>
  <si>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 AOEB 6 </t>
  </si>
  <si>
    <t>BBSAG Bull.112</t>
  </si>
  <si>
    <t>BBSAG Bull.113</t>
  </si>
  <si>
    <t>BBSAG Bull.115</t>
  </si>
  <si>
    <t>BBSAG Bull.116</t>
  </si>
  <si>
    <t> AOEB 10 </t>
  </si>
  <si>
    <t>IBVS 5463</t>
  </si>
  <si>
    <t>OEJV 0074</t>
  </si>
  <si>
    <t>CCD+C</t>
  </si>
  <si>
    <t>IBVS 5731</t>
  </si>
  <si>
    <t> AOEB 12 </t>
  </si>
  <si>
    <t>BAVM 193 </t>
  </si>
  <si>
    <t>JAVSO..36..186</t>
  </si>
  <si>
    <t>OEJV 0094</t>
  </si>
  <si>
    <t>BAVM 203 </t>
  </si>
  <si>
    <t>JAVSO..37...44</t>
  </si>
  <si>
    <t>JAVSO..38...85</t>
  </si>
  <si>
    <t>BAVM 212 </t>
  </si>
  <si>
    <t>JAVSO..38..183</t>
  </si>
  <si>
    <t>JAVSO..39...94</t>
  </si>
  <si>
    <t>VSB 51 </t>
  </si>
  <si>
    <t>OEJV 0137</t>
  </si>
  <si>
    <t>JAVSO..40....1</t>
  </si>
  <si>
    <t>JAVSO..40..975</t>
  </si>
  <si>
    <t>BAVM 225 </t>
  </si>
  <si>
    <t>OEJV 0160</t>
  </si>
  <si>
    <t>JAVSO..41..122</t>
  </si>
  <si>
    <t>JAVSO..41..328</t>
  </si>
  <si>
    <t>JAVSO..42..426</t>
  </si>
  <si>
    <t>IBVS 6149</t>
  </si>
  <si>
    <t>IBVS 6157</t>
  </si>
  <si>
    <t>JAVSO..43..238</t>
  </si>
  <si>
    <t>JAVSO..44..164</t>
  </si>
  <si>
    <t>VSB-063</t>
  </si>
  <si>
    <t>JAVSO..45..121</t>
  </si>
  <si>
    <t>IBVS 6244</t>
  </si>
  <si>
    <t>JAVSO..45..215</t>
  </si>
  <si>
    <t>JAVSO..46…79 (2018)</t>
  </si>
  <si>
    <t>JAVSO..47..105</t>
  </si>
  <si>
    <t>RHN 2019</t>
  </si>
  <si>
    <t>Some points were deleted</t>
  </si>
  <si>
    <t>as of 2021-01-03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</si>
  <si>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</si>
  <si>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</si>
  <si>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</si>
  <si>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</si>
  <si>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</si>
  <si>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</si>
  <si>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</si>
  <si>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</si>
  <si>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</si>
  <si>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</si>
  <si>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</si>
  <si>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</si>
  <si>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</si>
  <si>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</si>
  <si>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</si>
  <si>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</si>
  <si>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</si>
  <si>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</si>
  <si>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</si>
  <si>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</si>
  <si>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</si>
  <si>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</si>
  <si>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</si>
  <si>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</si>
  <si>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</si>
  <si>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OEJV 0203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</si>
  <si>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</si>
  <si>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</si>
  <si>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</si>
  <si>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</si>
  <si>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</si>
  <si>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</si>
  <si>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</si>
  <si>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</si>
  <si>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P</t>
  </si>
  <si>
    <t>V</t>
  </si>
  <si>
    <t>2440759.411 </t>
  </si>
  <si>
    <t> 21.06.1970 21:51 </t>
  </si>
  <si>
    <t> 0.010 </t>
  </si>
  <si>
    <t>V </t>
  </si>
  <si>
    <t> R.Diethelm </t>
  </si>
  <si>
    <t> ORI 120 </t>
  </si>
  <si>
    <t>2441929.317 </t>
  </si>
  <si>
    <t> 03.09.1973 19:36 </t>
  </si>
  <si>
    <t> -0.021 </t>
  </si>
  <si>
    <t> BBS 11 </t>
  </si>
  <si>
    <t>2442275.371 </t>
  </si>
  <si>
    <t> 15.08.1974 20:54 </t>
  </si>
  <si>
    <t> 0.001 </t>
  </si>
  <si>
    <t> BBS 17 </t>
  </si>
  <si>
    <t>2442621.390 </t>
  </si>
  <si>
    <t> 27.07.1975 21:21 </t>
  </si>
  <si>
    <t> -0.011 </t>
  </si>
  <si>
    <t> BBS 23 </t>
  </si>
  <si>
    <t>2443011.697 </t>
  </si>
  <si>
    <t> 21.08.1976 04:43 </t>
  </si>
  <si>
    <t> -0.001 </t>
  </si>
  <si>
    <t> K.Krueger </t>
  </si>
  <si>
    <t> AOEB 2 </t>
  </si>
  <si>
    <t>2443011.702 </t>
  </si>
  <si>
    <t> 21.08.1976 04:50 </t>
  </si>
  <si>
    <t> 0.004 </t>
  </si>
  <si>
    <t> G.Wedemayer </t>
  </si>
  <si>
    <t>2443011.711 </t>
  </si>
  <si>
    <t> 21.08.1976 05:03 </t>
  </si>
  <si>
    <t> 0.013 </t>
  </si>
  <si>
    <t> G.Samolyk </t>
  </si>
  <si>
    <t>2443346.795 </t>
  </si>
  <si>
    <t> 22.07.1977 07:04 </t>
  </si>
  <si>
    <t> 0.014 </t>
  </si>
  <si>
    <t> D.Ruokonen </t>
  </si>
  <si>
    <t>2443693.761 </t>
  </si>
  <si>
    <t> 04.07.1978 06:15 </t>
  </si>
  <si>
    <t> -0.004 </t>
  </si>
  <si>
    <t>2444019.813 </t>
  </si>
  <si>
    <t> 26.05.1979 07:30 </t>
  </si>
  <si>
    <t> 0.008 </t>
  </si>
  <si>
    <t>2444051.704 </t>
  </si>
  <si>
    <t> 27.06.1979 04:53 </t>
  </si>
  <si>
    <t> 0.009 </t>
  </si>
  <si>
    <t> M.Baldwin </t>
  </si>
  <si>
    <t>2444081.685 </t>
  </si>
  <si>
    <t> 27.07.1979 04:26 </t>
  </si>
  <si>
    <t>2444406.774 </t>
  </si>
  <si>
    <t> 16.06.1980 06:34 </t>
  </si>
  <si>
    <t> G.Hanson </t>
  </si>
  <si>
    <t>2444407.724 </t>
  </si>
  <si>
    <t> 17.06.1980 05:22 </t>
  </si>
  <si>
    <t> 0.002 </t>
  </si>
  <si>
    <t>2444487.691 </t>
  </si>
  <si>
    <t> 05.09.1980 04:35 </t>
  </si>
  <si>
    <t> 0.006 </t>
  </si>
  <si>
    <t>2444885.607 </t>
  </si>
  <si>
    <t> 08.10.1981 02:34 </t>
  </si>
  <si>
    <t>2445221.654 </t>
  </si>
  <si>
    <t> 09.09.1982 03:41 </t>
  </si>
  <si>
    <t> 0.021 </t>
  </si>
  <si>
    <t>2445911.7896 </t>
  </si>
  <si>
    <t> 30.07.1984 06:57 </t>
  </si>
  <si>
    <t> -0.0021 </t>
  </si>
  <si>
    <t>E </t>
  </si>
  <si>
    <t>?</t>
  </si>
  <si>
    <t> D.R.Faulkner </t>
  </si>
  <si>
    <t> PASP 98.691 </t>
  </si>
  <si>
    <t>2445923.691 </t>
  </si>
  <si>
    <t> 11.08.1984 04:35 </t>
  </si>
  <si>
    <t> -0.000 </t>
  </si>
  <si>
    <t>2445944.629 </t>
  </si>
  <si>
    <t> 01.09.1984 03:05 </t>
  </si>
  <si>
    <t> -0.005 </t>
  </si>
  <si>
    <t> D.Williams </t>
  </si>
  <si>
    <t>2446230.694 </t>
  </si>
  <si>
    <t> 14.06.1985 04:39 </t>
  </si>
  <si>
    <t>2446270.675 </t>
  </si>
  <si>
    <t> 24.07.1985 04:12 </t>
  </si>
  <si>
    <t>2446321.621 </t>
  </si>
  <si>
    <t> 13.09.1985 02:54 </t>
  </si>
  <si>
    <t> 0.018 </t>
  </si>
  <si>
    <t>2446606.725 </t>
  </si>
  <si>
    <t> 25.06.1986 05:24 </t>
  </si>
  <si>
    <t> 0.015 </t>
  </si>
  <si>
    <t>2447059.355 </t>
  </si>
  <si>
    <t> 20.09.1987 20:31 </t>
  </si>
  <si>
    <t> A.Paschke </t>
  </si>
  <si>
    <t> BBS 86 </t>
  </si>
  <si>
    <t>2447069.354 </t>
  </si>
  <si>
    <t> 30.09.1987 20:29 </t>
  </si>
  <si>
    <t>2447073.639 </t>
  </si>
  <si>
    <t> 05.10.1987 03:20 </t>
  </si>
  <si>
    <t>2447299.720 </t>
  </si>
  <si>
    <t> 18.05.1988 05:16 </t>
  </si>
  <si>
    <t>2447363.499 </t>
  </si>
  <si>
    <t> 20.07.1988 23:58 </t>
  </si>
  <si>
    <t> -0.006 </t>
  </si>
  <si>
    <t> H.Peter </t>
  </si>
  <si>
    <t> BBS 89 </t>
  </si>
  <si>
    <t>2447365.416 </t>
  </si>
  <si>
    <t> 22.07.1988 21:59 </t>
  </si>
  <si>
    <t> 0.007 </t>
  </si>
  <si>
    <t>2447426.329 </t>
  </si>
  <si>
    <t> 21.09.1988 19:53 </t>
  </si>
  <si>
    <t>2447465.369 </t>
  </si>
  <si>
    <t> 30.10.1988 20:51 </t>
  </si>
  <si>
    <t>2447477.258 </t>
  </si>
  <si>
    <t> 11.11.1988 18:11 </t>
  </si>
  <si>
    <t> BBS 90 </t>
  </si>
  <si>
    <t>2447692.403 </t>
  </si>
  <si>
    <t> 14.06.1989 21:40 </t>
  </si>
  <si>
    <t> BBS 92 </t>
  </si>
  <si>
    <t>2447706.687 </t>
  </si>
  <si>
    <t> 29.06.1989 04:29 </t>
  </si>
  <si>
    <t>2447744.765 </t>
  </si>
  <si>
    <t> 06.08.1989 06:21 </t>
  </si>
  <si>
    <t>2447762.386 </t>
  </si>
  <si>
    <t> 23.08.1989 21:15 </t>
  </si>
  <si>
    <t> 0.017 </t>
  </si>
  <si>
    <t>2447782.354 </t>
  </si>
  <si>
    <t> 12.09.1989 20:29 </t>
  </si>
  <si>
    <t>2447794.743 </t>
  </si>
  <si>
    <t> 25.09.1989 05:49 </t>
  </si>
  <si>
    <t>2447803.306 </t>
  </si>
  <si>
    <t> 03.10.1989 19:20 </t>
  </si>
  <si>
    <t> BBS 93 </t>
  </si>
  <si>
    <t>2448068.421 </t>
  </si>
  <si>
    <t> 25.06.1990 22:06 </t>
  </si>
  <si>
    <t> 0.003 </t>
  </si>
  <si>
    <t> BBS 95 </t>
  </si>
  <si>
    <t>2448086.508 </t>
  </si>
  <si>
    <t> 14.07.1990 00:11 </t>
  </si>
  <si>
    <t> BBS 96 </t>
  </si>
  <si>
    <t>2448108.410 </t>
  </si>
  <si>
    <t> 04.08.1990 21:50 </t>
  </si>
  <si>
    <t>2448133.637 </t>
  </si>
  <si>
    <t> 30.08.1990 03:17 </t>
  </si>
  <si>
    <t>2448178.373 </t>
  </si>
  <si>
    <t> 13.10.1990 20:57 </t>
  </si>
  <si>
    <t> 0.005 </t>
  </si>
  <si>
    <t>2448208.353 </t>
  </si>
  <si>
    <t> 12.11.1990 20:28 </t>
  </si>
  <si>
    <t> BBS 97 </t>
  </si>
  <si>
    <t>2448444.434 </t>
  </si>
  <si>
    <t> 06.07.1991 22:24 </t>
  </si>
  <si>
    <t> -0.002 </t>
  </si>
  <si>
    <t> BBS 98 </t>
  </si>
  <si>
    <t>2448475.385 </t>
  </si>
  <si>
    <t> 06.08.1991 21:14 </t>
  </si>
  <si>
    <t> 0.011 </t>
  </si>
  <si>
    <t>2448483.471 </t>
  </si>
  <si>
    <t> 14.08.1991 23:18 </t>
  </si>
  <si>
    <t>2448504.412 </t>
  </si>
  <si>
    <t> 04.09.1991 21:53 </t>
  </si>
  <si>
    <t> BBS 99 </t>
  </si>
  <si>
    <t>2448524.405 </t>
  </si>
  <si>
    <t> 24.09.1991 21:43 </t>
  </si>
  <si>
    <t>2448586.275 </t>
  </si>
  <si>
    <t> 25.11.1991 18:36 </t>
  </si>
  <si>
    <t>2448601.517 </t>
  </si>
  <si>
    <t> 11.12.1991 00:24 </t>
  </si>
  <si>
    <t>2448773.822 </t>
  </si>
  <si>
    <t> 31.05.1992 07:43 </t>
  </si>
  <si>
    <t>2448780.481 </t>
  </si>
  <si>
    <t> 06.06.1992 23:32 </t>
  </si>
  <si>
    <t> BBS 101 </t>
  </si>
  <si>
    <t>2448801.421 </t>
  </si>
  <si>
    <t> 27.06.1992 22:06 </t>
  </si>
  <si>
    <t>2448835.675 </t>
  </si>
  <si>
    <t> 01.08.1992 04:12 </t>
  </si>
  <si>
    <t> -0.009 </t>
  </si>
  <si>
    <t>2448840.444 </t>
  </si>
  <si>
    <t> 05.08.1992 22:39 </t>
  </si>
  <si>
    <t> BBS 102 </t>
  </si>
  <si>
    <t>2448866.620 </t>
  </si>
  <si>
    <t> 01.09.1992 02:52 </t>
  </si>
  <si>
    <t> -0.003 </t>
  </si>
  <si>
    <t>2448871.387 </t>
  </si>
  <si>
    <t> 05.09.1992 21:17 </t>
  </si>
  <si>
    <t>2448881.382 </t>
  </si>
  <si>
    <t> 15.09.1992 21:10 </t>
  </si>
  <si>
    <t>2448885.663 </t>
  </si>
  <si>
    <t> 20.09.1992 03:54 </t>
  </si>
  <si>
    <t>2448892.323 </t>
  </si>
  <si>
    <t> 26.09.1992 19:45 </t>
  </si>
  <si>
    <t>2448897.558 </t>
  </si>
  <si>
    <t> 02.10.1992 01:23 </t>
  </si>
  <si>
    <t>2448917.558 </t>
  </si>
  <si>
    <t> 22.10.1992 01:23 </t>
  </si>
  <si>
    <t>2449137.445 </t>
  </si>
  <si>
    <t> 29.05.1993 22:40 </t>
  </si>
  <si>
    <t> BBS 104 </t>
  </si>
  <si>
    <t>2449147.450 </t>
  </si>
  <si>
    <t> 08.06.1993 22:48 </t>
  </si>
  <si>
    <t>2449157.446 </t>
  </si>
  <si>
    <t> 18.06.1993 22:42 </t>
  </si>
  <si>
    <t>2449177.427 </t>
  </si>
  <si>
    <t> 08.07.1993 22:14 </t>
  </si>
  <si>
    <t>2449203.618 </t>
  </si>
  <si>
    <t> 04.08.1993 02:49 </t>
  </si>
  <si>
    <t>2449207.406 </t>
  </si>
  <si>
    <t> 07.08.1993 21:44 </t>
  </si>
  <si>
    <t> -0.012 </t>
  </si>
  <si>
    <t> BBS 105 </t>
  </si>
  <si>
    <t>2449273.580 </t>
  </si>
  <si>
    <t> 13.10.1993 01:55 </t>
  </si>
  <si>
    <t>2449282.626 </t>
  </si>
  <si>
    <t> 22.10.1993 03:01 </t>
  </si>
  <si>
    <t>2449534.414 </t>
  </si>
  <si>
    <t> 30.06.1994 21:56 </t>
  </si>
  <si>
    <t> BBS 107 </t>
  </si>
  <si>
    <t>2449544.416 </t>
  </si>
  <si>
    <t> 10.07.1994 21:59 </t>
  </si>
  <si>
    <t>2449920.428 </t>
  </si>
  <si>
    <t> 21.07.1995 22:16 </t>
  </si>
  <si>
    <t> BBS 110 </t>
  </si>
  <si>
    <t>2449970.395 </t>
  </si>
  <si>
    <t> 09.09.1995 21:28 </t>
  </si>
  <si>
    <t>2450002.290 </t>
  </si>
  <si>
    <t> 11.10.1995 18:57 </t>
  </si>
  <si>
    <t>2450276.436 </t>
  </si>
  <si>
    <t> 11.07.1996 22:27 </t>
  </si>
  <si>
    <t> -0.014 </t>
  </si>
  <si>
    <t> BBS 112 </t>
  </si>
  <si>
    <t>2450337.369 </t>
  </si>
  <si>
    <t> 10.09.1996 20:51 </t>
  </si>
  <si>
    <t> BBS 113 </t>
  </si>
  <si>
    <t>2450357.362 </t>
  </si>
  <si>
    <t> 30.09.1996 20:41 </t>
  </si>
  <si>
    <t>2450672.457 </t>
  </si>
  <si>
    <t> 11.08.1997 22:58 </t>
  </si>
  <si>
    <t> BBS 115 </t>
  </si>
  <si>
    <t>2450702.438 </t>
  </si>
  <si>
    <t> 10.09.1997 22:30 </t>
  </si>
  <si>
    <t> -0.007 </t>
  </si>
  <si>
    <t> BBS 116 </t>
  </si>
  <si>
    <t>2450754.329 </t>
  </si>
  <si>
    <t> 01.11.1997 19:53 </t>
  </si>
  <si>
    <t>2452803.3674 </t>
  </si>
  <si>
    <t> 12.06.2003 20:49 </t>
  </si>
  <si>
    <t> -0.0153 </t>
  </si>
  <si>
    <t> Z.Müyesseroglu et al. </t>
  </si>
  <si>
    <t>IBVS 5463 </t>
  </si>
  <si>
    <t>2452817.4134 </t>
  </si>
  <si>
    <t> 26.06.2003 21:55 </t>
  </si>
  <si>
    <t> -0.0104 </t>
  </si>
  <si>
    <t>2452831.4485 </t>
  </si>
  <si>
    <t> 10.07.2003 22:45 </t>
  </si>
  <si>
    <t> -0.0165 </t>
  </si>
  <si>
    <t>2452903.31982 </t>
  </si>
  <si>
    <t> 20.09.2003 19:40 </t>
  </si>
  <si>
    <t> -0.01685 </t>
  </si>
  <si>
    <t>C </t>
  </si>
  <si>
    <t>o</t>
  </si>
  <si>
    <t> R.Ehrenberger </t>
  </si>
  <si>
    <t>OEJV 0074 </t>
  </si>
  <si>
    <t>2453228.40826 </t>
  </si>
  <si>
    <t> 10.08.2004 21:47 </t>
  </si>
  <si>
    <t> -0.01692 </t>
  </si>
  <si>
    <t> Koss et al. </t>
  </si>
  <si>
    <t>2453289.33238 </t>
  </si>
  <si>
    <t> 10.10.2004 19:58 </t>
  </si>
  <si>
    <t> -0.01715 </t>
  </si>
  <si>
    <t>2453544.4503 </t>
  </si>
  <si>
    <t> 22.06.2005 22:48 </t>
  </si>
  <si>
    <t> -0.0199 </t>
  </si>
  <si>
    <t>-I</t>
  </si>
  <si>
    <t> F.Agerer </t>
  </si>
  <si>
    <t>BAVM 178 </t>
  </si>
  <si>
    <t>2453575.38966 </t>
  </si>
  <si>
    <t> 23.07.2005 21:21 </t>
  </si>
  <si>
    <t>21648</t>
  </si>
  <si>
    <t> -0.01872 </t>
  </si>
  <si>
    <t>2453579.4366 </t>
  </si>
  <si>
    <t> 27.07.2005 22:28 </t>
  </si>
  <si>
    <t>21656.5</t>
  </si>
  <si>
    <t> -0.0175 </t>
  </si>
  <si>
    <t>2453585.38476 </t>
  </si>
  <si>
    <t> 02.08.2005 21:14 </t>
  </si>
  <si>
    <t>21669</t>
  </si>
  <si>
    <t> -0.01902 </t>
  </si>
  <si>
    <t>2453615.3710 </t>
  </si>
  <si>
    <t> 01.09.2005 20:54 </t>
  </si>
  <si>
    <t>21732</t>
  </si>
  <si>
    <t> -0.0190 </t>
  </si>
  <si>
    <t> F.Walter </t>
  </si>
  <si>
    <t>2453616.32214 </t>
  </si>
  <si>
    <t> 02.09.2005 19:43 </t>
  </si>
  <si>
    <t>21734</t>
  </si>
  <si>
    <t> -0.01979 </t>
  </si>
  <si>
    <t>2454003.28691 </t>
  </si>
  <si>
    <t> 24.09.2006 18:53 </t>
  </si>
  <si>
    <t>22547</t>
  </si>
  <si>
    <t> -0.01982 </t>
  </si>
  <si>
    <t>R</t>
  </si>
  <si>
    <t>2454596.8208 </t>
  </si>
  <si>
    <t> 10.05.2008 07:41 </t>
  </si>
  <si>
    <t>23794</t>
  </si>
  <si>
    <t> -0.0224 </t>
  </si>
  <si>
    <t>JAAVSO 36(2);186 </t>
  </si>
  <si>
    <t>2454637.7543 </t>
  </si>
  <si>
    <t> 20.06.2008 06:06 </t>
  </si>
  <si>
    <t>23880</t>
  </si>
  <si>
    <t> J.Bialozynski </t>
  </si>
  <si>
    <t>2454688.683 </t>
  </si>
  <si>
    <t> 10.08.2008 04:23 </t>
  </si>
  <si>
    <t>23987</t>
  </si>
  <si>
    <t> -0.023 </t>
  </si>
  <si>
    <t>2454709.6259 </t>
  </si>
  <si>
    <t> 31.08.2008 03:01 </t>
  </si>
  <si>
    <t>24031</t>
  </si>
  <si>
    <t> -0.0225 </t>
  </si>
  <si>
    <t>2454770.55 </t>
  </si>
  <si>
    <t> 31.10.2008 01:12 </t>
  </si>
  <si>
    <t>24159</t>
  </si>
  <si>
    <t> -0.02 </t>
  </si>
  <si>
    <t>ns</t>
  </si>
  <si>
    <t>JAAVSO 37(1);44 </t>
  </si>
  <si>
    <t>2455005.6791 </t>
  </si>
  <si>
    <t> 23.06.2009 04:17 </t>
  </si>
  <si>
    <t>24653</t>
  </si>
  <si>
    <t> -0.0235 </t>
  </si>
  <si>
    <t> JAAVSO 38;85 </t>
  </si>
  <si>
    <t>2455146.5658 </t>
  </si>
  <si>
    <t> 11.11.2009 01:34 </t>
  </si>
  <si>
    <t>24949</t>
  </si>
  <si>
    <t> -0.0244 </t>
  </si>
  <si>
    <t> JAAVSO 38;120 </t>
  </si>
  <si>
    <t>2455380.7456 </t>
  </si>
  <si>
    <t> 03.07.2010 05:53 </t>
  </si>
  <si>
    <t>25441</t>
  </si>
  <si>
    <t> -0.0226 </t>
  </si>
  <si>
    <t> JAAVSO 39;94 </t>
  </si>
  <si>
    <t>2455483.3142 </t>
  </si>
  <si>
    <t> 13.10.2010 19:32 </t>
  </si>
  <si>
    <t>25656.5</t>
  </si>
  <si>
    <t> -0.0258 </t>
  </si>
  <si>
    <t> L.Šmelcer </t>
  </si>
  <si>
    <t>OEJV 0137 </t>
  </si>
  <si>
    <t>2455483.3152 </t>
  </si>
  <si>
    <t> 13.10.2010 19:33 </t>
  </si>
  <si>
    <t> -0.0248 </t>
  </si>
  <si>
    <t>2455779.6050 </t>
  </si>
  <si>
    <t> 06.08.2011 02:31 </t>
  </si>
  <si>
    <t>26279</t>
  </si>
  <si>
    <t> -0.0273 </t>
  </si>
  <si>
    <t> K.Menzies </t>
  </si>
  <si>
    <t> JAAVSO 40;975 </t>
  </si>
  <si>
    <t>2455807.44923 </t>
  </si>
  <si>
    <t> 02.09.2011 22:46 </t>
  </si>
  <si>
    <t> -0.02736 </t>
  </si>
  <si>
    <t>OEJV 0160 </t>
  </si>
  <si>
    <t>2455807.44983 </t>
  </si>
  <si>
    <t> 02.09.2011 22:47 </t>
  </si>
  <si>
    <t> -0.02676 </t>
  </si>
  <si>
    <t>2456173.7084 </t>
  </si>
  <si>
    <t> 03.09.2012 05:00 </t>
  </si>
  <si>
    <t> -0.0282 </t>
  </si>
  <si>
    <t> JAAVSO 41;122 </t>
  </si>
  <si>
    <t>2456457.8622 </t>
  </si>
  <si>
    <t> 14.06.2013 08:41 </t>
  </si>
  <si>
    <t> -0.0294 </t>
  </si>
  <si>
    <t> JAAVSO 41;328 </t>
  </si>
  <si>
    <t>2456527.35395 </t>
  </si>
  <si>
    <t> 22.08.2013 20:29 </t>
  </si>
  <si>
    <t> -0.02949 </t>
  </si>
  <si>
    <t>2456527.3541 </t>
  </si>
  <si>
    <t> -0.0293 </t>
  </si>
  <si>
    <t>2456527.35482 </t>
  </si>
  <si>
    <t> 22.08.2013 20:30 </t>
  </si>
  <si>
    <t> -0.02862 </t>
  </si>
  <si>
    <t>B</t>
  </si>
  <si>
    <t>2456613.5046 </t>
  </si>
  <si>
    <t> 17.11.2013 00:06 </t>
  </si>
  <si>
    <t> -0.0297 </t>
  </si>
  <si>
    <t> JAAVSO 42;426 </t>
  </si>
  <si>
    <t>2456817.4554 </t>
  </si>
  <si>
    <t> 08.06.2014 22:55 </t>
  </si>
  <si>
    <t> -0.0327 </t>
  </si>
  <si>
    <t>BAVM 238 </t>
  </si>
  <si>
    <t>2456862.4368 </t>
  </si>
  <si>
    <t> 23.07.2014 22:28 </t>
  </si>
  <si>
    <t> -0.0306 </t>
  </si>
  <si>
    <t>2456927.6448 </t>
  </si>
  <si>
    <t> 27.09.2014 03:28 </t>
  </si>
  <si>
    <t>2414433.40 </t>
  </si>
  <si>
    <t> 23.05.1898 21:36 </t>
  </si>
  <si>
    <t>P </t>
  </si>
  <si>
    <t> N.Grigorieva </t>
  </si>
  <si>
    <t>2415556.710 </t>
  </si>
  <si>
    <t> 21.06.1901 05:02 </t>
  </si>
  <si>
    <t>F </t>
  </si>
  <si>
    <t> L.Jacchia </t>
  </si>
  <si>
    <t>2418230.24 </t>
  </si>
  <si>
    <t> 15.10.1908 17:45 </t>
  </si>
  <si>
    <t> -0.00 </t>
  </si>
  <si>
    <t>2420744.32 </t>
  </si>
  <si>
    <t> 03.09.1915 19:40 </t>
  </si>
  <si>
    <t>2428399.386 </t>
  </si>
  <si>
    <t> 18.08.1936 21:15 </t>
  </si>
  <si>
    <t> S.Piotrowski </t>
  </si>
  <si>
    <t>2429072.414 </t>
  </si>
  <si>
    <t> 22.06.1938 21:56 </t>
  </si>
  <si>
    <t>2431706.431 </t>
  </si>
  <si>
    <t> 07.09.1945 22:20 </t>
  </si>
  <si>
    <t>2434886.876 </t>
  </si>
  <si>
    <t> 24.05.1954 09:01 </t>
  </si>
  <si>
    <t> Koch &amp; Koch </t>
  </si>
  <si>
    <t>2435718.402 </t>
  </si>
  <si>
    <t> 01.09.1956 21:38 </t>
  </si>
  <si>
    <t> H.Huth </t>
  </si>
  <si>
    <t>2436399.476 </t>
  </si>
  <si>
    <t> 14.07.1958 23:25 </t>
  </si>
  <si>
    <t> -0.026 </t>
  </si>
  <si>
    <t>2436451.385 </t>
  </si>
  <si>
    <t> 04.09.1958 21:14 </t>
  </si>
  <si>
    <t>2436461.400 </t>
  </si>
  <si>
    <t> 14.09.1958 21:36 </t>
  </si>
  <si>
    <t> 0.022 </t>
  </si>
  <si>
    <t>2436807.385 </t>
  </si>
  <si>
    <t> 26.08.1959 21:14 </t>
  </si>
  <si>
    <t> -0.024 </t>
  </si>
  <si>
    <t>2436837.392 </t>
  </si>
  <si>
    <t> 25.09.1959 21:24 </t>
  </si>
  <si>
    <t> H.Busch </t>
  </si>
  <si>
    <t>2437082.527 </t>
  </si>
  <si>
    <t> 28.05.1960 00:38 </t>
  </si>
  <si>
    <t>2437193.429 </t>
  </si>
  <si>
    <t> 15.09.1960 22:17 </t>
  </si>
  <si>
    <t>2437202.467 </t>
  </si>
  <si>
    <t> 24.09.1960 23:12 </t>
  </si>
  <si>
    <t>2437560.403 </t>
  </si>
  <si>
    <t> 17.09.1961 21:40 </t>
  </si>
  <si>
    <t>2437642.260 </t>
  </si>
  <si>
    <t> 08.12.1961 18:14 </t>
  </si>
  <si>
    <t>2437886.478 </t>
  </si>
  <si>
    <t> 09.08.1962 23:28 </t>
  </si>
  <si>
    <t> 0.041 </t>
  </si>
  <si>
    <t>2437959.276 </t>
  </si>
  <si>
    <t> 21.10.1962 18:37 </t>
  </si>
  <si>
    <t> 0.016 </t>
  </si>
  <si>
    <t>2438089.674 </t>
  </si>
  <si>
    <t> 01.03.1963 04:10 </t>
  </si>
  <si>
    <t>2438172.510 </t>
  </si>
  <si>
    <t> 23.05.1963 00:14 </t>
  </si>
  <si>
    <t>2438225.522 </t>
  </si>
  <si>
    <t> 15.07.1963 00:31 </t>
  </si>
  <si>
    <t> -0.044 </t>
  </si>
  <si>
    <t>2438231.478 </t>
  </si>
  <si>
    <t> 20.07.1963 23:28 </t>
  </si>
  <si>
    <t> -0.038 </t>
  </si>
  <si>
    <t>2438233.419 </t>
  </si>
  <si>
    <t> 22.07.1963 22:03 </t>
  </si>
  <si>
    <t>2438262.461 </t>
  </si>
  <si>
    <t> 20.08.1963 23:03 </t>
  </si>
  <si>
    <t>2438283.381 </t>
  </si>
  <si>
    <t> 10.09.1963 21:08 </t>
  </si>
  <si>
    <t> -0.016 </t>
  </si>
  <si>
    <t>2438323.369 </t>
  </si>
  <si>
    <t> 20.10.1963 20:51 </t>
  </si>
  <si>
    <t> -0.010 </t>
  </si>
  <si>
    <t>2438466.658 </t>
  </si>
  <si>
    <t> 12.03.1964 03:47 </t>
  </si>
  <si>
    <t> 0.012 </t>
  </si>
  <si>
    <t>2438549.502 </t>
  </si>
  <si>
    <t> 03.06.1964 00:02 </t>
  </si>
  <si>
    <t> 0.037 </t>
  </si>
  <si>
    <t>2438558.513 </t>
  </si>
  <si>
    <t> 12.06.1964 00:18 </t>
  </si>
  <si>
    <t>2438640.390 </t>
  </si>
  <si>
    <t> 01.09.1964 21:21 </t>
  </si>
  <si>
    <t>2438670.361 </t>
  </si>
  <si>
    <t> 01.10.1964 20:39 </t>
  </si>
  <si>
    <t>2443271.579 </t>
  </si>
  <si>
    <t> 08.05.1977 01:53 </t>
  </si>
  <si>
    <t> Bernardi&amp;Scaltriti </t>
  </si>
  <si>
    <t>2443406.277 </t>
  </si>
  <si>
    <t> 19.09.1977 18:38 </t>
  </si>
  <si>
    <t>2449955.655 </t>
  </si>
  <si>
    <t> 26.08.1995 03:43 </t>
  </si>
  <si>
    <t>2450006.578 </t>
  </si>
  <si>
    <t> 16.10.1995 01:52 </t>
  </si>
  <si>
    <t>2450016.565 </t>
  </si>
  <si>
    <t> 26.10.1995 01:33 </t>
  </si>
  <si>
    <t>2450036.569 </t>
  </si>
  <si>
    <t> 15.11.1995 01:39 </t>
  </si>
  <si>
    <t>2450320.727 </t>
  </si>
  <si>
    <t> 25.08.1996 05:26 </t>
  </si>
  <si>
    <t>2450698.648 </t>
  </si>
  <si>
    <t> 07.09.1997 03:33 </t>
  </si>
  <si>
    <t>2450749.573 </t>
  </si>
  <si>
    <t> 28.10.1997 01:45 </t>
  </si>
  <si>
    <t>2451012.774 </t>
  </si>
  <si>
    <t> 18.07.1998 06:34 </t>
  </si>
  <si>
    <t>2451054.668 </t>
  </si>
  <si>
    <t> 29.08.1998 04:01 </t>
  </si>
  <si>
    <t>2451095.604 </t>
  </si>
  <si>
    <t> 09.10.1998 02:29 </t>
  </si>
  <si>
    <t>2451156.528 </t>
  </si>
  <si>
    <t> 09.12.1998 00:40 </t>
  </si>
  <si>
    <t>2451411.642 </t>
  </si>
  <si>
    <t> 21.08.1999 03:24 </t>
  </si>
  <si>
    <t>2451452.582 </t>
  </si>
  <si>
    <t> 01.10.1999 01:58 </t>
  </si>
  <si>
    <t>2451460.679 </t>
  </si>
  <si>
    <t> 09.10.1999 04:17 </t>
  </si>
  <si>
    <t>2452042.786 </t>
  </si>
  <si>
    <t> 13.05.2001 06:51 </t>
  </si>
  <si>
    <t>2452133.688 </t>
  </si>
  <si>
    <t> 12.08.2001 04:30 </t>
  </si>
  <si>
    <t>2452225.551 </t>
  </si>
  <si>
    <t> 12.11.2001 01:13 </t>
  </si>
  <si>
    <t>2452235.550 </t>
  </si>
  <si>
    <t> 22.11.2001 01:12 </t>
  </si>
  <si>
    <t>2452448.7690 </t>
  </si>
  <si>
    <t> 23.06.2002 06:27 </t>
  </si>
  <si>
    <t> -0.0149 </t>
  </si>
  <si>
    <t>2452521.5919 </t>
  </si>
  <si>
    <t> 04.09.2002 02:12 </t>
  </si>
  <si>
    <t> -0.0156 </t>
  </si>
  <si>
    <t>2452876.6663 </t>
  </si>
  <si>
    <t> 25.08.2003 03:59 </t>
  </si>
  <si>
    <t> -0.0160 </t>
  </si>
  <si>
    <t> R.Poklar </t>
  </si>
  <si>
    <t>2452886.6613 </t>
  </si>
  <si>
    <t> 04.09.2003 03:52 </t>
  </si>
  <si>
    <t> -0.0164 </t>
  </si>
  <si>
    <t>2453233.6424 </t>
  </si>
  <si>
    <t> 16.08.2004 03:25 </t>
  </si>
  <si>
    <t> -0.0185 </t>
  </si>
  <si>
    <t>2453344.5428 </t>
  </si>
  <si>
    <t> 05.12.2004 01:01 </t>
  </si>
  <si>
    <t> -0.0194 </t>
  </si>
  <si>
    <t>2453539.6916 </t>
  </si>
  <si>
    <t> 18.06.2005 04:35 </t>
  </si>
  <si>
    <t> -0.0189 </t>
  </si>
  <si>
    <t> H.Gerner </t>
  </si>
  <si>
    <t>2453559.677 </t>
  </si>
  <si>
    <t> 08.07.2005 04:14 </t>
  </si>
  <si>
    <t>21615</t>
  </si>
  <si>
    <t> S.Cook </t>
  </si>
  <si>
    <t>2453610.6106 </t>
  </si>
  <si>
    <t> 28.08.2005 02:39 </t>
  </si>
  <si>
    <t>21722</t>
  </si>
  <si>
    <t> -0.0197 </t>
  </si>
  <si>
    <t> N.Simmons </t>
  </si>
  <si>
    <t>2453946.6452 </t>
  </si>
  <si>
    <t> 30.07.2006 03:29 </t>
  </si>
  <si>
    <t>22428</t>
  </si>
  <si>
    <t> -0.0209 </t>
  </si>
  <si>
    <t>2454302.6708 </t>
  </si>
  <si>
    <t> 21.07.2007 04:05 </t>
  </si>
  <si>
    <t>23176</t>
  </si>
  <si>
    <t> -0.0220 </t>
  </si>
  <si>
    <t>2454318.3781 </t>
  </si>
  <si>
    <t> 05.08.2007 21:04 </t>
  </si>
  <si>
    <t>23209</t>
  </si>
  <si>
    <t> -0.0217 </t>
  </si>
  <si>
    <t>2454649.4171 </t>
  </si>
  <si>
    <t> 01.07.2008 22:00 </t>
  </si>
  <si>
    <t>23904.5</t>
  </si>
  <si>
    <t>OEJV 0094 </t>
  </si>
  <si>
    <t>2454658.4630 </t>
  </si>
  <si>
    <t> 10.07.2008 23:06 </t>
  </si>
  <si>
    <t>23923.5</t>
  </si>
  <si>
    <t>2454684.3989 </t>
  </si>
  <si>
    <t> 05.08.2008 21:34 </t>
  </si>
  <si>
    <t>23978</t>
  </si>
  <si>
    <t> -0.0230 </t>
  </si>
  <si>
    <t>2454712.4825 </t>
  </si>
  <si>
    <t> 02.09.2008 23:34 </t>
  </si>
  <si>
    <t>24037</t>
  </si>
  <si>
    <t>2455071.3633 </t>
  </si>
  <si>
    <t> 27.08.2009 20:43 </t>
  </si>
  <si>
    <t>24791</t>
  </si>
  <si>
    <t> -0.0234 </t>
  </si>
  <si>
    <t> H.Jungbluth </t>
  </si>
  <si>
    <t>2455405.2547 </t>
  </si>
  <si>
    <t> 27.07.2010 18:06 </t>
  </si>
  <si>
    <t>25492.5</t>
  </si>
  <si>
    <t> -0.0260 </t>
  </si>
  <si>
    <t>Rc</t>
  </si>
  <si>
    <t> K.Shiokawa </t>
  </si>
  <si>
    <t>2455790.5521 </t>
  </si>
  <si>
    <t> 17.08.2011 01:15 </t>
  </si>
  <si>
    <t>26302</t>
  </si>
  <si>
    <t> -0.0275 </t>
  </si>
  <si>
    <t>2455797.4537 </t>
  </si>
  <si>
    <t> 23.08.2011 22:53 </t>
  </si>
  <si>
    <t>2457199.4236 </t>
  </si>
  <si>
    <t> 25.06.2015 22:09 </t>
  </si>
  <si>
    <t> -0.0316 </t>
  </si>
  <si>
    <t>BAVM 241 (=IBVS 6157) </t>
  </si>
  <si>
    <t>JAVSO 49, 108</t>
  </si>
  <si>
    <t>JAVSO 49, 256</t>
  </si>
  <si>
    <t>JAVSO, 50, 133</t>
  </si>
  <si>
    <t>JAAVSO, 50, 255</t>
  </si>
  <si>
    <t>BAAVSSC191</t>
  </si>
  <si>
    <t>JAAVSO 51, 2023</t>
  </si>
  <si>
    <t>JAAVSO 51, 134</t>
  </si>
  <si>
    <t>JBAV, 79</t>
  </si>
  <si>
    <t>JAAVSO, 51, 250</t>
  </si>
  <si>
    <t>23/05/1898</t>
  </si>
  <si>
    <t>JAAVSO52#1</t>
  </si>
  <si>
    <t xml:space="preserve">Mag </t>
  </si>
  <si>
    <t>Next ToM-P</t>
  </si>
  <si>
    <t>Next ToM-S</t>
  </si>
  <si>
    <t>9.94-10.61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</si>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</sst>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/mm/yyyy;@"/>
    <numFmt numFmtId="167" formatCode="0.00000"/>
  </numFmts>
  <fonts count="23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3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10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center"/>
    </xf>
    <xf numFmtId="0" fontId="13" fillId="0" borderId="0" xfId="0" applyFont="1" applyAlignment="1"/>
    <xf numFmtId="0" fontId="2" fillId="0" borderId="0" xfId="0" applyFont="1" applyAlignment="1">
      <alignment horizontal="left" vertical="center"/>
    </xf>
    <xf numFmtId="0" fontId="15" fillId="2" borderId="0" xfId="0" applyFont="1" applyFill="1" applyAlignment="1"/>
    <xf numFmtId="0" fontId="6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6" fillId="0" borderId="8" xfId="0" applyFont="1" applyBorder="1" applyAlignment="1">
      <alignment horizontal="center"/>
    </xf>
    <xf numFmtId="0" fontId="0" fillId="0" borderId="3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7" fillId="3" borderId="11" xfId="5" applyNumberFormat="1" applyFill="1" applyBorder="1" applyAlignment="1" applyProtection="1">
      <alignment horizontal="right" vertical="top" wrapText="1"/>
    </xf>
    <xf numFmtId="166" fontId="10" fillId="0" borderId="0" xfId="0" applyNumberFormat="1" applyFont="1" applyAlignment="1"/>
    <xf numFmtId="166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3" fontId="19" fillId="0" borderId="0" xfId="8" applyFont="1" applyBorder="1"/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7" fontId="19" fillId="0" borderId="0" xfId="0" applyNumberFormat="1" applyFont="1" applyAlignment="1">
      <alignment horizontal="left" vertical="center" wrapText="1"/>
    </xf>
    <xf numFmtId="167" fontId="19" fillId="0" borderId="0" xfId="0" applyNumberFormat="1" applyFont="1" applyAlignment="1" applyProtection="1">
      <alignment horizontal="left" vertical="center" wrapText="1"/>
      <protection locked="0"/>
    </xf>
    <xf numFmtId="166" fontId="20" fillId="0" borderId="0" xfId="0" applyNumberFormat="1" applyFont="1" applyAlignment="1"/>
    <xf numFmtId="0" fontId="16" fillId="0" borderId="8" xfId="0" applyFont="1" applyBorder="1" applyAlignment="1">
      <alignment horizont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0" fillId="0" borderId="12" xfId="0" applyBorder="1">
      <alignment vertical="top"/>
    </xf>
    <xf numFmtId="0" fontId="21" fillId="0" borderId="15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0" fillId="4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22" fontId="22" fillId="0" borderId="18" xfId="0" applyNumberFormat="1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71914139074861"/>
          <c:y val="0.13626900411033527"/>
          <c:w val="0.81045882633654753"/>
          <c:h val="0.665620099374370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1'!$F$21:$F$2500</c:f>
              <c:numCache>
                <c:formatCode>General</c:formatCode>
                <c:ptCount val="248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</c:numCache>
            </c:numRef>
          </c:xVal>
          <c:yVal>
            <c:numRef>
              <c:f>'Active 1'!$H$21:$H$2500</c:f>
              <c:numCache>
                <c:formatCode>General</c:formatCode>
                <c:ptCount val="2480"/>
                <c:pt idx="0">
                  <c:v>-7.1287200002188911E-2</c:v>
                </c:pt>
                <c:pt idx="1">
                  <c:v>-5.1903200001106597E-2</c:v>
                </c:pt>
                <c:pt idx="2">
                  <c:v>-4.8763399998279056E-2</c:v>
                </c:pt>
                <c:pt idx="3">
                  <c:v>-4.5472599998902297E-2</c:v>
                </c:pt>
                <c:pt idx="4">
                  <c:v>-1.4632400001573842E-2</c:v>
                </c:pt>
                <c:pt idx="5">
                  <c:v>-9.0607999991334509E-3</c:v>
                </c:pt>
                <c:pt idx="6">
                  <c:v>-1.3361200002691476E-2</c:v>
                </c:pt>
                <c:pt idx="7">
                  <c:v>-3.910400002496317E-3</c:v>
                </c:pt>
                <c:pt idx="8">
                  <c:v>1.4513999994960614E-3</c:v>
                </c:pt>
                <c:pt idx="9">
                  <c:v>-3.847719999612309E-2</c:v>
                </c:pt>
                <c:pt idx="10">
                  <c:v>-1.0272599996824283E-2</c:v>
                </c:pt>
                <c:pt idx="11">
                  <c:v>9.3448000043281354E-3</c:v>
                </c:pt>
                <c:pt idx="12">
                  <c:v>-3.6281399996369146E-2</c:v>
                </c:pt>
                <c:pt idx="13">
                  <c:v>-1.5429200000653509E-2</c:v>
                </c:pt>
                <c:pt idx="14">
                  <c:v>-5.2882000018144026E-3</c:v>
                </c:pt>
                <c:pt idx="15">
                  <c:v>-4.438000003574416E-3</c:v>
                </c:pt>
                <c:pt idx="16">
                  <c:v>-9.8794000005000271E-3</c:v>
                </c:pt>
                <c:pt idx="17">
                  <c:v>-3.7706000002799556E-3</c:v>
                </c:pt>
                <c:pt idx="18">
                  <c:v>-1.37137999990955E-2</c:v>
                </c:pt>
                <c:pt idx="19">
                  <c:v>3.1368399999337271E-2</c:v>
                </c:pt>
                <c:pt idx="20">
                  <c:v>5.8665999968070537E-3</c:v>
                </c:pt>
                <c:pt idx="21">
                  <c:v>-1.2077799998223782E-2</c:v>
                </c:pt>
                <c:pt idx="22">
                  <c:v>5.0378000014461577E-3</c:v>
                </c:pt>
                <c:pt idx="23">
                  <c:v>-5.3684100006648805E-2</c:v>
                </c:pt>
                <c:pt idx="24">
                  <c:v>-4.7316600001067854E-2</c:v>
                </c:pt>
                <c:pt idx="25">
                  <c:v>-1.0198999996646307E-2</c:v>
                </c:pt>
                <c:pt idx="26">
                  <c:v>-2.4055999965639785E-3</c:v>
                </c:pt>
                <c:pt idx="27">
                  <c:v>-2.5112000002991408E-2</c:v>
                </c:pt>
                <c:pt idx="28">
                  <c:v>-1.8642400005774107E-2</c:v>
                </c:pt>
                <c:pt idx="29">
                  <c:v>3.2070000015664846E-3</c:v>
                </c:pt>
                <c:pt idx="30">
                  <c:v>2.8322599995590281E-2</c:v>
                </c:pt>
                <c:pt idx="31">
                  <c:v>-4.1188000031979755E-3</c:v>
                </c:pt>
                <c:pt idx="32">
                  <c:v>5.9380000020610169E-3</c:v>
                </c:pt>
                <c:pt idx="33">
                  <c:v>-9.209800002281554E-3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AC-4E78-9E09-893FCC408E8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1'!$F$21:$F$2299</c:f>
              <c:numCache>
                <c:formatCode>General</c:formatCode>
                <c:ptCount val="227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</c:numCache>
            </c:numRef>
          </c:xVal>
          <c:yVal>
            <c:numRef>
              <c:f>'Active 1'!$I$21:$I$2299</c:f>
              <c:numCache>
                <c:formatCode>General</c:formatCode>
                <c:ptCount val="2279"/>
                <c:pt idx="34">
                  <c:v>5.8267999993404374E-3</c:v>
                </c:pt>
                <c:pt idx="35">
                  <c:v>-2.3907999995572027E-2</c:v>
                </c:pt>
                <c:pt idx="36">
                  <c:v>-5.3420000040205196E-4</c:v>
                </c:pt>
                <c:pt idx="37">
                  <c:v>-1.2160400001448579E-2</c:v>
                </c:pt>
                <c:pt idx="38">
                  <c:v>-1.0524000026634894E-3</c:v>
                </c:pt>
                <c:pt idx="39">
                  <c:v>3.9475999947171658E-3</c:v>
                </c:pt>
                <c:pt idx="40">
                  <c:v>1.2947600000188686E-2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1.3645199993334245E-2</c:v>
                </c:pt>
                <c:pt idx="44">
                  <c:v>-6.7979999585077167E-4</c:v>
                </c:pt>
                <c:pt idx="45">
                  <c:v>-2.9222000011941418E-3</c:v>
                </c:pt>
                <c:pt idx="46">
                  <c:v>9.2167999973753467E-3</c:v>
                </c:pt>
                <c:pt idx="47">
                  <c:v>1.0186599996814039E-2</c:v>
                </c:pt>
                <c:pt idx="48">
                  <c:v>5.0387999945087358E-3</c:v>
                </c:pt>
                <c:pt idx="49">
                  <c:v>6.1189999978523701E-3</c:v>
                </c:pt>
                <c:pt idx="50">
                  <c:v>4.1778000013437122E-3</c:v>
                </c:pt>
                <c:pt idx="51">
                  <c:v>8.1169999975827523E-3</c:v>
                </c:pt>
                <c:pt idx="52">
                  <c:v>1.2695400000666268E-2</c:v>
                </c:pt>
                <c:pt idx="53">
                  <c:v>2.4451800003589597E-2</c:v>
                </c:pt>
                <c:pt idx="55">
                  <c:v>4.8167999993893318E-3</c:v>
                </c:pt>
                <c:pt idx="56">
                  <c:v>1.1039999662898481E-4</c:v>
                </c:pt>
                <c:pt idx="57">
                  <c:v>6.7798000018228777E-3</c:v>
                </c:pt>
                <c:pt idx="58">
                  <c:v>6.2494000012520701E-3</c:v>
                </c:pt>
                <c:pt idx="59">
                  <c:v>2.3395199998049065E-2</c:v>
                </c:pt>
                <c:pt idx="60">
                  <c:v>2.1005799993872643E-2</c:v>
                </c:pt>
                <c:pt idx="61">
                  <c:v>2.9652000011992641E-3</c:v>
                </c:pt>
                <c:pt idx="62">
                  <c:v>6.5825999990920536E-3</c:v>
                </c:pt>
                <c:pt idx="63">
                  <c:v>7.8472000022884458E-3</c:v>
                </c:pt>
                <c:pt idx="64">
                  <c:v>2.8122000003349967E-3</c:v>
                </c:pt>
                <c:pt idx="65">
                  <c:v>1.7518000022391789E-3</c:v>
                </c:pt>
                <c:pt idx="66">
                  <c:v>1.4869399994495325E-2</c:v>
                </c:pt>
                <c:pt idx="67">
                  <c:v>3.6325999972177669E-3</c:v>
                </c:pt>
                <c:pt idx="68">
                  <c:v>1.4043399998627137E-2</c:v>
                </c:pt>
                <c:pt idx="69">
                  <c:v>3.7784000014653429E-3</c:v>
                </c:pt>
                <c:pt idx="70">
                  <c:v>1.0067199997138232E-2</c:v>
                </c:pt>
                <c:pt idx="71">
                  <c:v>1.4949199998227414E-2</c:v>
                </c:pt>
                <c:pt idx="72">
                  <c:v>1.5301200000976678E-2</c:v>
                </c:pt>
                <c:pt idx="73">
                  <c:v>2.5388999994902406E-2</c:v>
                </c:pt>
                <c:pt idx="74">
                  <c:v>2.6237999991280958E-3</c:v>
                </c:pt>
                <c:pt idx="75">
                  <c:v>1.6388199997891206E-2</c:v>
                </c:pt>
                <c:pt idx="76">
                  <c:v>1.1917399999219924E-2</c:v>
                </c:pt>
                <c:pt idx="77">
                  <c:v>1.1293199997453485E-2</c:v>
                </c:pt>
                <c:pt idx="78">
                  <c:v>1.1410400002205279E-2</c:v>
                </c:pt>
                <c:pt idx="79">
                  <c:v>1.8762799998512492E-2</c:v>
                </c:pt>
                <c:pt idx="80">
                  <c:v>1.9320999999763444E-2</c:v>
                </c:pt>
                <c:pt idx="81">
                  <c:v>1.4084599999478087E-2</c:v>
                </c:pt>
                <c:pt idx="82">
                  <c:v>7.9368000006070361E-3</c:v>
                </c:pt>
                <c:pt idx="83">
                  <c:v>7.5192000003880821E-3</c:v>
                </c:pt>
                <c:pt idx="84">
                  <c:v>2.04301999983727E-2</c:v>
                </c:pt>
                <c:pt idx="85">
                  <c:v>1.4929999997548293E-2</c:v>
                </c:pt>
                <c:pt idx="86">
                  <c:v>1.3223599991761148E-2</c:v>
                </c:pt>
                <c:pt idx="87">
                  <c:v>1.5458399997442029E-2</c:v>
                </c:pt>
                <c:pt idx="88">
                  <c:v>9.2804000014439225E-3</c:v>
                </c:pt>
                <c:pt idx="89">
                  <c:v>2.0221200000378303E-2</c:v>
                </c:pt>
                <c:pt idx="90">
                  <c:v>2.3864000002504326E-2</c:v>
                </c:pt>
                <c:pt idx="91">
                  <c:v>1.9275599996035453E-2</c:v>
                </c:pt>
                <c:pt idx="92">
                  <c:v>1.6569200000958517E-2</c:v>
                </c:pt>
                <c:pt idx="93">
                  <c:v>6.8599999940488487E-4</c:v>
                </c:pt>
                <c:pt idx="94">
                  <c:v>9.9800000025425106E-3</c:v>
                </c:pt>
                <c:pt idx="95">
                  <c:v>7.5970000034430996E-3</c:v>
                </c:pt>
                <c:pt idx="96">
                  <c:v>1.4890999998897314E-2</c:v>
                </c:pt>
                <c:pt idx="97">
                  <c:v>1.4508399995975196E-2</c:v>
                </c:pt>
                <c:pt idx="98">
                  <c:v>1.1772999998356681E-2</c:v>
                </c:pt>
                <c:pt idx="99">
                  <c:v>8.1845999957295135E-3</c:v>
                </c:pt>
                <c:pt idx="100">
                  <c:v>7.5079999951412901E-3</c:v>
                </c:pt>
                <c:pt idx="101">
                  <c:v>1.674279999861028E-2</c:v>
                </c:pt>
                <c:pt idx="102">
                  <c:v>5.3255999955581501E-3</c:v>
                </c:pt>
                <c:pt idx="103">
                  <c:v>1.4942999994673301E-2</c:v>
                </c:pt>
                <c:pt idx="104">
                  <c:v>1.5560400002868846E-2</c:v>
                </c:pt>
                <c:pt idx="105">
                  <c:v>5.7951999988290481E-3</c:v>
                </c:pt>
                <c:pt idx="106">
                  <c:v>1.841219999914756E-2</c:v>
                </c:pt>
                <c:pt idx="107">
                  <c:v>-1.3525999966077507E-3</c:v>
                </c:pt>
                <c:pt idx="108">
                  <c:v>1.2734000003547408E-2</c:v>
                </c:pt>
                <c:pt idx="109">
                  <c:v>1.5292599993699696E-2</c:v>
                </c:pt>
                <c:pt idx="110">
                  <c:v>1.4845199992123526E-2</c:v>
                </c:pt>
                <c:pt idx="111">
                  <c:v>2.1462599994265474E-2</c:v>
                </c:pt>
                <c:pt idx="112">
                  <c:v>1.6688600000634324E-2</c:v>
                </c:pt>
                <c:pt idx="113">
                  <c:v>2.1864199996343814E-2</c:v>
                </c:pt>
                <c:pt idx="114">
                  <c:v>6.775599998945836E-3</c:v>
                </c:pt>
                <c:pt idx="115">
                  <c:v>1.1745399999199435E-2</c:v>
                </c:pt>
                <c:pt idx="116">
                  <c:v>1.6009999999369029E-2</c:v>
                </c:pt>
                <c:pt idx="117">
                  <c:v>7.6274000020930544E-3</c:v>
                </c:pt>
                <c:pt idx="118">
                  <c:v>2.0862199999100994E-2</c:v>
                </c:pt>
                <c:pt idx="119">
                  <c:v>-1.3201999972807243E-3</c:v>
                </c:pt>
                <c:pt idx="120">
                  <c:v>-1.3201999972807243E-3</c:v>
                </c:pt>
                <c:pt idx="121">
                  <c:v>2.4413999999524094E-2</c:v>
                </c:pt>
                <c:pt idx="122">
                  <c:v>7.4429999949643388E-3</c:v>
                </c:pt>
                <c:pt idx="123">
                  <c:v>9.6778000006452203E-3</c:v>
                </c:pt>
                <c:pt idx="124">
                  <c:v>1.214060000347672E-2</c:v>
                </c:pt>
                <c:pt idx="125">
                  <c:v>2.4757599996519275E-2</c:v>
                </c:pt>
                <c:pt idx="126">
                  <c:v>6.9928000011714175E-3</c:v>
                </c:pt>
                <c:pt idx="127">
                  <c:v>2.0903399992675986E-2</c:v>
                </c:pt>
                <c:pt idx="128">
                  <c:v>1.7197399996803142E-2</c:v>
                </c:pt>
                <c:pt idx="129">
                  <c:v>1.0161599995626602E-2</c:v>
                </c:pt>
                <c:pt idx="130">
                  <c:v>1.8748799993772991E-2</c:v>
                </c:pt>
                <c:pt idx="131">
                  <c:v>2.1277200001350138E-2</c:v>
                </c:pt>
                <c:pt idx="132">
                  <c:v>2.1040399995399639E-2</c:v>
                </c:pt>
                <c:pt idx="133">
                  <c:v>1.4798799995332956E-2</c:v>
                </c:pt>
                <c:pt idx="134">
                  <c:v>2.1327200003725011E-2</c:v>
                </c:pt>
                <c:pt idx="135">
                  <c:v>2.6826999994227663E-2</c:v>
                </c:pt>
                <c:pt idx="136">
                  <c:v>2.1783199998026248E-2</c:v>
                </c:pt>
                <c:pt idx="137">
                  <c:v>1.3398600000073202E-2</c:v>
                </c:pt>
                <c:pt idx="138">
                  <c:v>1.4072799996938556E-2</c:v>
                </c:pt>
                <c:pt idx="139">
                  <c:v>1.7690200002107304E-2</c:v>
                </c:pt>
                <c:pt idx="140">
                  <c:v>1.8614000000525266E-3</c:v>
                </c:pt>
                <c:pt idx="163">
                  <c:v>-1.5553999983239919E-3</c:v>
                </c:pt>
                <c:pt idx="167">
                  <c:v>2.3509000020567328E-3</c:v>
                </c:pt>
                <c:pt idx="168">
                  <c:v>-2.1468000049935654E-3</c:v>
                </c:pt>
                <c:pt idx="171">
                  <c:v>-8.121999999275431E-4</c:v>
                </c:pt>
                <c:pt idx="174">
                  <c:v>-1.844600003096275E-3</c:v>
                </c:pt>
                <c:pt idx="182">
                  <c:v>-4.6212000015657395E-3</c:v>
                </c:pt>
                <c:pt idx="183">
                  <c:v>-4.5949000050313771E-3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AC-4E78-9E09-893FCC408E8B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1'!$J$21:$J$229</c:f>
              <c:numCache>
                <c:formatCode>General</c:formatCode>
                <c:ptCount val="209"/>
                <c:pt idx="54">
                  <c:v>2.6817999969352968E-3</c:v>
                </c:pt>
                <c:pt idx="141">
                  <c:v>1.2596000015037134E-3</c:v>
                </c:pt>
                <c:pt idx="142">
                  <c:v>2.164400000765454E-3</c:v>
                </c:pt>
                <c:pt idx="144">
                  <c:v>9.9899999622721225E-4</c:v>
                </c:pt>
                <c:pt idx="145">
                  <c:v>1.5919999932521023E-3</c:v>
                </c:pt>
                <c:pt idx="146">
                  <c:v>1.2093999976059422E-3</c:v>
                </c:pt>
                <c:pt idx="149">
                  <c:v>-2.5800000730669126E-4</c:v>
                </c:pt>
                <c:pt idx="151">
                  <c:v>-1.0077999977511354E-3</c:v>
                </c:pt>
                <c:pt idx="152">
                  <c:v>-1.5379999967990443E-4</c:v>
                </c:pt>
                <c:pt idx="153">
                  <c:v>-1.1598000055528246E-3</c:v>
                </c:pt>
                <c:pt idx="156">
                  <c:v>1.3010999973630533E-3</c:v>
                </c:pt>
                <c:pt idx="158">
                  <c:v>-7.7320000127656385E-4</c:v>
                </c:pt>
                <c:pt idx="159">
                  <c:v>-7.9200006439350545E-5</c:v>
                </c:pt>
                <c:pt idx="160">
                  <c:v>-1.4168000052450225E-3</c:v>
                </c:pt>
                <c:pt idx="162">
                  <c:v>-1.8256000039400533E-3</c:v>
                </c:pt>
                <c:pt idx="192">
                  <c:v>-7.8907000061008148E-3</c:v>
                </c:pt>
                <c:pt idx="193">
                  <c:v>-5.7124000013573095E-3</c:v>
                </c:pt>
                <c:pt idx="195">
                  <c:v>-6.0971999992034398E-3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AC-4E78-9E09-893FCC408E8B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1'!$F$21:$F$5300</c:f>
              <c:numCache>
                <c:formatCode>General</c:formatCode>
                <c:ptCount val="528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</c:numCache>
            </c:numRef>
          </c:xVal>
          <c:yVal>
            <c:numRef>
              <c:f>'Active 1'!$K$21:$K$5300</c:f>
              <c:numCache>
                <c:formatCode>General</c:formatCode>
                <c:ptCount val="5280"/>
                <c:pt idx="147">
                  <c:v>7.5839999772142619E-4</c:v>
                </c:pt>
                <c:pt idx="148">
                  <c:v>1.2785999933839776E-3</c:v>
                </c:pt>
                <c:pt idx="150">
                  <c:v>1.1617999989539385E-3</c:v>
                </c:pt>
                <c:pt idx="155">
                  <c:v>1.112000027205795E-4</c:v>
                </c:pt>
                <c:pt idx="157">
                  <c:v>-1.7140000272775069E-4</c:v>
                </c:pt>
                <c:pt idx="161">
                  <c:v>-2.0819999917875975E-4</c:v>
                </c:pt>
                <c:pt idx="164">
                  <c:v>-1.6563999961363152E-3</c:v>
                </c:pt>
                <c:pt idx="165">
                  <c:v>-1.6279999981634319E-3</c:v>
                </c:pt>
                <c:pt idx="166">
                  <c:v>-5.7700002798810601E-5</c:v>
                </c:pt>
                <c:pt idx="169">
                  <c:v>-1.7822000008891337E-3</c:v>
                </c:pt>
                <c:pt idx="170">
                  <c:v>-1.5886000037426129E-3</c:v>
                </c:pt>
                <c:pt idx="172">
                  <c:v>-1.7253999976674095E-3</c:v>
                </c:pt>
                <c:pt idx="173">
                  <c:v>-2.1018000043113716E-3</c:v>
                </c:pt>
                <c:pt idx="175">
                  <c:v>-2.6994000072591007E-3</c:v>
                </c:pt>
                <c:pt idx="176">
                  <c:v>-4.3459999869810417E-4</c:v>
                </c:pt>
                <c:pt idx="177">
                  <c:v>-3.8205000018933788E-3</c:v>
                </c:pt>
                <c:pt idx="178">
                  <c:v>-3.498900005070027E-3</c:v>
                </c:pt>
                <c:pt idx="179">
                  <c:v>-2.498900008504279E-3</c:v>
                </c:pt>
                <c:pt idx="180">
                  <c:v>-4.397400000016205E-3</c:v>
                </c:pt>
                <c:pt idx="181">
                  <c:v>-4.397400000016205E-3</c:v>
                </c:pt>
                <c:pt idx="184">
                  <c:v>-4.4475000031525269E-3</c:v>
                </c:pt>
                <c:pt idx="185">
                  <c:v>-3.8475000037578866E-3</c:v>
                </c:pt>
                <c:pt idx="186">
                  <c:v>-4.6541999981855042E-3</c:v>
                </c:pt>
                <c:pt idx="187">
                  <c:v>-5.3024000008008443E-3</c:v>
                </c:pt>
                <c:pt idx="188">
                  <c:v>-5.260000005364418E-3</c:v>
                </c:pt>
                <c:pt idx="189">
                  <c:v>-5.1100000055157579E-3</c:v>
                </c:pt>
                <c:pt idx="190">
                  <c:v>-4.390000001876615E-3</c:v>
                </c:pt>
                <c:pt idx="191">
                  <c:v>-5.2886000048602E-3</c:v>
                </c:pt>
                <c:pt idx="194">
                  <c:v>-5.6846000006771646E-3</c:v>
                </c:pt>
                <c:pt idx="196">
                  <c:v>-5.6389999954262748E-3</c:v>
                </c:pt>
                <c:pt idx="197">
                  <c:v>-5.9823999981745146E-3</c:v>
                </c:pt>
                <c:pt idx="198">
                  <c:v>-6.1589999968418851E-3</c:v>
                </c:pt>
                <c:pt idx="200">
                  <c:v>-7.0434000008390285E-3</c:v>
                </c:pt>
                <c:pt idx="201">
                  <c:v>-5.8214000018779188E-3</c:v>
                </c:pt>
                <c:pt idx="202">
                  <c:v>-6.2822999971103854E-3</c:v>
                </c:pt>
                <c:pt idx="203">
                  <c:v>-5.6155999991460703E-3</c:v>
                </c:pt>
                <c:pt idx="204">
                  <c:v>-7.0552999968640506E-3</c:v>
                </c:pt>
                <c:pt idx="205">
                  <c:v>-6.423800004995428E-3</c:v>
                </c:pt>
                <c:pt idx="206">
                  <c:v>-6.8196000065654516E-3</c:v>
                </c:pt>
                <c:pt idx="207">
                  <c:v>-6.3673999975435436E-3</c:v>
                </c:pt>
                <c:pt idx="208">
                  <c:v>-7.0978000003378838E-3</c:v>
                </c:pt>
                <c:pt idx="209">
                  <c:v>-6.2004999999771826E-3</c:v>
                </c:pt>
                <c:pt idx="210">
                  <c:v>-7.0506000047316775E-3</c:v>
                </c:pt>
                <c:pt idx="211">
                  <c:v>-7.1396000057575293E-3</c:v>
                </c:pt>
                <c:pt idx="212">
                  <c:v>-7.0999999952618964E-3</c:v>
                </c:pt>
                <c:pt idx="213">
                  <c:v>-7.678200003283564E-3</c:v>
                </c:pt>
                <c:pt idx="214">
                  <c:v>-7.1896000081324019E-3</c:v>
                </c:pt>
                <c:pt idx="215">
                  <c:v>-7.6436000017565675E-3</c:v>
                </c:pt>
                <c:pt idx="216">
                  <c:v>-7.6282000009086914E-3</c:v>
                </c:pt>
                <c:pt idx="217">
                  <c:v>-8.5570000010193326E-3</c:v>
                </c:pt>
                <c:pt idx="218">
                  <c:v>-8.7519999142386951E-3</c:v>
                </c:pt>
                <c:pt idx="219">
                  <c:v>-8.6522000055992976E-3</c:v>
                </c:pt>
                <c:pt idx="220">
                  <c:v>-7.1240000033867545E-3</c:v>
                </c:pt>
                <c:pt idx="221">
                  <c:v>-1.1930199856578838E-2</c:v>
                </c:pt>
                <c:pt idx="222">
                  <c:v>-9.2198000056669116E-3</c:v>
                </c:pt>
                <c:pt idx="223">
                  <c:v>-8.867200005624909E-3</c:v>
                </c:pt>
                <c:pt idx="224">
                  <c:v>-9.3398000026354566E-3</c:v>
                </c:pt>
                <c:pt idx="225">
                  <c:v>-9.0823999998974614E-3</c:v>
                </c:pt>
                <c:pt idx="226">
                  <c:v>-9.7650000025168993E-3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AC-4E78-9E09-893FCC408E8B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AC-4E78-9E09-893FCC408E8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AC-4E78-9E09-893FCC408E8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AC-4E78-9E09-893FCC408E8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1'!$O$21:$O$229</c:f>
              <c:numCache>
                <c:formatCode>General</c:formatCode>
                <c:ptCount val="209"/>
                <c:pt idx="19">
                  <c:v>2.2368690088218762E-2</c:v>
                </c:pt>
                <c:pt idx="20">
                  <c:v>2.2263804359476939E-2</c:v>
                </c:pt>
                <c:pt idx="21">
                  <c:v>2.2075969786436021E-2</c:v>
                </c:pt>
                <c:pt idx="22">
                  <c:v>2.1956687977278653E-2</c:v>
                </c:pt>
                <c:pt idx="23">
                  <c:v>2.18802516455485E-2</c:v>
                </c:pt>
                <c:pt idx="24">
                  <c:v>2.1871682550063054E-2</c:v>
                </c:pt>
                <c:pt idx="25">
                  <c:v>2.1868940439507711E-2</c:v>
                </c:pt>
                <c:pt idx="26">
                  <c:v>2.1827123253538749E-2</c:v>
                </c:pt>
                <c:pt idx="27">
                  <c:v>2.179696003742999E-2</c:v>
                </c:pt>
                <c:pt idx="28">
                  <c:v>2.1739375715767811E-2</c:v>
                </c:pt>
                <c:pt idx="29">
                  <c:v>2.1533031896478337E-2</c:v>
                </c:pt>
                <c:pt idx="30">
                  <c:v>2.1413750087320965E-2</c:v>
                </c:pt>
                <c:pt idx="31">
                  <c:v>2.1400725062183094E-2</c:v>
                </c:pt>
                <c:pt idx="32">
                  <c:v>2.1282814308303394E-2</c:v>
                </c:pt>
                <c:pt idx="33">
                  <c:v>2.123962606705676E-2</c:v>
                </c:pt>
                <c:pt idx="34">
                  <c:v>1.823084526020792E-2</c:v>
                </c:pt>
                <c:pt idx="35">
                  <c:v>1.654581832395036E-2</c:v>
                </c:pt>
                <c:pt idx="36">
                  <c:v>1.604743973051698E-2</c:v>
                </c:pt>
                <c:pt idx="37">
                  <c:v>1.5549061137083599E-2</c:v>
                </c:pt>
                <c:pt idx="38">
                  <c:v>1.4986928473238521E-2</c:v>
                </c:pt>
                <c:pt idx="39">
                  <c:v>1.4986928473238521E-2</c:v>
                </c:pt>
                <c:pt idx="40">
                  <c:v>1.4986928473238521E-2</c:v>
                </c:pt>
                <c:pt idx="41">
                  <c:v>1.461263038243436E-2</c:v>
                </c:pt>
                <c:pt idx="42">
                  <c:v>1.461263038243436E-2</c:v>
                </c:pt>
                <c:pt idx="43">
                  <c:v>1.4504317015498357E-2</c:v>
                </c:pt>
                <c:pt idx="44">
                  <c:v>1.4418626060643924E-2</c:v>
                </c:pt>
                <c:pt idx="45">
                  <c:v>1.4004567366787306E-2</c:v>
                </c:pt>
                <c:pt idx="46">
                  <c:v>1.3534980934185016E-2</c:v>
                </c:pt>
                <c:pt idx="47">
                  <c:v>1.348905058238304E-2</c:v>
                </c:pt>
                <c:pt idx="48">
                  <c:v>1.3445862341136405E-2</c:v>
                </c:pt>
                <c:pt idx="49">
                  <c:v>1.2977646963811786E-2</c:v>
                </c:pt>
                <c:pt idx="50">
                  <c:v>1.2976275908534115E-2</c:v>
                </c:pt>
                <c:pt idx="51">
                  <c:v>1.2861107265209757E-2</c:v>
                </c:pt>
                <c:pt idx="52">
                  <c:v>1.2288006159143312E-2</c:v>
                </c:pt>
                <c:pt idx="53">
                  <c:v>1.1804023646125476E-2</c:v>
                </c:pt>
                <c:pt idx="54">
                  <c:v>1.0810008569814058E-2</c:v>
                </c:pt>
                <c:pt idx="55">
                  <c:v>1.0792870378843172E-2</c:v>
                </c:pt>
                <c:pt idx="56">
                  <c:v>1.0762707162734413E-2</c:v>
                </c:pt>
                <c:pt idx="57">
                  <c:v>1.03507050517943E-2</c:v>
                </c:pt>
                <c:pt idx="58">
                  <c:v>1.0293120730132121E-2</c:v>
                </c:pt>
                <c:pt idx="59">
                  <c:v>1.0219769272776727E-2</c:v>
                </c:pt>
                <c:pt idx="60">
                  <c:v>9.8091382171142869E-3</c:v>
                </c:pt>
                <c:pt idx="61">
                  <c:v>9.1572014325817623E-3</c:v>
                </c:pt>
                <c:pt idx="62">
                  <c:v>9.1428053521662184E-3</c:v>
                </c:pt>
                <c:pt idx="63">
                  <c:v>9.1366356034166991E-3</c:v>
                </c:pt>
                <c:pt idx="64">
                  <c:v>8.8110099749698547E-3</c:v>
                </c:pt>
                <c:pt idx="65">
                  <c:v>8.7191492713659044E-3</c:v>
                </c:pt>
                <c:pt idx="66">
                  <c:v>8.7164071608105617E-3</c:v>
                </c:pt>
                <c:pt idx="67">
                  <c:v>8.6286596230396237E-3</c:v>
                </c:pt>
                <c:pt idx="68">
                  <c:v>8.5724463566551144E-3</c:v>
                </c:pt>
                <c:pt idx="69">
                  <c:v>8.5553081656842278E-3</c:v>
                </c:pt>
                <c:pt idx="70">
                  <c:v>8.2454496729306003E-3</c:v>
                </c:pt>
                <c:pt idx="71">
                  <c:v>8.2248838437655354E-3</c:v>
                </c:pt>
                <c:pt idx="72">
                  <c:v>8.1700416326586991E-3</c:v>
                </c:pt>
                <c:pt idx="73">
                  <c:v>8.1446771100217863E-3</c:v>
                </c:pt>
                <c:pt idx="74">
                  <c:v>8.1158849491906986E-3</c:v>
                </c:pt>
                <c:pt idx="75">
                  <c:v>8.0980612305809746E-3</c:v>
                </c:pt>
                <c:pt idx="76">
                  <c:v>8.0857217330819377E-3</c:v>
                </c:pt>
                <c:pt idx="77">
                  <c:v>7.7038828382505857E-3</c:v>
                </c:pt>
                <c:pt idx="78">
                  <c:v>7.677832787974838E-3</c:v>
                </c:pt>
                <c:pt idx="79">
                  <c:v>7.6462985165884068E-3</c:v>
                </c:pt>
                <c:pt idx="80">
                  <c:v>7.6099655517301275E-3</c:v>
                </c:pt>
                <c:pt idx="81">
                  <c:v>7.5455259536795945E-3</c:v>
                </c:pt>
                <c:pt idx="82">
                  <c:v>7.5023377124329603E-3</c:v>
                </c:pt>
                <c:pt idx="83">
                  <c:v>7.162316003570572E-3</c:v>
                </c:pt>
                <c:pt idx="84">
                  <c:v>7.1177567070462664E-3</c:v>
                </c:pt>
                <c:pt idx="85">
                  <c:v>7.1061027371860644E-3</c:v>
                </c:pt>
                <c:pt idx="86">
                  <c:v>7.0759395210773035E-3</c:v>
                </c:pt>
                <c:pt idx="87">
                  <c:v>7.0471473602462141E-3</c:v>
                </c:pt>
                <c:pt idx="88">
                  <c:v>6.9580287671976047E-3</c:v>
                </c:pt>
                <c:pt idx="89">
                  <c:v>6.9360918827548693E-3</c:v>
                </c:pt>
                <c:pt idx="90">
                  <c:v>6.6879308774964331E-3</c:v>
                </c:pt>
                <c:pt idx="91">
                  <c:v>6.6783334905527372E-3</c:v>
                </c:pt>
                <c:pt idx="92">
                  <c:v>6.6481702744439763E-3</c:v>
                </c:pt>
                <c:pt idx="93">
                  <c:v>6.5988122844478237E-3</c:v>
                </c:pt>
                <c:pt idx="94">
                  <c:v>6.5919570080594687E-3</c:v>
                </c:pt>
                <c:pt idx="95">
                  <c:v>6.5542529879235173E-3</c:v>
                </c:pt>
                <c:pt idx="96">
                  <c:v>6.5473977115351641E-3</c:v>
                </c:pt>
                <c:pt idx="97">
                  <c:v>6.5330016311196185E-3</c:v>
                </c:pt>
                <c:pt idx="98">
                  <c:v>6.5268318823700992E-3</c:v>
                </c:pt>
                <c:pt idx="99">
                  <c:v>6.5172344954264032E-3</c:v>
                </c:pt>
                <c:pt idx="100">
                  <c:v>6.5096936913992126E-3</c:v>
                </c:pt>
                <c:pt idx="101">
                  <c:v>6.4809015305681231E-3</c:v>
                </c:pt>
                <c:pt idx="102">
                  <c:v>6.1641877614261407E-3</c:v>
                </c:pt>
                <c:pt idx="103">
                  <c:v>6.1497916810105968E-3</c:v>
                </c:pt>
                <c:pt idx="104">
                  <c:v>6.1353956005950512E-3</c:v>
                </c:pt>
                <c:pt idx="105">
                  <c:v>6.1066034397639617E-3</c:v>
                </c:pt>
                <c:pt idx="106">
                  <c:v>6.068899419628012E-3</c:v>
                </c:pt>
                <c:pt idx="107">
                  <c:v>6.0634151985173284E-3</c:v>
                </c:pt>
                <c:pt idx="108">
                  <c:v>5.9681268567191997E-3</c:v>
                </c:pt>
                <c:pt idx="109">
                  <c:v>5.9551018315813255E-3</c:v>
                </c:pt>
                <c:pt idx="110">
                  <c:v>5.592457710637367E-3</c:v>
                </c:pt>
                <c:pt idx="111">
                  <c:v>5.5780616302218214E-3</c:v>
                </c:pt>
                <c:pt idx="112">
                  <c:v>5.0364947955418085E-3</c:v>
                </c:pt>
                <c:pt idx="113">
                  <c:v>4.9857657502679845E-3</c:v>
                </c:pt>
                <c:pt idx="114">
                  <c:v>4.964514393464084E-3</c:v>
                </c:pt>
                <c:pt idx="115">
                  <c:v>4.9185840416621079E-3</c:v>
                </c:pt>
                <c:pt idx="116">
                  <c:v>4.9124142929125886E-3</c:v>
                </c:pt>
                <c:pt idx="117">
                  <c:v>4.8980182124970448E-3</c:v>
                </c:pt>
                <c:pt idx="118">
                  <c:v>4.8692260516659553E-3</c:v>
                </c:pt>
                <c:pt idx="119">
                  <c:v>4.5237201216928834E-3</c:v>
                </c:pt>
                <c:pt idx="120">
                  <c:v>4.5237201216928834E-3</c:v>
                </c:pt>
                <c:pt idx="121">
                  <c:v>4.4599660512811851E-3</c:v>
                </c:pt>
                <c:pt idx="122">
                  <c:v>4.4359725839219436E-3</c:v>
                </c:pt>
                <c:pt idx="123">
                  <c:v>4.4071804230908541E-3</c:v>
                </c:pt>
                <c:pt idx="124">
                  <c:v>3.9533611261817793E-3</c:v>
                </c:pt>
                <c:pt idx="125">
                  <c:v>3.9156571060458296E-3</c:v>
                </c:pt>
                <c:pt idx="126">
                  <c:v>3.9101728849351459E-3</c:v>
                </c:pt>
                <c:pt idx="127">
                  <c:v>3.8423056486904354E-3</c:v>
                </c:pt>
                <c:pt idx="128">
                  <c:v>3.8354503723020805E-3</c:v>
                </c:pt>
                <c:pt idx="129">
                  <c:v>3.4632088644144261E-3</c:v>
                </c:pt>
                <c:pt idx="130">
                  <c:v>3.4028824321969044E-3</c:v>
                </c:pt>
                <c:pt idx="131">
                  <c:v>3.3439270552570559E-3</c:v>
                </c:pt>
                <c:pt idx="132">
                  <c:v>3.2561795174861161E-3</c:v>
                </c:pt>
                <c:pt idx="133">
                  <c:v>2.8887367030703097E-3</c:v>
                </c:pt>
                <c:pt idx="134">
                  <c:v>2.8297813261304594E-3</c:v>
                </c:pt>
                <c:pt idx="135">
                  <c:v>2.8181273562702565E-3</c:v>
                </c:pt>
                <c:pt idx="136">
                  <c:v>1.9797270539744886E-3</c:v>
                </c:pt>
                <c:pt idx="137">
                  <c:v>1.8487912749569155E-3</c:v>
                </c:pt>
                <c:pt idx="138">
                  <c:v>1.7164844406616711E-3</c:v>
                </c:pt>
                <c:pt idx="139">
                  <c:v>1.7020883602461272E-3</c:v>
                </c:pt>
                <c:pt idx="140">
                  <c:v>1.3949719780478407E-3</c:v>
                </c:pt>
                <c:pt idx="141">
                  <c:v>1.2900862493060144E-3</c:v>
                </c:pt>
                <c:pt idx="142">
                  <c:v>8.8425388711542083E-4</c:v>
                </c:pt>
                <c:pt idx="143">
                  <c:v>8.640308217697755E-4</c:v>
                </c:pt>
                <c:pt idx="144">
                  <c:v>8.4380775642413017E-4</c:v>
                </c:pt>
                <c:pt idx="145">
                  <c:v>7.7868263073476059E-4</c:v>
                </c:pt>
                <c:pt idx="146">
                  <c:v>7.6428655031921672E-4</c:v>
                </c:pt>
                <c:pt idx="147">
                  <c:v>7.402930829599752E-4</c:v>
                </c:pt>
                <c:pt idx="148">
                  <c:v>2.7207770563535474E-4</c:v>
                </c:pt>
                <c:pt idx="149">
                  <c:v>2.6453690160816584E-4</c:v>
                </c:pt>
                <c:pt idx="150">
                  <c:v>1.8433016786441672E-4</c:v>
                </c:pt>
                <c:pt idx="151">
                  <c:v>1.0480896175950327E-4</c:v>
                </c:pt>
                <c:pt idx="152">
                  <c:v>-1.7625737016303648E-4</c:v>
                </c:pt>
                <c:pt idx="153">
                  <c:v>-1.8311264655139145E-4</c:v>
                </c:pt>
                <c:pt idx="154">
                  <c:v>-2.0504953099412596E-4</c:v>
                </c:pt>
                <c:pt idx="155">
                  <c:v>-2.2767194307569613E-4</c:v>
                </c:pt>
                <c:pt idx="156">
                  <c:v>-2.3349892800579759E-4</c:v>
                </c:pt>
                <c:pt idx="157">
                  <c:v>-2.4206802349124E-4</c:v>
                </c:pt>
                <c:pt idx="158">
                  <c:v>-2.7840098834952011E-4</c:v>
                </c:pt>
                <c:pt idx="159">
                  <c:v>-2.8525626473787508E-4</c:v>
                </c:pt>
                <c:pt idx="160">
                  <c:v>-7.6238350136735578E-4</c:v>
                </c:pt>
                <c:pt idx="161">
                  <c:v>-8.439612903887745E-4</c:v>
                </c:pt>
                <c:pt idx="162">
                  <c:v>-1.2751581752162809E-3</c:v>
                </c:pt>
                <c:pt idx="163">
                  <c:v>-1.2977805872978511E-3</c:v>
                </c:pt>
                <c:pt idx="164">
                  <c:v>-1.6988142560165932E-3</c:v>
                </c:pt>
                <c:pt idx="165">
                  <c:v>-1.7577696329564435E-3</c:v>
                </c:pt>
                <c:pt idx="166">
                  <c:v>-1.774565060107914E-3</c:v>
                </c:pt>
                <c:pt idx="167">
                  <c:v>-1.7875900852457882E-3</c:v>
                </c:pt>
                <c:pt idx="168">
                  <c:v>-1.8249513415623184E-3</c:v>
                </c:pt>
                <c:pt idx="169">
                  <c:v>-1.8311210903118394E-3</c:v>
                </c:pt>
                <c:pt idx="170">
                  <c:v>-1.8612843064205985E-3</c:v>
                </c:pt>
                <c:pt idx="171">
                  <c:v>-1.8653974722536125E-3</c:v>
                </c:pt>
                <c:pt idx="172">
                  <c:v>-1.9490318441915365E-3</c:v>
                </c:pt>
                <c:pt idx="173">
                  <c:v>-2.2876824977762569E-3</c:v>
                </c:pt>
                <c:pt idx="174">
                  <c:v>-2.3822853119355482E-3</c:v>
                </c:pt>
                <c:pt idx="175">
                  <c:v>-2.4905986788715528E-3</c:v>
                </c:pt>
                <c:pt idx="176">
                  <c:v>-2.8278782771785985E-3</c:v>
                </c:pt>
                <c:pt idx="177">
                  <c:v>-2.8631829505786251E-3</c:v>
                </c:pt>
                <c:pt idx="178">
                  <c:v>-2.9756094833476403E-3</c:v>
                </c:pt>
                <c:pt idx="179">
                  <c:v>-2.9756094833476403E-3</c:v>
                </c:pt>
                <c:pt idx="180">
                  <c:v>-3.4023504385227166E-3</c:v>
                </c:pt>
                <c:pt idx="181">
                  <c:v>-3.4023504385227166E-3</c:v>
                </c:pt>
                <c:pt idx="182">
                  <c:v>-3.41811757421593E-3</c:v>
                </c:pt>
                <c:pt idx="183">
                  <c:v>-3.4280577249790438E-3</c:v>
                </c:pt>
                <c:pt idx="184">
                  <c:v>-3.4424538053945894E-3</c:v>
                </c:pt>
                <c:pt idx="185">
                  <c:v>-3.4424538053945894E-3</c:v>
                </c:pt>
                <c:pt idx="186">
                  <c:v>-3.969967323478478E-3</c:v>
                </c:pt>
                <c:pt idx="187">
                  <c:v>-4.3792273238632481E-3</c:v>
                </c:pt>
                <c:pt idx="188">
                  <c:v>-4.4793143591332248E-3</c:v>
                </c:pt>
                <c:pt idx="189">
                  <c:v>-4.4793143591332248E-3</c:v>
                </c:pt>
                <c:pt idx="190">
                  <c:v>-4.4793143591332248E-3</c:v>
                </c:pt>
                <c:pt idx="191">
                  <c:v>-4.6033948617624429E-3</c:v>
                </c:pt>
                <c:pt idx="192">
                  <c:v>-4.8971434550034373E-3</c:v>
                </c:pt>
                <c:pt idx="193">
                  <c:v>-4.9619258168733874E-3</c:v>
                </c:pt>
                <c:pt idx="194">
                  <c:v>-5.0558431033938464E-3</c:v>
                </c:pt>
                <c:pt idx="195">
                  <c:v>-5.4472793851688961E-3</c:v>
                </c:pt>
                <c:pt idx="196">
                  <c:v>-5.4836123500271727E-3</c:v>
                </c:pt>
                <c:pt idx="197">
                  <c:v>-5.6131770737670762E-3</c:v>
                </c:pt>
                <c:pt idx="198">
                  <c:v>-5.9634816972119961E-3</c:v>
                </c:pt>
                <c:pt idx="199">
                  <c:v>-5.9963870238760979E-3</c:v>
                </c:pt>
                <c:pt idx="200">
                  <c:v>-6.082763506369368E-3</c:v>
                </c:pt>
                <c:pt idx="201">
                  <c:v>-6.1718820994179774E-3</c:v>
                </c:pt>
                <c:pt idx="202">
                  <c:v>-6.4642596373813005E-3</c:v>
                </c:pt>
                <c:pt idx="203">
                  <c:v>-6.5194446123075546E-3</c:v>
                </c:pt>
                <c:pt idx="204">
                  <c:v>-6.5705164214007981E-3</c:v>
                </c:pt>
                <c:pt idx="205">
                  <c:v>-6.65449355715814E-3</c:v>
                </c:pt>
                <c:pt idx="206">
                  <c:v>-7.0952878289293406E-3</c:v>
                </c:pt>
                <c:pt idx="207">
                  <c:v>-7.1384760701759774E-3</c:v>
                </c:pt>
                <c:pt idx="208">
                  <c:v>-7.1960603918381563E-3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AC-4E78-9E09-893FCC408E8B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1'!$F$21:$F$2290</c:f>
              <c:numCache>
                <c:formatCode>General</c:formatCode>
                <c:ptCount val="227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</c:numCache>
            </c:numRef>
          </c:xVal>
          <c:yVal>
            <c:numRef>
              <c:f>'Active 1'!$U$21:$U$2290</c:f>
              <c:numCache>
                <c:formatCode>General</c:formatCode>
                <c:ptCount val="2270"/>
                <c:pt idx="143">
                  <c:v>7.0316999990609474E-3</c:v>
                </c:pt>
                <c:pt idx="154">
                  <c:v>-5.5189999984577298E-3</c:v>
                </c:pt>
                <c:pt idx="199">
                  <c:v>8.521999916411005E-4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AC-4E78-9E09-893FCC408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718496"/>
        <c:axId val="1"/>
      </c:scatterChart>
      <c:valAx>
        <c:axId val="81671849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390561473933405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718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5788943287531"/>
          <c:y val="0.12918537356743451"/>
          <c:w val="0.8005034256104806"/>
          <c:h val="0.675848453725892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</c:numCache>
            </c:numRef>
          </c:xVal>
          <c:yVal>
            <c:numRef>
              <c:f>'Active 1'!$H$21:$H$250</c:f>
              <c:numCache>
                <c:formatCode>General</c:formatCode>
                <c:ptCount val="230"/>
                <c:pt idx="0">
                  <c:v>-7.1287200002188911E-2</c:v>
                </c:pt>
                <c:pt idx="1">
                  <c:v>-5.1903200001106597E-2</c:v>
                </c:pt>
                <c:pt idx="2">
                  <c:v>-4.8763399998279056E-2</c:v>
                </c:pt>
                <c:pt idx="3">
                  <c:v>-4.5472599998902297E-2</c:v>
                </c:pt>
                <c:pt idx="4">
                  <c:v>-1.4632400001573842E-2</c:v>
                </c:pt>
                <c:pt idx="5">
                  <c:v>-9.0607999991334509E-3</c:v>
                </c:pt>
                <c:pt idx="6">
                  <c:v>-1.3361200002691476E-2</c:v>
                </c:pt>
                <c:pt idx="7">
                  <c:v>-3.910400002496317E-3</c:v>
                </c:pt>
                <c:pt idx="8">
                  <c:v>1.4513999994960614E-3</c:v>
                </c:pt>
                <c:pt idx="9">
                  <c:v>-3.847719999612309E-2</c:v>
                </c:pt>
                <c:pt idx="10">
                  <c:v>-1.0272599996824283E-2</c:v>
                </c:pt>
                <c:pt idx="11">
                  <c:v>9.3448000043281354E-3</c:v>
                </c:pt>
                <c:pt idx="12">
                  <c:v>-3.6281399996369146E-2</c:v>
                </c:pt>
                <c:pt idx="13">
                  <c:v>-1.5429200000653509E-2</c:v>
                </c:pt>
                <c:pt idx="14">
                  <c:v>-5.2882000018144026E-3</c:v>
                </c:pt>
                <c:pt idx="15">
                  <c:v>-4.438000003574416E-3</c:v>
                </c:pt>
                <c:pt idx="16">
                  <c:v>-9.8794000005000271E-3</c:v>
                </c:pt>
                <c:pt idx="17">
                  <c:v>-3.7706000002799556E-3</c:v>
                </c:pt>
                <c:pt idx="18">
                  <c:v>-1.37137999990955E-2</c:v>
                </c:pt>
                <c:pt idx="19">
                  <c:v>3.1368399999337271E-2</c:v>
                </c:pt>
                <c:pt idx="20">
                  <c:v>5.8665999968070537E-3</c:v>
                </c:pt>
                <c:pt idx="21">
                  <c:v>-1.2077799998223782E-2</c:v>
                </c:pt>
                <c:pt idx="22">
                  <c:v>5.0378000014461577E-3</c:v>
                </c:pt>
                <c:pt idx="23">
                  <c:v>-5.3684100006648805E-2</c:v>
                </c:pt>
                <c:pt idx="24">
                  <c:v>-4.7316600001067854E-2</c:v>
                </c:pt>
                <c:pt idx="25">
                  <c:v>-1.0198999996646307E-2</c:v>
                </c:pt>
                <c:pt idx="26">
                  <c:v>-2.4055999965639785E-3</c:v>
                </c:pt>
                <c:pt idx="27">
                  <c:v>-2.5112000002991408E-2</c:v>
                </c:pt>
                <c:pt idx="28">
                  <c:v>-1.8642400005774107E-2</c:v>
                </c:pt>
                <c:pt idx="29">
                  <c:v>3.2070000015664846E-3</c:v>
                </c:pt>
                <c:pt idx="30">
                  <c:v>2.8322599995590281E-2</c:v>
                </c:pt>
                <c:pt idx="31">
                  <c:v>-4.1188000031979755E-3</c:v>
                </c:pt>
                <c:pt idx="32">
                  <c:v>5.9380000020610169E-3</c:v>
                </c:pt>
                <c:pt idx="33">
                  <c:v>-9.209800002281554E-3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C-4CFA-A6D9-3F9964A3321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1'!$I$21:$I$229</c:f>
              <c:numCache>
                <c:formatCode>General</c:formatCode>
                <c:ptCount val="209"/>
                <c:pt idx="34">
                  <c:v>5.8267999993404374E-3</c:v>
                </c:pt>
                <c:pt idx="35">
                  <c:v>-2.3907999995572027E-2</c:v>
                </c:pt>
                <c:pt idx="36">
                  <c:v>-5.3420000040205196E-4</c:v>
                </c:pt>
                <c:pt idx="37">
                  <c:v>-1.2160400001448579E-2</c:v>
                </c:pt>
                <c:pt idx="38">
                  <c:v>-1.0524000026634894E-3</c:v>
                </c:pt>
                <c:pt idx="39">
                  <c:v>3.9475999947171658E-3</c:v>
                </c:pt>
                <c:pt idx="40">
                  <c:v>1.2947600000188686E-2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1.3645199993334245E-2</c:v>
                </c:pt>
                <c:pt idx="44">
                  <c:v>-6.7979999585077167E-4</c:v>
                </c:pt>
                <c:pt idx="45">
                  <c:v>-2.9222000011941418E-3</c:v>
                </c:pt>
                <c:pt idx="46">
                  <c:v>9.2167999973753467E-3</c:v>
                </c:pt>
                <c:pt idx="47">
                  <c:v>1.0186599996814039E-2</c:v>
                </c:pt>
                <c:pt idx="48">
                  <c:v>5.0387999945087358E-3</c:v>
                </c:pt>
                <c:pt idx="49">
                  <c:v>6.1189999978523701E-3</c:v>
                </c:pt>
                <c:pt idx="50">
                  <c:v>4.1778000013437122E-3</c:v>
                </c:pt>
                <c:pt idx="51">
                  <c:v>8.1169999975827523E-3</c:v>
                </c:pt>
                <c:pt idx="52">
                  <c:v>1.2695400000666268E-2</c:v>
                </c:pt>
                <c:pt idx="53">
                  <c:v>2.4451800003589597E-2</c:v>
                </c:pt>
                <c:pt idx="55">
                  <c:v>4.8167999993893318E-3</c:v>
                </c:pt>
                <c:pt idx="56">
                  <c:v>1.1039999662898481E-4</c:v>
                </c:pt>
                <c:pt idx="57">
                  <c:v>6.7798000018228777E-3</c:v>
                </c:pt>
                <c:pt idx="58">
                  <c:v>6.2494000012520701E-3</c:v>
                </c:pt>
                <c:pt idx="59">
                  <c:v>2.3395199998049065E-2</c:v>
                </c:pt>
                <c:pt idx="60">
                  <c:v>2.1005799993872643E-2</c:v>
                </c:pt>
                <c:pt idx="61">
                  <c:v>2.9652000011992641E-3</c:v>
                </c:pt>
                <c:pt idx="62">
                  <c:v>6.5825999990920536E-3</c:v>
                </c:pt>
                <c:pt idx="63">
                  <c:v>7.8472000022884458E-3</c:v>
                </c:pt>
                <c:pt idx="64">
                  <c:v>2.8122000003349967E-3</c:v>
                </c:pt>
                <c:pt idx="65">
                  <c:v>1.7518000022391789E-3</c:v>
                </c:pt>
                <c:pt idx="66">
                  <c:v>1.4869399994495325E-2</c:v>
                </c:pt>
                <c:pt idx="67">
                  <c:v>3.6325999972177669E-3</c:v>
                </c:pt>
                <c:pt idx="68">
                  <c:v>1.4043399998627137E-2</c:v>
                </c:pt>
                <c:pt idx="69">
                  <c:v>3.7784000014653429E-3</c:v>
                </c:pt>
                <c:pt idx="70">
                  <c:v>1.0067199997138232E-2</c:v>
                </c:pt>
                <c:pt idx="71">
                  <c:v>1.4949199998227414E-2</c:v>
                </c:pt>
                <c:pt idx="72">
                  <c:v>1.5301200000976678E-2</c:v>
                </c:pt>
                <c:pt idx="73">
                  <c:v>2.5388999994902406E-2</c:v>
                </c:pt>
                <c:pt idx="74">
                  <c:v>2.6237999991280958E-3</c:v>
                </c:pt>
                <c:pt idx="75">
                  <c:v>1.6388199997891206E-2</c:v>
                </c:pt>
                <c:pt idx="76">
                  <c:v>1.1917399999219924E-2</c:v>
                </c:pt>
                <c:pt idx="77">
                  <c:v>1.1293199997453485E-2</c:v>
                </c:pt>
                <c:pt idx="78">
                  <c:v>1.1410400002205279E-2</c:v>
                </c:pt>
                <c:pt idx="79">
                  <c:v>1.8762799998512492E-2</c:v>
                </c:pt>
                <c:pt idx="80">
                  <c:v>1.9320999999763444E-2</c:v>
                </c:pt>
                <c:pt idx="81">
                  <c:v>1.4084599999478087E-2</c:v>
                </c:pt>
                <c:pt idx="82">
                  <c:v>7.9368000006070361E-3</c:v>
                </c:pt>
                <c:pt idx="83">
                  <c:v>7.5192000003880821E-3</c:v>
                </c:pt>
                <c:pt idx="84">
                  <c:v>2.04301999983727E-2</c:v>
                </c:pt>
                <c:pt idx="85">
                  <c:v>1.4929999997548293E-2</c:v>
                </c:pt>
                <c:pt idx="86">
                  <c:v>1.3223599991761148E-2</c:v>
                </c:pt>
                <c:pt idx="87">
                  <c:v>1.5458399997442029E-2</c:v>
                </c:pt>
                <c:pt idx="88">
                  <c:v>9.2804000014439225E-3</c:v>
                </c:pt>
                <c:pt idx="89">
                  <c:v>2.0221200000378303E-2</c:v>
                </c:pt>
                <c:pt idx="90">
                  <c:v>2.3864000002504326E-2</c:v>
                </c:pt>
                <c:pt idx="91">
                  <c:v>1.9275599996035453E-2</c:v>
                </c:pt>
                <c:pt idx="92">
                  <c:v>1.6569200000958517E-2</c:v>
                </c:pt>
                <c:pt idx="93">
                  <c:v>6.8599999940488487E-4</c:v>
                </c:pt>
                <c:pt idx="94">
                  <c:v>9.9800000025425106E-3</c:v>
                </c:pt>
                <c:pt idx="95">
                  <c:v>7.5970000034430996E-3</c:v>
                </c:pt>
                <c:pt idx="96">
                  <c:v>1.4890999998897314E-2</c:v>
                </c:pt>
                <c:pt idx="97">
                  <c:v>1.4508399995975196E-2</c:v>
                </c:pt>
                <c:pt idx="98">
                  <c:v>1.1772999998356681E-2</c:v>
                </c:pt>
                <c:pt idx="99">
                  <c:v>8.1845999957295135E-3</c:v>
                </c:pt>
                <c:pt idx="100">
                  <c:v>7.5079999951412901E-3</c:v>
                </c:pt>
                <c:pt idx="101">
                  <c:v>1.674279999861028E-2</c:v>
                </c:pt>
                <c:pt idx="102">
                  <c:v>5.3255999955581501E-3</c:v>
                </c:pt>
                <c:pt idx="103">
                  <c:v>1.4942999994673301E-2</c:v>
                </c:pt>
                <c:pt idx="104">
                  <c:v>1.5560400002868846E-2</c:v>
                </c:pt>
                <c:pt idx="105">
                  <c:v>5.7951999988290481E-3</c:v>
                </c:pt>
                <c:pt idx="106">
                  <c:v>1.841219999914756E-2</c:v>
                </c:pt>
                <c:pt idx="107">
                  <c:v>-1.3525999966077507E-3</c:v>
                </c:pt>
                <c:pt idx="108">
                  <c:v>1.2734000003547408E-2</c:v>
                </c:pt>
                <c:pt idx="109">
                  <c:v>1.5292599993699696E-2</c:v>
                </c:pt>
                <c:pt idx="110">
                  <c:v>1.4845199992123526E-2</c:v>
                </c:pt>
                <c:pt idx="111">
                  <c:v>2.1462599994265474E-2</c:v>
                </c:pt>
                <c:pt idx="112">
                  <c:v>1.6688600000634324E-2</c:v>
                </c:pt>
                <c:pt idx="113">
                  <c:v>2.1864199996343814E-2</c:v>
                </c:pt>
                <c:pt idx="114">
                  <c:v>6.775599998945836E-3</c:v>
                </c:pt>
                <c:pt idx="115">
                  <c:v>1.1745399999199435E-2</c:v>
                </c:pt>
                <c:pt idx="116">
                  <c:v>1.6009999999369029E-2</c:v>
                </c:pt>
                <c:pt idx="117">
                  <c:v>7.6274000020930544E-3</c:v>
                </c:pt>
                <c:pt idx="118">
                  <c:v>2.0862199999100994E-2</c:v>
                </c:pt>
                <c:pt idx="119">
                  <c:v>-1.3201999972807243E-3</c:v>
                </c:pt>
                <c:pt idx="120">
                  <c:v>-1.3201999972807243E-3</c:v>
                </c:pt>
                <c:pt idx="121">
                  <c:v>2.4413999999524094E-2</c:v>
                </c:pt>
                <c:pt idx="122">
                  <c:v>7.4429999949643388E-3</c:v>
                </c:pt>
                <c:pt idx="123">
                  <c:v>9.6778000006452203E-3</c:v>
                </c:pt>
                <c:pt idx="124">
                  <c:v>1.214060000347672E-2</c:v>
                </c:pt>
                <c:pt idx="125">
                  <c:v>2.4757599996519275E-2</c:v>
                </c:pt>
                <c:pt idx="126">
                  <c:v>6.9928000011714175E-3</c:v>
                </c:pt>
                <c:pt idx="127">
                  <c:v>2.0903399992675986E-2</c:v>
                </c:pt>
                <c:pt idx="128">
                  <c:v>1.7197399996803142E-2</c:v>
                </c:pt>
                <c:pt idx="129">
                  <c:v>1.0161599995626602E-2</c:v>
                </c:pt>
                <c:pt idx="130">
                  <c:v>1.8748799993772991E-2</c:v>
                </c:pt>
                <c:pt idx="131">
                  <c:v>2.1277200001350138E-2</c:v>
                </c:pt>
                <c:pt idx="132">
                  <c:v>2.1040399995399639E-2</c:v>
                </c:pt>
                <c:pt idx="133">
                  <c:v>1.4798799995332956E-2</c:v>
                </c:pt>
                <c:pt idx="134">
                  <c:v>2.1327200003725011E-2</c:v>
                </c:pt>
                <c:pt idx="135">
                  <c:v>2.6826999994227663E-2</c:v>
                </c:pt>
                <c:pt idx="136">
                  <c:v>2.1783199998026248E-2</c:v>
                </c:pt>
                <c:pt idx="137">
                  <c:v>1.3398600000073202E-2</c:v>
                </c:pt>
                <c:pt idx="138">
                  <c:v>1.4072799996938556E-2</c:v>
                </c:pt>
                <c:pt idx="139">
                  <c:v>1.7690200002107304E-2</c:v>
                </c:pt>
                <c:pt idx="140">
                  <c:v>1.8614000000525266E-3</c:v>
                </c:pt>
                <c:pt idx="163">
                  <c:v>-1.5553999983239919E-3</c:v>
                </c:pt>
                <c:pt idx="167">
                  <c:v>2.3509000020567328E-3</c:v>
                </c:pt>
                <c:pt idx="168">
                  <c:v>-2.1468000049935654E-3</c:v>
                </c:pt>
                <c:pt idx="171">
                  <c:v>-8.121999999275431E-4</c:v>
                </c:pt>
                <c:pt idx="174">
                  <c:v>-1.844600003096275E-3</c:v>
                </c:pt>
                <c:pt idx="182">
                  <c:v>-4.6212000015657395E-3</c:v>
                </c:pt>
                <c:pt idx="183">
                  <c:v>-4.5949000050313771E-3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9C-4CFA-A6D9-3F9964A33210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1'!$F$21:$F$2209</c:f>
              <c:numCache>
                <c:formatCode>General</c:formatCode>
                <c:ptCount val="218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</c:numCache>
            </c:numRef>
          </c:xVal>
          <c:yVal>
            <c:numRef>
              <c:f>'Active 1'!$J$21:$J$2209</c:f>
              <c:numCache>
                <c:formatCode>General</c:formatCode>
                <c:ptCount val="2189"/>
                <c:pt idx="54">
                  <c:v>2.6817999969352968E-3</c:v>
                </c:pt>
                <c:pt idx="141">
                  <c:v>1.2596000015037134E-3</c:v>
                </c:pt>
                <c:pt idx="142">
                  <c:v>2.164400000765454E-3</c:v>
                </c:pt>
                <c:pt idx="144">
                  <c:v>9.9899999622721225E-4</c:v>
                </c:pt>
                <c:pt idx="145">
                  <c:v>1.5919999932521023E-3</c:v>
                </c:pt>
                <c:pt idx="146">
                  <c:v>1.2093999976059422E-3</c:v>
                </c:pt>
                <c:pt idx="149">
                  <c:v>-2.5800000730669126E-4</c:v>
                </c:pt>
                <c:pt idx="151">
                  <c:v>-1.0077999977511354E-3</c:v>
                </c:pt>
                <c:pt idx="152">
                  <c:v>-1.5379999967990443E-4</c:v>
                </c:pt>
                <c:pt idx="153">
                  <c:v>-1.1598000055528246E-3</c:v>
                </c:pt>
                <c:pt idx="156">
                  <c:v>1.3010999973630533E-3</c:v>
                </c:pt>
                <c:pt idx="158">
                  <c:v>-7.7320000127656385E-4</c:v>
                </c:pt>
                <c:pt idx="159">
                  <c:v>-7.9200006439350545E-5</c:v>
                </c:pt>
                <c:pt idx="160">
                  <c:v>-1.4168000052450225E-3</c:v>
                </c:pt>
                <c:pt idx="162">
                  <c:v>-1.8256000039400533E-3</c:v>
                </c:pt>
                <c:pt idx="192">
                  <c:v>-7.8907000061008148E-3</c:v>
                </c:pt>
                <c:pt idx="193">
                  <c:v>-5.7124000013573095E-3</c:v>
                </c:pt>
                <c:pt idx="195">
                  <c:v>-6.0971999992034398E-3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9C-4CFA-A6D9-3F9964A33210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1'!$F$21:$F$2909</c:f>
              <c:numCache>
                <c:formatCode>General</c:formatCode>
                <c:ptCount val="288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</c:numCache>
            </c:numRef>
          </c:xVal>
          <c:yVal>
            <c:numRef>
              <c:f>'Active 1'!$K$21:$K$2909</c:f>
              <c:numCache>
                <c:formatCode>General</c:formatCode>
                <c:ptCount val="2889"/>
                <c:pt idx="147">
                  <c:v>7.5839999772142619E-4</c:v>
                </c:pt>
                <c:pt idx="148">
                  <c:v>1.2785999933839776E-3</c:v>
                </c:pt>
                <c:pt idx="150">
                  <c:v>1.1617999989539385E-3</c:v>
                </c:pt>
                <c:pt idx="155">
                  <c:v>1.112000027205795E-4</c:v>
                </c:pt>
                <c:pt idx="157">
                  <c:v>-1.7140000272775069E-4</c:v>
                </c:pt>
                <c:pt idx="161">
                  <c:v>-2.0819999917875975E-4</c:v>
                </c:pt>
                <c:pt idx="164">
                  <c:v>-1.6563999961363152E-3</c:v>
                </c:pt>
                <c:pt idx="165">
                  <c:v>-1.6279999981634319E-3</c:v>
                </c:pt>
                <c:pt idx="166">
                  <c:v>-5.7700002798810601E-5</c:v>
                </c:pt>
                <c:pt idx="169">
                  <c:v>-1.7822000008891337E-3</c:v>
                </c:pt>
                <c:pt idx="170">
                  <c:v>-1.5886000037426129E-3</c:v>
                </c:pt>
                <c:pt idx="172">
                  <c:v>-1.7253999976674095E-3</c:v>
                </c:pt>
                <c:pt idx="173">
                  <c:v>-2.1018000043113716E-3</c:v>
                </c:pt>
                <c:pt idx="175">
                  <c:v>-2.6994000072591007E-3</c:v>
                </c:pt>
                <c:pt idx="176">
                  <c:v>-4.3459999869810417E-4</c:v>
                </c:pt>
                <c:pt idx="177">
                  <c:v>-3.8205000018933788E-3</c:v>
                </c:pt>
                <c:pt idx="178">
                  <c:v>-3.498900005070027E-3</c:v>
                </c:pt>
                <c:pt idx="179">
                  <c:v>-2.498900008504279E-3</c:v>
                </c:pt>
                <c:pt idx="180">
                  <c:v>-4.397400000016205E-3</c:v>
                </c:pt>
                <c:pt idx="181">
                  <c:v>-4.397400000016205E-3</c:v>
                </c:pt>
                <c:pt idx="184">
                  <c:v>-4.4475000031525269E-3</c:v>
                </c:pt>
                <c:pt idx="185">
                  <c:v>-3.8475000037578866E-3</c:v>
                </c:pt>
                <c:pt idx="186">
                  <c:v>-4.6541999981855042E-3</c:v>
                </c:pt>
                <c:pt idx="187">
                  <c:v>-5.3024000008008443E-3</c:v>
                </c:pt>
                <c:pt idx="188">
                  <c:v>-5.260000005364418E-3</c:v>
                </c:pt>
                <c:pt idx="189">
                  <c:v>-5.1100000055157579E-3</c:v>
                </c:pt>
                <c:pt idx="190">
                  <c:v>-4.390000001876615E-3</c:v>
                </c:pt>
                <c:pt idx="191">
                  <c:v>-5.2886000048602E-3</c:v>
                </c:pt>
                <c:pt idx="194">
                  <c:v>-5.6846000006771646E-3</c:v>
                </c:pt>
                <c:pt idx="196">
                  <c:v>-5.6389999954262748E-3</c:v>
                </c:pt>
                <c:pt idx="197">
                  <c:v>-5.9823999981745146E-3</c:v>
                </c:pt>
                <c:pt idx="198">
                  <c:v>-6.1589999968418851E-3</c:v>
                </c:pt>
                <c:pt idx="200">
                  <c:v>-7.0434000008390285E-3</c:v>
                </c:pt>
                <c:pt idx="201">
                  <c:v>-5.8214000018779188E-3</c:v>
                </c:pt>
                <c:pt idx="202">
                  <c:v>-6.2822999971103854E-3</c:v>
                </c:pt>
                <c:pt idx="203">
                  <c:v>-5.6155999991460703E-3</c:v>
                </c:pt>
                <c:pt idx="204">
                  <c:v>-7.0552999968640506E-3</c:v>
                </c:pt>
                <c:pt idx="205">
                  <c:v>-6.423800004995428E-3</c:v>
                </c:pt>
                <c:pt idx="206">
                  <c:v>-6.8196000065654516E-3</c:v>
                </c:pt>
                <c:pt idx="207">
                  <c:v>-6.3673999975435436E-3</c:v>
                </c:pt>
                <c:pt idx="208">
                  <c:v>-7.0978000003378838E-3</c:v>
                </c:pt>
                <c:pt idx="209">
                  <c:v>-6.2004999999771826E-3</c:v>
                </c:pt>
                <c:pt idx="210">
                  <c:v>-7.0506000047316775E-3</c:v>
                </c:pt>
                <c:pt idx="211">
                  <c:v>-7.1396000057575293E-3</c:v>
                </c:pt>
                <c:pt idx="212">
                  <c:v>-7.0999999952618964E-3</c:v>
                </c:pt>
                <c:pt idx="213">
                  <c:v>-7.678200003283564E-3</c:v>
                </c:pt>
                <c:pt idx="214">
                  <c:v>-7.1896000081324019E-3</c:v>
                </c:pt>
                <c:pt idx="215">
                  <c:v>-7.6436000017565675E-3</c:v>
                </c:pt>
                <c:pt idx="216">
                  <c:v>-7.6282000009086914E-3</c:v>
                </c:pt>
                <c:pt idx="217">
                  <c:v>-8.5570000010193326E-3</c:v>
                </c:pt>
                <c:pt idx="218">
                  <c:v>-8.7519999142386951E-3</c:v>
                </c:pt>
                <c:pt idx="219">
                  <c:v>-8.6522000055992976E-3</c:v>
                </c:pt>
                <c:pt idx="220">
                  <c:v>-7.1240000033867545E-3</c:v>
                </c:pt>
                <c:pt idx="221">
                  <c:v>-1.1930199856578838E-2</c:v>
                </c:pt>
                <c:pt idx="222">
                  <c:v>-9.2198000056669116E-3</c:v>
                </c:pt>
                <c:pt idx="223">
                  <c:v>-8.867200005624909E-3</c:v>
                </c:pt>
                <c:pt idx="224">
                  <c:v>-9.3398000026354566E-3</c:v>
                </c:pt>
                <c:pt idx="225">
                  <c:v>-9.0823999998974614E-3</c:v>
                </c:pt>
                <c:pt idx="226">
                  <c:v>-9.7650000025168993E-3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9C-4CFA-A6D9-3F9964A33210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9C-4CFA-A6D9-3F9964A3321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9C-4CFA-A6D9-3F9964A3321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9C-4CFA-A6D9-3F9964A3321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1'!$O$21:$O$229</c:f>
              <c:numCache>
                <c:formatCode>General</c:formatCode>
                <c:ptCount val="209"/>
                <c:pt idx="19">
                  <c:v>2.2368690088218762E-2</c:v>
                </c:pt>
                <c:pt idx="20">
                  <c:v>2.2263804359476939E-2</c:v>
                </c:pt>
                <c:pt idx="21">
                  <c:v>2.2075969786436021E-2</c:v>
                </c:pt>
                <c:pt idx="22">
                  <c:v>2.1956687977278653E-2</c:v>
                </c:pt>
                <c:pt idx="23">
                  <c:v>2.18802516455485E-2</c:v>
                </c:pt>
                <c:pt idx="24">
                  <c:v>2.1871682550063054E-2</c:v>
                </c:pt>
                <c:pt idx="25">
                  <c:v>2.1868940439507711E-2</c:v>
                </c:pt>
                <c:pt idx="26">
                  <c:v>2.1827123253538749E-2</c:v>
                </c:pt>
                <c:pt idx="27">
                  <c:v>2.179696003742999E-2</c:v>
                </c:pt>
                <c:pt idx="28">
                  <c:v>2.1739375715767811E-2</c:v>
                </c:pt>
                <c:pt idx="29">
                  <c:v>2.1533031896478337E-2</c:v>
                </c:pt>
                <c:pt idx="30">
                  <c:v>2.1413750087320965E-2</c:v>
                </c:pt>
                <c:pt idx="31">
                  <c:v>2.1400725062183094E-2</c:v>
                </c:pt>
                <c:pt idx="32">
                  <c:v>2.1282814308303394E-2</c:v>
                </c:pt>
                <c:pt idx="33">
                  <c:v>2.123962606705676E-2</c:v>
                </c:pt>
                <c:pt idx="34">
                  <c:v>1.823084526020792E-2</c:v>
                </c:pt>
                <c:pt idx="35">
                  <c:v>1.654581832395036E-2</c:v>
                </c:pt>
                <c:pt idx="36">
                  <c:v>1.604743973051698E-2</c:v>
                </c:pt>
                <c:pt idx="37">
                  <c:v>1.5549061137083599E-2</c:v>
                </c:pt>
                <c:pt idx="38">
                  <c:v>1.4986928473238521E-2</c:v>
                </c:pt>
                <c:pt idx="39">
                  <c:v>1.4986928473238521E-2</c:v>
                </c:pt>
                <c:pt idx="40">
                  <c:v>1.4986928473238521E-2</c:v>
                </c:pt>
                <c:pt idx="41">
                  <c:v>1.461263038243436E-2</c:v>
                </c:pt>
                <c:pt idx="42">
                  <c:v>1.461263038243436E-2</c:v>
                </c:pt>
                <c:pt idx="43">
                  <c:v>1.4504317015498357E-2</c:v>
                </c:pt>
                <c:pt idx="44">
                  <c:v>1.4418626060643924E-2</c:v>
                </c:pt>
                <c:pt idx="45">
                  <c:v>1.4004567366787306E-2</c:v>
                </c:pt>
                <c:pt idx="46">
                  <c:v>1.3534980934185016E-2</c:v>
                </c:pt>
                <c:pt idx="47">
                  <c:v>1.348905058238304E-2</c:v>
                </c:pt>
                <c:pt idx="48">
                  <c:v>1.3445862341136405E-2</c:v>
                </c:pt>
                <c:pt idx="49">
                  <c:v>1.2977646963811786E-2</c:v>
                </c:pt>
                <c:pt idx="50">
                  <c:v>1.2976275908534115E-2</c:v>
                </c:pt>
                <c:pt idx="51">
                  <c:v>1.2861107265209757E-2</c:v>
                </c:pt>
                <c:pt idx="52">
                  <c:v>1.2288006159143312E-2</c:v>
                </c:pt>
                <c:pt idx="53">
                  <c:v>1.1804023646125476E-2</c:v>
                </c:pt>
                <c:pt idx="54">
                  <c:v>1.0810008569814058E-2</c:v>
                </c:pt>
                <c:pt idx="55">
                  <c:v>1.0792870378843172E-2</c:v>
                </c:pt>
                <c:pt idx="56">
                  <c:v>1.0762707162734413E-2</c:v>
                </c:pt>
                <c:pt idx="57">
                  <c:v>1.03507050517943E-2</c:v>
                </c:pt>
                <c:pt idx="58">
                  <c:v>1.0293120730132121E-2</c:v>
                </c:pt>
                <c:pt idx="59">
                  <c:v>1.0219769272776727E-2</c:v>
                </c:pt>
                <c:pt idx="60">
                  <c:v>9.8091382171142869E-3</c:v>
                </c:pt>
                <c:pt idx="61">
                  <c:v>9.1572014325817623E-3</c:v>
                </c:pt>
                <c:pt idx="62">
                  <c:v>9.1428053521662184E-3</c:v>
                </c:pt>
                <c:pt idx="63">
                  <c:v>9.1366356034166991E-3</c:v>
                </c:pt>
                <c:pt idx="64">
                  <c:v>8.8110099749698547E-3</c:v>
                </c:pt>
                <c:pt idx="65">
                  <c:v>8.7191492713659044E-3</c:v>
                </c:pt>
                <c:pt idx="66">
                  <c:v>8.7164071608105617E-3</c:v>
                </c:pt>
                <c:pt idx="67">
                  <c:v>8.6286596230396237E-3</c:v>
                </c:pt>
                <c:pt idx="68">
                  <c:v>8.5724463566551144E-3</c:v>
                </c:pt>
                <c:pt idx="69">
                  <c:v>8.5553081656842278E-3</c:v>
                </c:pt>
                <c:pt idx="70">
                  <c:v>8.2454496729306003E-3</c:v>
                </c:pt>
                <c:pt idx="71">
                  <c:v>8.2248838437655354E-3</c:v>
                </c:pt>
                <c:pt idx="72">
                  <c:v>8.1700416326586991E-3</c:v>
                </c:pt>
                <c:pt idx="73">
                  <c:v>8.1446771100217863E-3</c:v>
                </c:pt>
                <c:pt idx="74">
                  <c:v>8.1158849491906986E-3</c:v>
                </c:pt>
                <c:pt idx="75">
                  <c:v>8.0980612305809746E-3</c:v>
                </c:pt>
                <c:pt idx="76">
                  <c:v>8.0857217330819377E-3</c:v>
                </c:pt>
                <c:pt idx="77">
                  <c:v>7.7038828382505857E-3</c:v>
                </c:pt>
                <c:pt idx="78">
                  <c:v>7.677832787974838E-3</c:v>
                </c:pt>
                <c:pt idx="79">
                  <c:v>7.6462985165884068E-3</c:v>
                </c:pt>
                <c:pt idx="80">
                  <c:v>7.6099655517301275E-3</c:v>
                </c:pt>
                <c:pt idx="81">
                  <c:v>7.5455259536795945E-3</c:v>
                </c:pt>
                <c:pt idx="82">
                  <c:v>7.5023377124329603E-3</c:v>
                </c:pt>
                <c:pt idx="83">
                  <c:v>7.162316003570572E-3</c:v>
                </c:pt>
                <c:pt idx="84">
                  <c:v>7.1177567070462664E-3</c:v>
                </c:pt>
                <c:pt idx="85">
                  <c:v>7.1061027371860644E-3</c:v>
                </c:pt>
                <c:pt idx="86">
                  <c:v>7.0759395210773035E-3</c:v>
                </c:pt>
                <c:pt idx="87">
                  <c:v>7.0471473602462141E-3</c:v>
                </c:pt>
                <c:pt idx="88">
                  <c:v>6.9580287671976047E-3</c:v>
                </c:pt>
                <c:pt idx="89">
                  <c:v>6.9360918827548693E-3</c:v>
                </c:pt>
                <c:pt idx="90">
                  <c:v>6.6879308774964331E-3</c:v>
                </c:pt>
                <c:pt idx="91">
                  <c:v>6.6783334905527372E-3</c:v>
                </c:pt>
                <c:pt idx="92">
                  <c:v>6.6481702744439763E-3</c:v>
                </c:pt>
                <c:pt idx="93">
                  <c:v>6.5988122844478237E-3</c:v>
                </c:pt>
                <c:pt idx="94">
                  <c:v>6.5919570080594687E-3</c:v>
                </c:pt>
                <c:pt idx="95">
                  <c:v>6.5542529879235173E-3</c:v>
                </c:pt>
                <c:pt idx="96">
                  <c:v>6.5473977115351641E-3</c:v>
                </c:pt>
                <c:pt idx="97">
                  <c:v>6.5330016311196185E-3</c:v>
                </c:pt>
                <c:pt idx="98">
                  <c:v>6.5268318823700992E-3</c:v>
                </c:pt>
                <c:pt idx="99">
                  <c:v>6.5172344954264032E-3</c:v>
                </c:pt>
                <c:pt idx="100">
                  <c:v>6.5096936913992126E-3</c:v>
                </c:pt>
                <c:pt idx="101">
                  <c:v>6.4809015305681231E-3</c:v>
                </c:pt>
                <c:pt idx="102">
                  <c:v>6.1641877614261407E-3</c:v>
                </c:pt>
                <c:pt idx="103">
                  <c:v>6.1497916810105968E-3</c:v>
                </c:pt>
                <c:pt idx="104">
                  <c:v>6.1353956005950512E-3</c:v>
                </c:pt>
                <c:pt idx="105">
                  <c:v>6.1066034397639617E-3</c:v>
                </c:pt>
                <c:pt idx="106">
                  <c:v>6.068899419628012E-3</c:v>
                </c:pt>
                <c:pt idx="107">
                  <c:v>6.0634151985173284E-3</c:v>
                </c:pt>
                <c:pt idx="108">
                  <c:v>5.9681268567191997E-3</c:v>
                </c:pt>
                <c:pt idx="109">
                  <c:v>5.9551018315813255E-3</c:v>
                </c:pt>
                <c:pt idx="110">
                  <c:v>5.592457710637367E-3</c:v>
                </c:pt>
                <c:pt idx="111">
                  <c:v>5.5780616302218214E-3</c:v>
                </c:pt>
                <c:pt idx="112">
                  <c:v>5.0364947955418085E-3</c:v>
                </c:pt>
                <c:pt idx="113">
                  <c:v>4.9857657502679845E-3</c:v>
                </c:pt>
                <c:pt idx="114">
                  <c:v>4.964514393464084E-3</c:v>
                </c:pt>
                <c:pt idx="115">
                  <c:v>4.9185840416621079E-3</c:v>
                </c:pt>
                <c:pt idx="116">
                  <c:v>4.9124142929125886E-3</c:v>
                </c:pt>
                <c:pt idx="117">
                  <c:v>4.8980182124970448E-3</c:v>
                </c:pt>
                <c:pt idx="118">
                  <c:v>4.8692260516659553E-3</c:v>
                </c:pt>
                <c:pt idx="119">
                  <c:v>4.5237201216928834E-3</c:v>
                </c:pt>
                <c:pt idx="120">
                  <c:v>4.5237201216928834E-3</c:v>
                </c:pt>
                <c:pt idx="121">
                  <c:v>4.4599660512811851E-3</c:v>
                </c:pt>
                <c:pt idx="122">
                  <c:v>4.4359725839219436E-3</c:v>
                </c:pt>
                <c:pt idx="123">
                  <c:v>4.4071804230908541E-3</c:v>
                </c:pt>
                <c:pt idx="124">
                  <c:v>3.9533611261817793E-3</c:v>
                </c:pt>
                <c:pt idx="125">
                  <c:v>3.9156571060458296E-3</c:v>
                </c:pt>
                <c:pt idx="126">
                  <c:v>3.9101728849351459E-3</c:v>
                </c:pt>
                <c:pt idx="127">
                  <c:v>3.8423056486904354E-3</c:v>
                </c:pt>
                <c:pt idx="128">
                  <c:v>3.8354503723020805E-3</c:v>
                </c:pt>
                <c:pt idx="129">
                  <c:v>3.4632088644144261E-3</c:v>
                </c:pt>
                <c:pt idx="130">
                  <c:v>3.4028824321969044E-3</c:v>
                </c:pt>
                <c:pt idx="131">
                  <c:v>3.3439270552570559E-3</c:v>
                </c:pt>
                <c:pt idx="132">
                  <c:v>3.2561795174861161E-3</c:v>
                </c:pt>
                <c:pt idx="133">
                  <c:v>2.8887367030703097E-3</c:v>
                </c:pt>
                <c:pt idx="134">
                  <c:v>2.8297813261304594E-3</c:v>
                </c:pt>
                <c:pt idx="135">
                  <c:v>2.8181273562702565E-3</c:v>
                </c:pt>
                <c:pt idx="136">
                  <c:v>1.9797270539744886E-3</c:v>
                </c:pt>
                <c:pt idx="137">
                  <c:v>1.8487912749569155E-3</c:v>
                </c:pt>
                <c:pt idx="138">
                  <c:v>1.7164844406616711E-3</c:v>
                </c:pt>
                <c:pt idx="139">
                  <c:v>1.7020883602461272E-3</c:v>
                </c:pt>
                <c:pt idx="140">
                  <c:v>1.3949719780478407E-3</c:v>
                </c:pt>
                <c:pt idx="141">
                  <c:v>1.2900862493060144E-3</c:v>
                </c:pt>
                <c:pt idx="142">
                  <c:v>8.8425388711542083E-4</c:v>
                </c:pt>
                <c:pt idx="143">
                  <c:v>8.640308217697755E-4</c:v>
                </c:pt>
                <c:pt idx="144">
                  <c:v>8.4380775642413017E-4</c:v>
                </c:pt>
                <c:pt idx="145">
                  <c:v>7.7868263073476059E-4</c:v>
                </c:pt>
                <c:pt idx="146">
                  <c:v>7.6428655031921672E-4</c:v>
                </c:pt>
                <c:pt idx="147">
                  <c:v>7.402930829599752E-4</c:v>
                </c:pt>
                <c:pt idx="148">
                  <c:v>2.7207770563535474E-4</c:v>
                </c:pt>
                <c:pt idx="149">
                  <c:v>2.6453690160816584E-4</c:v>
                </c:pt>
                <c:pt idx="150">
                  <c:v>1.8433016786441672E-4</c:v>
                </c:pt>
                <c:pt idx="151">
                  <c:v>1.0480896175950327E-4</c:v>
                </c:pt>
                <c:pt idx="152">
                  <c:v>-1.7625737016303648E-4</c:v>
                </c:pt>
                <c:pt idx="153">
                  <c:v>-1.8311264655139145E-4</c:v>
                </c:pt>
                <c:pt idx="154">
                  <c:v>-2.0504953099412596E-4</c:v>
                </c:pt>
                <c:pt idx="155">
                  <c:v>-2.2767194307569613E-4</c:v>
                </c:pt>
                <c:pt idx="156">
                  <c:v>-2.3349892800579759E-4</c:v>
                </c:pt>
                <c:pt idx="157">
                  <c:v>-2.4206802349124E-4</c:v>
                </c:pt>
                <c:pt idx="158">
                  <c:v>-2.7840098834952011E-4</c:v>
                </c:pt>
                <c:pt idx="159">
                  <c:v>-2.8525626473787508E-4</c:v>
                </c:pt>
                <c:pt idx="160">
                  <c:v>-7.6238350136735578E-4</c:v>
                </c:pt>
                <c:pt idx="161">
                  <c:v>-8.439612903887745E-4</c:v>
                </c:pt>
                <c:pt idx="162">
                  <c:v>-1.2751581752162809E-3</c:v>
                </c:pt>
                <c:pt idx="163">
                  <c:v>-1.2977805872978511E-3</c:v>
                </c:pt>
                <c:pt idx="164">
                  <c:v>-1.6988142560165932E-3</c:v>
                </c:pt>
                <c:pt idx="165">
                  <c:v>-1.7577696329564435E-3</c:v>
                </c:pt>
                <c:pt idx="166">
                  <c:v>-1.774565060107914E-3</c:v>
                </c:pt>
                <c:pt idx="167">
                  <c:v>-1.7875900852457882E-3</c:v>
                </c:pt>
                <c:pt idx="168">
                  <c:v>-1.8249513415623184E-3</c:v>
                </c:pt>
                <c:pt idx="169">
                  <c:v>-1.8311210903118394E-3</c:v>
                </c:pt>
                <c:pt idx="170">
                  <c:v>-1.8612843064205985E-3</c:v>
                </c:pt>
                <c:pt idx="171">
                  <c:v>-1.8653974722536125E-3</c:v>
                </c:pt>
                <c:pt idx="172">
                  <c:v>-1.9490318441915365E-3</c:v>
                </c:pt>
                <c:pt idx="173">
                  <c:v>-2.2876824977762569E-3</c:v>
                </c:pt>
                <c:pt idx="174">
                  <c:v>-2.3822853119355482E-3</c:v>
                </c:pt>
                <c:pt idx="175">
                  <c:v>-2.4905986788715528E-3</c:v>
                </c:pt>
                <c:pt idx="176">
                  <c:v>-2.8278782771785985E-3</c:v>
                </c:pt>
                <c:pt idx="177">
                  <c:v>-2.8631829505786251E-3</c:v>
                </c:pt>
                <c:pt idx="178">
                  <c:v>-2.9756094833476403E-3</c:v>
                </c:pt>
                <c:pt idx="179">
                  <c:v>-2.9756094833476403E-3</c:v>
                </c:pt>
                <c:pt idx="180">
                  <c:v>-3.4023504385227166E-3</c:v>
                </c:pt>
                <c:pt idx="181">
                  <c:v>-3.4023504385227166E-3</c:v>
                </c:pt>
                <c:pt idx="182">
                  <c:v>-3.41811757421593E-3</c:v>
                </c:pt>
                <c:pt idx="183">
                  <c:v>-3.4280577249790438E-3</c:v>
                </c:pt>
                <c:pt idx="184">
                  <c:v>-3.4424538053945894E-3</c:v>
                </c:pt>
                <c:pt idx="185">
                  <c:v>-3.4424538053945894E-3</c:v>
                </c:pt>
                <c:pt idx="186">
                  <c:v>-3.969967323478478E-3</c:v>
                </c:pt>
                <c:pt idx="187">
                  <c:v>-4.3792273238632481E-3</c:v>
                </c:pt>
                <c:pt idx="188">
                  <c:v>-4.4793143591332248E-3</c:v>
                </c:pt>
                <c:pt idx="189">
                  <c:v>-4.4793143591332248E-3</c:v>
                </c:pt>
                <c:pt idx="190">
                  <c:v>-4.4793143591332248E-3</c:v>
                </c:pt>
                <c:pt idx="191">
                  <c:v>-4.6033948617624429E-3</c:v>
                </c:pt>
                <c:pt idx="192">
                  <c:v>-4.8971434550034373E-3</c:v>
                </c:pt>
                <c:pt idx="193">
                  <c:v>-4.9619258168733874E-3</c:v>
                </c:pt>
                <c:pt idx="194">
                  <c:v>-5.0558431033938464E-3</c:v>
                </c:pt>
                <c:pt idx="195">
                  <c:v>-5.4472793851688961E-3</c:v>
                </c:pt>
                <c:pt idx="196">
                  <c:v>-5.4836123500271727E-3</c:v>
                </c:pt>
                <c:pt idx="197">
                  <c:v>-5.6131770737670762E-3</c:v>
                </c:pt>
                <c:pt idx="198">
                  <c:v>-5.9634816972119961E-3</c:v>
                </c:pt>
                <c:pt idx="199">
                  <c:v>-5.9963870238760979E-3</c:v>
                </c:pt>
                <c:pt idx="200">
                  <c:v>-6.082763506369368E-3</c:v>
                </c:pt>
                <c:pt idx="201">
                  <c:v>-6.1718820994179774E-3</c:v>
                </c:pt>
                <c:pt idx="202">
                  <c:v>-6.4642596373813005E-3</c:v>
                </c:pt>
                <c:pt idx="203">
                  <c:v>-6.5194446123075546E-3</c:v>
                </c:pt>
                <c:pt idx="204">
                  <c:v>-6.5705164214007981E-3</c:v>
                </c:pt>
                <c:pt idx="205">
                  <c:v>-6.65449355715814E-3</c:v>
                </c:pt>
                <c:pt idx="206">
                  <c:v>-7.0952878289293406E-3</c:v>
                </c:pt>
                <c:pt idx="207">
                  <c:v>-7.1384760701759774E-3</c:v>
                </c:pt>
                <c:pt idx="208">
                  <c:v>-7.1960603918381563E-3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9C-4CFA-A6D9-3F9964A33210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1'!$F$21:$F$2290</c:f>
              <c:numCache>
                <c:formatCode>General</c:formatCode>
                <c:ptCount val="227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</c:numCache>
            </c:numRef>
          </c:xVal>
          <c:yVal>
            <c:numRef>
              <c:f>'Active 1'!$U$21:$U$2290</c:f>
              <c:numCache>
                <c:formatCode>General</c:formatCode>
                <c:ptCount val="2270"/>
                <c:pt idx="143">
                  <c:v>7.0316999990609474E-3</c:v>
                </c:pt>
                <c:pt idx="154">
                  <c:v>-5.5189999984577298E-3</c:v>
                </c:pt>
                <c:pt idx="199">
                  <c:v>8.521999916411005E-4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9C-4CFA-A6D9-3F9964A3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270808"/>
        <c:axId val="1"/>
      </c:scatterChart>
      <c:valAx>
        <c:axId val="656270808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2237438801525166E-2"/>
              <c:y val="0.412107399618525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270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28607055790624"/>
          <c:y val="0.90461480050842702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04688832054555E-2"/>
          <c:y val="0.10889443059019119"/>
          <c:w val="0.86956521739130432"/>
          <c:h val="0.827930174563590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1'!$H$21:$H$229</c:f>
              <c:numCache>
                <c:formatCode>General</c:formatCode>
                <c:ptCount val="209"/>
                <c:pt idx="0">
                  <c:v>-7.1287200002188911E-2</c:v>
                </c:pt>
                <c:pt idx="1">
                  <c:v>-5.1903200001106597E-2</c:v>
                </c:pt>
                <c:pt idx="2">
                  <c:v>-4.8763399998279056E-2</c:v>
                </c:pt>
                <c:pt idx="3">
                  <c:v>-4.5472599998902297E-2</c:v>
                </c:pt>
                <c:pt idx="4">
                  <c:v>-1.4632400001573842E-2</c:v>
                </c:pt>
                <c:pt idx="5">
                  <c:v>-9.0607999991334509E-3</c:v>
                </c:pt>
                <c:pt idx="6">
                  <c:v>-1.3361200002691476E-2</c:v>
                </c:pt>
                <c:pt idx="7">
                  <c:v>-3.910400002496317E-3</c:v>
                </c:pt>
                <c:pt idx="8">
                  <c:v>1.4513999994960614E-3</c:v>
                </c:pt>
                <c:pt idx="9">
                  <c:v>-3.847719999612309E-2</c:v>
                </c:pt>
                <c:pt idx="10">
                  <c:v>-1.0272599996824283E-2</c:v>
                </c:pt>
                <c:pt idx="11">
                  <c:v>9.3448000043281354E-3</c:v>
                </c:pt>
                <c:pt idx="12">
                  <c:v>-3.6281399996369146E-2</c:v>
                </c:pt>
                <c:pt idx="13">
                  <c:v>-1.5429200000653509E-2</c:v>
                </c:pt>
                <c:pt idx="14">
                  <c:v>-5.2882000018144026E-3</c:v>
                </c:pt>
                <c:pt idx="15">
                  <c:v>-4.438000003574416E-3</c:v>
                </c:pt>
                <c:pt idx="16">
                  <c:v>-9.8794000005000271E-3</c:v>
                </c:pt>
                <c:pt idx="17">
                  <c:v>-3.7706000002799556E-3</c:v>
                </c:pt>
                <c:pt idx="18">
                  <c:v>-1.37137999990955E-2</c:v>
                </c:pt>
                <c:pt idx="19">
                  <c:v>3.1368399999337271E-2</c:v>
                </c:pt>
                <c:pt idx="20">
                  <c:v>5.8665999968070537E-3</c:v>
                </c:pt>
                <c:pt idx="21">
                  <c:v>-1.2077799998223782E-2</c:v>
                </c:pt>
                <c:pt idx="22">
                  <c:v>5.0378000014461577E-3</c:v>
                </c:pt>
                <c:pt idx="23">
                  <c:v>-5.3684100006648805E-2</c:v>
                </c:pt>
                <c:pt idx="24">
                  <c:v>-4.7316600001067854E-2</c:v>
                </c:pt>
                <c:pt idx="25">
                  <c:v>-1.0198999996646307E-2</c:v>
                </c:pt>
                <c:pt idx="26">
                  <c:v>-2.4055999965639785E-3</c:v>
                </c:pt>
                <c:pt idx="27">
                  <c:v>-2.5112000002991408E-2</c:v>
                </c:pt>
                <c:pt idx="28">
                  <c:v>-1.8642400005774107E-2</c:v>
                </c:pt>
                <c:pt idx="29">
                  <c:v>3.2070000015664846E-3</c:v>
                </c:pt>
                <c:pt idx="30">
                  <c:v>2.8322599995590281E-2</c:v>
                </c:pt>
                <c:pt idx="31">
                  <c:v>-4.1188000031979755E-3</c:v>
                </c:pt>
                <c:pt idx="32">
                  <c:v>5.9380000020610169E-3</c:v>
                </c:pt>
                <c:pt idx="33">
                  <c:v>-9.209800002281554E-3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42-4C8D-A106-49105833FC70}"/>
            </c:ext>
          </c:extLst>
        </c:ser>
        <c:ser>
          <c:idx val="1"/>
          <c:order val="1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1'!$J$21:$J$229</c:f>
              <c:numCache>
                <c:formatCode>General</c:formatCode>
                <c:ptCount val="209"/>
                <c:pt idx="54">
                  <c:v>2.6817999969352968E-3</c:v>
                </c:pt>
                <c:pt idx="141">
                  <c:v>1.2596000015037134E-3</c:v>
                </c:pt>
                <c:pt idx="142">
                  <c:v>2.164400000765454E-3</c:v>
                </c:pt>
                <c:pt idx="144">
                  <c:v>9.9899999622721225E-4</c:v>
                </c:pt>
                <c:pt idx="145">
                  <c:v>1.5919999932521023E-3</c:v>
                </c:pt>
                <c:pt idx="146">
                  <c:v>1.2093999976059422E-3</c:v>
                </c:pt>
                <c:pt idx="149">
                  <c:v>-2.5800000730669126E-4</c:v>
                </c:pt>
                <c:pt idx="151">
                  <c:v>-1.0077999977511354E-3</c:v>
                </c:pt>
                <c:pt idx="152">
                  <c:v>-1.5379999967990443E-4</c:v>
                </c:pt>
                <c:pt idx="153">
                  <c:v>-1.1598000055528246E-3</c:v>
                </c:pt>
                <c:pt idx="156">
                  <c:v>1.3010999973630533E-3</c:v>
                </c:pt>
                <c:pt idx="158">
                  <c:v>-7.7320000127656385E-4</c:v>
                </c:pt>
                <c:pt idx="159">
                  <c:v>-7.9200006439350545E-5</c:v>
                </c:pt>
                <c:pt idx="160">
                  <c:v>-1.4168000052450225E-3</c:v>
                </c:pt>
                <c:pt idx="162">
                  <c:v>-1.8256000039400533E-3</c:v>
                </c:pt>
                <c:pt idx="192">
                  <c:v>-7.8907000061008148E-3</c:v>
                </c:pt>
                <c:pt idx="193">
                  <c:v>-5.7124000013573095E-3</c:v>
                </c:pt>
                <c:pt idx="195">
                  <c:v>-6.0971999992034398E-3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42-4C8D-A106-49105833FC70}"/>
            </c:ext>
          </c:extLst>
        </c:ser>
        <c:ser>
          <c:idx val="2"/>
          <c:order val="2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1'!$K$21:$K$229</c:f>
              <c:numCache>
                <c:formatCode>General</c:formatCode>
                <c:ptCount val="209"/>
                <c:pt idx="147">
                  <c:v>7.5839999772142619E-4</c:v>
                </c:pt>
                <c:pt idx="148">
                  <c:v>1.2785999933839776E-3</c:v>
                </c:pt>
                <c:pt idx="150">
                  <c:v>1.1617999989539385E-3</c:v>
                </c:pt>
                <c:pt idx="155">
                  <c:v>1.112000027205795E-4</c:v>
                </c:pt>
                <c:pt idx="157">
                  <c:v>-1.7140000272775069E-4</c:v>
                </c:pt>
                <c:pt idx="161">
                  <c:v>-2.0819999917875975E-4</c:v>
                </c:pt>
                <c:pt idx="164">
                  <c:v>-1.6563999961363152E-3</c:v>
                </c:pt>
                <c:pt idx="165">
                  <c:v>-1.6279999981634319E-3</c:v>
                </c:pt>
                <c:pt idx="166">
                  <c:v>-5.7700002798810601E-5</c:v>
                </c:pt>
                <c:pt idx="169">
                  <c:v>-1.7822000008891337E-3</c:v>
                </c:pt>
                <c:pt idx="170">
                  <c:v>-1.5886000037426129E-3</c:v>
                </c:pt>
                <c:pt idx="172">
                  <c:v>-1.7253999976674095E-3</c:v>
                </c:pt>
                <c:pt idx="173">
                  <c:v>-2.1018000043113716E-3</c:v>
                </c:pt>
                <c:pt idx="175">
                  <c:v>-2.6994000072591007E-3</c:v>
                </c:pt>
                <c:pt idx="176">
                  <c:v>-4.3459999869810417E-4</c:v>
                </c:pt>
                <c:pt idx="177">
                  <c:v>-3.8205000018933788E-3</c:v>
                </c:pt>
                <c:pt idx="178">
                  <c:v>-3.498900005070027E-3</c:v>
                </c:pt>
                <c:pt idx="179">
                  <c:v>-2.498900008504279E-3</c:v>
                </c:pt>
                <c:pt idx="180">
                  <c:v>-4.397400000016205E-3</c:v>
                </c:pt>
                <c:pt idx="181">
                  <c:v>-4.397400000016205E-3</c:v>
                </c:pt>
                <c:pt idx="184">
                  <c:v>-4.4475000031525269E-3</c:v>
                </c:pt>
                <c:pt idx="185">
                  <c:v>-3.8475000037578866E-3</c:v>
                </c:pt>
                <c:pt idx="186">
                  <c:v>-4.6541999981855042E-3</c:v>
                </c:pt>
                <c:pt idx="187">
                  <c:v>-5.3024000008008443E-3</c:v>
                </c:pt>
                <c:pt idx="188">
                  <c:v>-5.260000005364418E-3</c:v>
                </c:pt>
                <c:pt idx="189">
                  <c:v>-5.1100000055157579E-3</c:v>
                </c:pt>
                <c:pt idx="190">
                  <c:v>-4.390000001876615E-3</c:v>
                </c:pt>
                <c:pt idx="191">
                  <c:v>-5.2886000048602E-3</c:v>
                </c:pt>
                <c:pt idx="194">
                  <c:v>-5.6846000006771646E-3</c:v>
                </c:pt>
                <c:pt idx="196">
                  <c:v>-5.6389999954262748E-3</c:v>
                </c:pt>
                <c:pt idx="197">
                  <c:v>-5.9823999981745146E-3</c:v>
                </c:pt>
                <c:pt idx="198">
                  <c:v>-6.1589999968418851E-3</c:v>
                </c:pt>
                <c:pt idx="200">
                  <c:v>-7.0434000008390285E-3</c:v>
                </c:pt>
                <c:pt idx="201">
                  <c:v>-5.8214000018779188E-3</c:v>
                </c:pt>
                <c:pt idx="202">
                  <c:v>-6.2822999971103854E-3</c:v>
                </c:pt>
                <c:pt idx="203">
                  <c:v>-5.6155999991460703E-3</c:v>
                </c:pt>
                <c:pt idx="204">
                  <c:v>-7.0552999968640506E-3</c:v>
                </c:pt>
                <c:pt idx="205">
                  <c:v>-6.423800004995428E-3</c:v>
                </c:pt>
                <c:pt idx="206">
                  <c:v>-6.8196000065654516E-3</c:v>
                </c:pt>
                <c:pt idx="207">
                  <c:v>-6.3673999975435436E-3</c:v>
                </c:pt>
                <c:pt idx="208">
                  <c:v>-7.0978000003378838E-3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42-4C8D-A106-49105833FC70}"/>
            </c:ext>
          </c:extLst>
        </c:ser>
        <c:ser>
          <c:idx val="3"/>
          <c:order val="3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42-4C8D-A106-49105833FC70}"/>
            </c:ext>
          </c:extLst>
        </c:ser>
        <c:ser>
          <c:idx val="4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42-4C8D-A106-49105833FC70}"/>
            </c:ext>
          </c:extLst>
        </c:ser>
        <c:ser>
          <c:idx val="5"/>
          <c:order val="5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42-4C8D-A106-49105833FC70}"/>
            </c:ext>
          </c:extLst>
        </c:ser>
        <c:ser>
          <c:idx val="6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1'!$O$21:$O$229</c:f>
              <c:numCache>
                <c:formatCode>General</c:formatCode>
                <c:ptCount val="209"/>
                <c:pt idx="19">
                  <c:v>2.2368690088218762E-2</c:v>
                </c:pt>
                <c:pt idx="20">
                  <c:v>2.2263804359476939E-2</c:v>
                </c:pt>
                <c:pt idx="21">
                  <c:v>2.2075969786436021E-2</c:v>
                </c:pt>
                <c:pt idx="22">
                  <c:v>2.1956687977278653E-2</c:v>
                </c:pt>
                <c:pt idx="23">
                  <c:v>2.18802516455485E-2</c:v>
                </c:pt>
                <c:pt idx="24">
                  <c:v>2.1871682550063054E-2</c:v>
                </c:pt>
                <c:pt idx="25">
                  <c:v>2.1868940439507711E-2</c:v>
                </c:pt>
                <c:pt idx="26">
                  <c:v>2.1827123253538749E-2</c:v>
                </c:pt>
                <c:pt idx="27">
                  <c:v>2.179696003742999E-2</c:v>
                </c:pt>
                <c:pt idx="28">
                  <c:v>2.1739375715767811E-2</c:v>
                </c:pt>
                <c:pt idx="29">
                  <c:v>2.1533031896478337E-2</c:v>
                </c:pt>
                <c:pt idx="30">
                  <c:v>2.1413750087320965E-2</c:v>
                </c:pt>
                <c:pt idx="31">
                  <c:v>2.1400725062183094E-2</c:v>
                </c:pt>
                <c:pt idx="32">
                  <c:v>2.1282814308303394E-2</c:v>
                </c:pt>
                <c:pt idx="33">
                  <c:v>2.123962606705676E-2</c:v>
                </c:pt>
                <c:pt idx="34">
                  <c:v>1.823084526020792E-2</c:v>
                </c:pt>
                <c:pt idx="35">
                  <c:v>1.654581832395036E-2</c:v>
                </c:pt>
                <c:pt idx="36">
                  <c:v>1.604743973051698E-2</c:v>
                </c:pt>
                <c:pt idx="37">
                  <c:v>1.5549061137083599E-2</c:v>
                </c:pt>
                <c:pt idx="38">
                  <c:v>1.4986928473238521E-2</c:v>
                </c:pt>
                <c:pt idx="39">
                  <c:v>1.4986928473238521E-2</c:v>
                </c:pt>
                <c:pt idx="40">
                  <c:v>1.4986928473238521E-2</c:v>
                </c:pt>
                <c:pt idx="41">
                  <c:v>1.461263038243436E-2</c:v>
                </c:pt>
                <c:pt idx="42">
                  <c:v>1.461263038243436E-2</c:v>
                </c:pt>
                <c:pt idx="43">
                  <c:v>1.4504317015498357E-2</c:v>
                </c:pt>
                <c:pt idx="44">
                  <c:v>1.4418626060643924E-2</c:v>
                </c:pt>
                <c:pt idx="45">
                  <c:v>1.4004567366787306E-2</c:v>
                </c:pt>
                <c:pt idx="46">
                  <c:v>1.3534980934185016E-2</c:v>
                </c:pt>
                <c:pt idx="47">
                  <c:v>1.348905058238304E-2</c:v>
                </c:pt>
                <c:pt idx="48">
                  <c:v>1.3445862341136405E-2</c:v>
                </c:pt>
                <c:pt idx="49">
                  <c:v>1.2977646963811786E-2</c:v>
                </c:pt>
                <c:pt idx="50">
                  <c:v>1.2976275908534115E-2</c:v>
                </c:pt>
                <c:pt idx="51">
                  <c:v>1.2861107265209757E-2</c:v>
                </c:pt>
                <c:pt idx="52">
                  <c:v>1.2288006159143312E-2</c:v>
                </c:pt>
                <c:pt idx="53">
                  <c:v>1.1804023646125476E-2</c:v>
                </c:pt>
                <c:pt idx="54">
                  <c:v>1.0810008569814058E-2</c:v>
                </c:pt>
                <c:pt idx="55">
                  <c:v>1.0792870378843172E-2</c:v>
                </c:pt>
                <c:pt idx="56">
                  <c:v>1.0762707162734413E-2</c:v>
                </c:pt>
                <c:pt idx="57">
                  <c:v>1.03507050517943E-2</c:v>
                </c:pt>
                <c:pt idx="58">
                  <c:v>1.0293120730132121E-2</c:v>
                </c:pt>
                <c:pt idx="59">
                  <c:v>1.0219769272776727E-2</c:v>
                </c:pt>
                <c:pt idx="60">
                  <c:v>9.8091382171142869E-3</c:v>
                </c:pt>
                <c:pt idx="61">
                  <c:v>9.1572014325817623E-3</c:v>
                </c:pt>
                <c:pt idx="62">
                  <c:v>9.1428053521662184E-3</c:v>
                </c:pt>
                <c:pt idx="63">
                  <c:v>9.1366356034166991E-3</c:v>
                </c:pt>
                <c:pt idx="64">
                  <c:v>8.8110099749698547E-3</c:v>
                </c:pt>
                <c:pt idx="65">
                  <c:v>8.7191492713659044E-3</c:v>
                </c:pt>
                <c:pt idx="66">
                  <c:v>8.7164071608105617E-3</c:v>
                </c:pt>
                <c:pt idx="67">
                  <c:v>8.6286596230396237E-3</c:v>
                </c:pt>
                <c:pt idx="68">
                  <c:v>8.5724463566551144E-3</c:v>
                </c:pt>
                <c:pt idx="69">
                  <c:v>8.5553081656842278E-3</c:v>
                </c:pt>
                <c:pt idx="70">
                  <c:v>8.2454496729306003E-3</c:v>
                </c:pt>
                <c:pt idx="71">
                  <c:v>8.2248838437655354E-3</c:v>
                </c:pt>
                <c:pt idx="72">
                  <c:v>8.1700416326586991E-3</c:v>
                </c:pt>
                <c:pt idx="73">
                  <c:v>8.1446771100217863E-3</c:v>
                </c:pt>
                <c:pt idx="74">
                  <c:v>8.1158849491906986E-3</c:v>
                </c:pt>
                <c:pt idx="75">
                  <c:v>8.0980612305809746E-3</c:v>
                </c:pt>
                <c:pt idx="76">
                  <c:v>8.0857217330819377E-3</c:v>
                </c:pt>
                <c:pt idx="77">
                  <c:v>7.7038828382505857E-3</c:v>
                </c:pt>
                <c:pt idx="78">
                  <c:v>7.677832787974838E-3</c:v>
                </c:pt>
                <c:pt idx="79">
                  <c:v>7.6462985165884068E-3</c:v>
                </c:pt>
                <c:pt idx="80">
                  <c:v>7.6099655517301275E-3</c:v>
                </c:pt>
                <c:pt idx="81">
                  <c:v>7.5455259536795945E-3</c:v>
                </c:pt>
                <c:pt idx="82">
                  <c:v>7.5023377124329603E-3</c:v>
                </c:pt>
                <c:pt idx="83">
                  <c:v>7.162316003570572E-3</c:v>
                </c:pt>
                <c:pt idx="84">
                  <c:v>7.1177567070462664E-3</c:v>
                </c:pt>
                <c:pt idx="85">
                  <c:v>7.1061027371860644E-3</c:v>
                </c:pt>
                <c:pt idx="86">
                  <c:v>7.0759395210773035E-3</c:v>
                </c:pt>
                <c:pt idx="87">
                  <c:v>7.0471473602462141E-3</c:v>
                </c:pt>
                <c:pt idx="88">
                  <c:v>6.9580287671976047E-3</c:v>
                </c:pt>
                <c:pt idx="89">
                  <c:v>6.9360918827548693E-3</c:v>
                </c:pt>
                <c:pt idx="90">
                  <c:v>6.6879308774964331E-3</c:v>
                </c:pt>
                <c:pt idx="91">
                  <c:v>6.6783334905527372E-3</c:v>
                </c:pt>
                <c:pt idx="92">
                  <c:v>6.6481702744439763E-3</c:v>
                </c:pt>
                <c:pt idx="93">
                  <c:v>6.5988122844478237E-3</c:v>
                </c:pt>
                <c:pt idx="94">
                  <c:v>6.5919570080594687E-3</c:v>
                </c:pt>
                <c:pt idx="95">
                  <c:v>6.5542529879235173E-3</c:v>
                </c:pt>
                <c:pt idx="96">
                  <c:v>6.5473977115351641E-3</c:v>
                </c:pt>
                <c:pt idx="97">
                  <c:v>6.5330016311196185E-3</c:v>
                </c:pt>
                <c:pt idx="98">
                  <c:v>6.5268318823700992E-3</c:v>
                </c:pt>
                <c:pt idx="99">
                  <c:v>6.5172344954264032E-3</c:v>
                </c:pt>
                <c:pt idx="100">
                  <c:v>6.5096936913992126E-3</c:v>
                </c:pt>
                <c:pt idx="101">
                  <c:v>6.4809015305681231E-3</c:v>
                </c:pt>
                <c:pt idx="102">
                  <c:v>6.1641877614261407E-3</c:v>
                </c:pt>
                <c:pt idx="103">
                  <c:v>6.1497916810105968E-3</c:v>
                </c:pt>
                <c:pt idx="104">
                  <c:v>6.1353956005950512E-3</c:v>
                </c:pt>
                <c:pt idx="105">
                  <c:v>6.1066034397639617E-3</c:v>
                </c:pt>
                <c:pt idx="106">
                  <c:v>6.068899419628012E-3</c:v>
                </c:pt>
                <c:pt idx="107">
                  <c:v>6.0634151985173284E-3</c:v>
                </c:pt>
                <c:pt idx="108">
                  <c:v>5.9681268567191997E-3</c:v>
                </c:pt>
                <c:pt idx="109">
                  <c:v>5.9551018315813255E-3</c:v>
                </c:pt>
                <c:pt idx="110">
                  <c:v>5.592457710637367E-3</c:v>
                </c:pt>
                <c:pt idx="111">
                  <c:v>5.5780616302218214E-3</c:v>
                </c:pt>
                <c:pt idx="112">
                  <c:v>5.0364947955418085E-3</c:v>
                </c:pt>
                <c:pt idx="113">
                  <c:v>4.9857657502679845E-3</c:v>
                </c:pt>
                <c:pt idx="114">
                  <c:v>4.964514393464084E-3</c:v>
                </c:pt>
                <c:pt idx="115">
                  <c:v>4.9185840416621079E-3</c:v>
                </c:pt>
                <c:pt idx="116">
                  <c:v>4.9124142929125886E-3</c:v>
                </c:pt>
                <c:pt idx="117">
                  <c:v>4.8980182124970448E-3</c:v>
                </c:pt>
                <c:pt idx="118">
                  <c:v>4.8692260516659553E-3</c:v>
                </c:pt>
                <c:pt idx="119">
                  <c:v>4.5237201216928834E-3</c:v>
                </c:pt>
                <c:pt idx="120">
                  <c:v>4.5237201216928834E-3</c:v>
                </c:pt>
                <c:pt idx="121">
                  <c:v>4.4599660512811851E-3</c:v>
                </c:pt>
                <c:pt idx="122">
                  <c:v>4.4359725839219436E-3</c:v>
                </c:pt>
                <c:pt idx="123">
                  <c:v>4.4071804230908541E-3</c:v>
                </c:pt>
                <c:pt idx="124">
                  <c:v>3.9533611261817793E-3</c:v>
                </c:pt>
                <c:pt idx="125">
                  <c:v>3.9156571060458296E-3</c:v>
                </c:pt>
                <c:pt idx="126">
                  <c:v>3.9101728849351459E-3</c:v>
                </c:pt>
                <c:pt idx="127">
                  <c:v>3.8423056486904354E-3</c:v>
                </c:pt>
                <c:pt idx="128">
                  <c:v>3.8354503723020805E-3</c:v>
                </c:pt>
                <c:pt idx="129">
                  <c:v>3.4632088644144261E-3</c:v>
                </c:pt>
                <c:pt idx="130">
                  <c:v>3.4028824321969044E-3</c:v>
                </c:pt>
                <c:pt idx="131">
                  <c:v>3.3439270552570559E-3</c:v>
                </c:pt>
                <c:pt idx="132">
                  <c:v>3.2561795174861161E-3</c:v>
                </c:pt>
                <c:pt idx="133">
                  <c:v>2.8887367030703097E-3</c:v>
                </c:pt>
                <c:pt idx="134">
                  <c:v>2.8297813261304594E-3</c:v>
                </c:pt>
                <c:pt idx="135">
                  <c:v>2.8181273562702565E-3</c:v>
                </c:pt>
                <c:pt idx="136">
                  <c:v>1.9797270539744886E-3</c:v>
                </c:pt>
                <c:pt idx="137">
                  <c:v>1.8487912749569155E-3</c:v>
                </c:pt>
                <c:pt idx="138">
                  <c:v>1.7164844406616711E-3</c:v>
                </c:pt>
                <c:pt idx="139">
                  <c:v>1.7020883602461272E-3</c:v>
                </c:pt>
                <c:pt idx="140">
                  <c:v>1.3949719780478407E-3</c:v>
                </c:pt>
                <c:pt idx="141">
                  <c:v>1.2900862493060144E-3</c:v>
                </c:pt>
                <c:pt idx="142">
                  <c:v>8.8425388711542083E-4</c:v>
                </c:pt>
                <c:pt idx="143">
                  <c:v>8.640308217697755E-4</c:v>
                </c:pt>
                <c:pt idx="144">
                  <c:v>8.4380775642413017E-4</c:v>
                </c:pt>
                <c:pt idx="145">
                  <c:v>7.7868263073476059E-4</c:v>
                </c:pt>
                <c:pt idx="146">
                  <c:v>7.6428655031921672E-4</c:v>
                </c:pt>
                <c:pt idx="147">
                  <c:v>7.402930829599752E-4</c:v>
                </c:pt>
                <c:pt idx="148">
                  <c:v>2.7207770563535474E-4</c:v>
                </c:pt>
                <c:pt idx="149">
                  <c:v>2.6453690160816584E-4</c:v>
                </c:pt>
                <c:pt idx="150">
                  <c:v>1.8433016786441672E-4</c:v>
                </c:pt>
                <c:pt idx="151">
                  <c:v>1.0480896175950327E-4</c:v>
                </c:pt>
                <c:pt idx="152">
                  <c:v>-1.7625737016303648E-4</c:v>
                </c:pt>
                <c:pt idx="153">
                  <c:v>-1.8311264655139145E-4</c:v>
                </c:pt>
                <c:pt idx="154">
                  <c:v>-2.0504953099412596E-4</c:v>
                </c:pt>
                <c:pt idx="155">
                  <c:v>-2.2767194307569613E-4</c:v>
                </c:pt>
                <c:pt idx="156">
                  <c:v>-2.3349892800579759E-4</c:v>
                </c:pt>
                <c:pt idx="157">
                  <c:v>-2.4206802349124E-4</c:v>
                </c:pt>
                <c:pt idx="158">
                  <c:v>-2.7840098834952011E-4</c:v>
                </c:pt>
                <c:pt idx="159">
                  <c:v>-2.8525626473787508E-4</c:v>
                </c:pt>
                <c:pt idx="160">
                  <c:v>-7.6238350136735578E-4</c:v>
                </c:pt>
                <c:pt idx="161">
                  <c:v>-8.439612903887745E-4</c:v>
                </c:pt>
                <c:pt idx="162">
                  <c:v>-1.2751581752162809E-3</c:v>
                </c:pt>
                <c:pt idx="163">
                  <c:v>-1.2977805872978511E-3</c:v>
                </c:pt>
                <c:pt idx="164">
                  <c:v>-1.6988142560165932E-3</c:v>
                </c:pt>
                <c:pt idx="165">
                  <c:v>-1.7577696329564435E-3</c:v>
                </c:pt>
                <c:pt idx="166">
                  <c:v>-1.774565060107914E-3</c:v>
                </c:pt>
                <c:pt idx="167">
                  <c:v>-1.7875900852457882E-3</c:v>
                </c:pt>
                <c:pt idx="168">
                  <c:v>-1.8249513415623184E-3</c:v>
                </c:pt>
                <c:pt idx="169">
                  <c:v>-1.8311210903118394E-3</c:v>
                </c:pt>
                <c:pt idx="170">
                  <c:v>-1.8612843064205985E-3</c:v>
                </c:pt>
                <c:pt idx="171">
                  <c:v>-1.8653974722536125E-3</c:v>
                </c:pt>
                <c:pt idx="172">
                  <c:v>-1.9490318441915365E-3</c:v>
                </c:pt>
                <c:pt idx="173">
                  <c:v>-2.2876824977762569E-3</c:v>
                </c:pt>
                <c:pt idx="174">
                  <c:v>-2.3822853119355482E-3</c:v>
                </c:pt>
                <c:pt idx="175">
                  <c:v>-2.4905986788715528E-3</c:v>
                </c:pt>
                <c:pt idx="176">
                  <c:v>-2.8278782771785985E-3</c:v>
                </c:pt>
                <c:pt idx="177">
                  <c:v>-2.8631829505786251E-3</c:v>
                </c:pt>
                <c:pt idx="178">
                  <c:v>-2.9756094833476403E-3</c:v>
                </c:pt>
                <c:pt idx="179">
                  <c:v>-2.9756094833476403E-3</c:v>
                </c:pt>
                <c:pt idx="180">
                  <c:v>-3.4023504385227166E-3</c:v>
                </c:pt>
                <c:pt idx="181">
                  <c:v>-3.4023504385227166E-3</c:v>
                </c:pt>
                <c:pt idx="182">
                  <c:v>-3.41811757421593E-3</c:v>
                </c:pt>
                <c:pt idx="183">
                  <c:v>-3.4280577249790438E-3</c:v>
                </c:pt>
                <c:pt idx="184">
                  <c:v>-3.4424538053945894E-3</c:v>
                </c:pt>
                <c:pt idx="185">
                  <c:v>-3.4424538053945894E-3</c:v>
                </c:pt>
                <c:pt idx="186">
                  <c:v>-3.969967323478478E-3</c:v>
                </c:pt>
                <c:pt idx="187">
                  <c:v>-4.3792273238632481E-3</c:v>
                </c:pt>
                <c:pt idx="188">
                  <c:v>-4.4793143591332248E-3</c:v>
                </c:pt>
                <c:pt idx="189">
                  <c:v>-4.4793143591332248E-3</c:v>
                </c:pt>
                <c:pt idx="190">
                  <c:v>-4.4793143591332248E-3</c:v>
                </c:pt>
                <c:pt idx="191">
                  <c:v>-4.6033948617624429E-3</c:v>
                </c:pt>
                <c:pt idx="192">
                  <c:v>-4.8971434550034373E-3</c:v>
                </c:pt>
                <c:pt idx="193">
                  <c:v>-4.9619258168733874E-3</c:v>
                </c:pt>
                <c:pt idx="194">
                  <c:v>-5.0558431033938464E-3</c:v>
                </c:pt>
                <c:pt idx="195">
                  <c:v>-5.4472793851688961E-3</c:v>
                </c:pt>
                <c:pt idx="196">
                  <c:v>-5.4836123500271727E-3</c:v>
                </c:pt>
                <c:pt idx="197">
                  <c:v>-5.6131770737670762E-3</c:v>
                </c:pt>
                <c:pt idx="198">
                  <c:v>-5.9634816972119961E-3</c:v>
                </c:pt>
                <c:pt idx="199">
                  <c:v>-5.9963870238760979E-3</c:v>
                </c:pt>
                <c:pt idx="200">
                  <c:v>-6.082763506369368E-3</c:v>
                </c:pt>
                <c:pt idx="201">
                  <c:v>-6.1718820994179774E-3</c:v>
                </c:pt>
                <c:pt idx="202">
                  <c:v>-6.4642596373813005E-3</c:v>
                </c:pt>
                <c:pt idx="203">
                  <c:v>-6.5194446123075546E-3</c:v>
                </c:pt>
                <c:pt idx="204">
                  <c:v>-6.5705164214007981E-3</c:v>
                </c:pt>
                <c:pt idx="205">
                  <c:v>-6.65449355715814E-3</c:v>
                </c:pt>
                <c:pt idx="206">
                  <c:v>-7.0952878289293406E-3</c:v>
                </c:pt>
                <c:pt idx="207">
                  <c:v>-7.1384760701759774E-3</c:v>
                </c:pt>
                <c:pt idx="208">
                  <c:v>-7.1960603918381563E-3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42-4C8D-A106-49105833FC70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1'!$U$21:$U$229</c:f>
              <c:numCache>
                <c:formatCode>General</c:formatCode>
                <c:ptCount val="209"/>
                <c:pt idx="143">
                  <c:v>7.0316999990609474E-3</c:v>
                </c:pt>
                <c:pt idx="154">
                  <c:v>-5.5189999984577298E-3</c:v>
                </c:pt>
                <c:pt idx="199">
                  <c:v>8.521999916411005E-4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42-4C8D-A106-49105833F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154696"/>
        <c:axId val="1"/>
      </c:scatterChart>
      <c:valAx>
        <c:axId val="81815469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95140664961636"/>
              <c:y val="0.9201995012468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1"/>
          <c:min val="-0.0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3938618925831201E-3"/>
              <c:y val="0.35411471321695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15469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64967536952613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8622941719679"/>
          <c:y val="0.23241659623649011"/>
          <c:w val="0.78596625885118365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1'!$H$21:$H$229</c:f>
              <c:numCache>
                <c:formatCode>General</c:formatCode>
                <c:ptCount val="209"/>
                <c:pt idx="0">
                  <c:v>-7.1287200002188911E-2</c:v>
                </c:pt>
                <c:pt idx="1">
                  <c:v>-5.1903200001106597E-2</c:v>
                </c:pt>
                <c:pt idx="2">
                  <c:v>-4.8763399998279056E-2</c:v>
                </c:pt>
                <c:pt idx="3">
                  <c:v>-4.5472599998902297E-2</c:v>
                </c:pt>
                <c:pt idx="4">
                  <c:v>-1.4632400001573842E-2</c:v>
                </c:pt>
                <c:pt idx="5">
                  <c:v>-9.0607999991334509E-3</c:v>
                </c:pt>
                <c:pt idx="6">
                  <c:v>-1.3361200002691476E-2</c:v>
                </c:pt>
                <c:pt idx="7">
                  <c:v>-3.910400002496317E-3</c:v>
                </c:pt>
                <c:pt idx="8">
                  <c:v>1.4513999994960614E-3</c:v>
                </c:pt>
                <c:pt idx="9">
                  <c:v>-3.847719999612309E-2</c:v>
                </c:pt>
                <c:pt idx="10">
                  <c:v>-1.0272599996824283E-2</c:v>
                </c:pt>
                <c:pt idx="11">
                  <c:v>9.3448000043281354E-3</c:v>
                </c:pt>
                <c:pt idx="12">
                  <c:v>-3.6281399996369146E-2</c:v>
                </c:pt>
                <c:pt idx="13">
                  <c:v>-1.5429200000653509E-2</c:v>
                </c:pt>
                <c:pt idx="14">
                  <c:v>-5.2882000018144026E-3</c:v>
                </c:pt>
                <c:pt idx="15">
                  <c:v>-4.438000003574416E-3</c:v>
                </c:pt>
                <c:pt idx="16">
                  <c:v>-9.8794000005000271E-3</c:v>
                </c:pt>
                <c:pt idx="17">
                  <c:v>-3.7706000002799556E-3</c:v>
                </c:pt>
                <c:pt idx="18">
                  <c:v>-1.37137999990955E-2</c:v>
                </c:pt>
                <c:pt idx="19">
                  <c:v>3.1368399999337271E-2</c:v>
                </c:pt>
                <c:pt idx="20">
                  <c:v>5.8665999968070537E-3</c:v>
                </c:pt>
                <c:pt idx="21">
                  <c:v>-1.2077799998223782E-2</c:v>
                </c:pt>
                <c:pt idx="22">
                  <c:v>5.0378000014461577E-3</c:v>
                </c:pt>
                <c:pt idx="23">
                  <c:v>-5.3684100006648805E-2</c:v>
                </c:pt>
                <c:pt idx="24">
                  <c:v>-4.7316600001067854E-2</c:v>
                </c:pt>
                <c:pt idx="25">
                  <c:v>-1.0198999996646307E-2</c:v>
                </c:pt>
                <c:pt idx="26">
                  <c:v>-2.4055999965639785E-3</c:v>
                </c:pt>
                <c:pt idx="27">
                  <c:v>-2.5112000002991408E-2</c:v>
                </c:pt>
                <c:pt idx="28">
                  <c:v>-1.8642400005774107E-2</c:v>
                </c:pt>
                <c:pt idx="29">
                  <c:v>3.2070000015664846E-3</c:v>
                </c:pt>
                <c:pt idx="30">
                  <c:v>2.8322599995590281E-2</c:v>
                </c:pt>
                <c:pt idx="31">
                  <c:v>-4.1188000031979755E-3</c:v>
                </c:pt>
                <c:pt idx="32">
                  <c:v>5.9380000020610169E-3</c:v>
                </c:pt>
                <c:pt idx="33">
                  <c:v>-9.209800002281554E-3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A7-467B-9256-D6119A8F5123}"/>
            </c:ext>
          </c:extLst>
        </c:ser>
        <c:ser>
          <c:idx val="1"/>
          <c:order val="1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1'!$J$21:$J$229</c:f>
              <c:numCache>
                <c:formatCode>General</c:formatCode>
                <c:ptCount val="209"/>
                <c:pt idx="54">
                  <c:v>2.6817999969352968E-3</c:v>
                </c:pt>
                <c:pt idx="141">
                  <c:v>1.2596000015037134E-3</c:v>
                </c:pt>
                <c:pt idx="142">
                  <c:v>2.164400000765454E-3</c:v>
                </c:pt>
                <c:pt idx="144">
                  <c:v>9.9899999622721225E-4</c:v>
                </c:pt>
                <c:pt idx="145">
                  <c:v>1.5919999932521023E-3</c:v>
                </c:pt>
                <c:pt idx="146">
                  <c:v>1.2093999976059422E-3</c:v>
                </c:pt>
                <c:pt idx="149">
                  <c:v>-2.5800000730669126E-4</c:v>
                </c:pt>
                <c:pt idx="151">
                  <c:v>-1.0077999977511354E-3</c:v>
                </c:pt>
                <c:pt idx="152">
                  <c:v>-1.5379999967990443E-4</c:v>
                </c:pt>
                <c:pt idx="153">
                  <c:v>-1.1598000055528246E-3</c:v>
                </c:pt>
                <c:pt idx="156">
                  <c:v>1.3010999973630533E-3</c:v>
                </c:pt>
                <c:pt idx="158">
                  <c:v>-7.7320000127656385E-4</c:v>
                </c:pt>
                <c:pt idx="159">
                  <c:v>-7.9200006439350545E-5</c:v>
                </c:pt>
                <c:pt idx="160">
                  <c:v>-1.4168000052450225E-3</c:v>
                </c:pt>
                <c:pt idx="162">
                  <c:v>-1.8256000039400533E-3</c:v>
                </c:pt>
                <c:pt idx="192">
                  <c:v>-7.8907000061008148E-3</c:v>
                </c:pt>
                <c:pt idx="193">
                  <c:v>-5.7124000013573095E-3</c:v>
                </c:pt>
                <c:pt idx="195">
                  <c:v>-6.0971999992034398E-3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A7-467B-9256-D6119A8F5123}"/>
            </c:ext>
          </c:extLst>
        </c:ser>
        <c:ser>
          <c:idx val="2"/>
          <c:order val="2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1'!$K$21:$K$229</c:f>
              <c:numCache>
                <c:formatCode>General</c:formatCode>
                <c:ptCount val="209"/>
                <c:pt idx="147">
                  <c:v>7.5839999772142619E-4</c:v>
                </c:pt>
                <c:pt idx="148">
                  <c:v>1.2785999933839776E-3</c:v>
                </c:pt>
                <c:pt idx="150">
                  <c:v>1.1617999989539385E-3</c:v>
                </c:pt>
                <c:pt idx="155">
                  <c:v>1.112000027205795E-4</c:v>
                </c:pt>
                <c:pt idx="157">
                  <c:v>-1.7140000272775069E-4</c:v>
                </c:pt>
                <c:pt idx="161">
                  <c:v>-2.0819999917875975E-4</c:v>
                </c:pt>
                <c:pt idx="164">
                  <c:v>-1.6563999961363152E-3</c:v>
                </c:pt>
                <c:pt idx="165">
                  <c:v>-1.6279999981634319E-3</c:v>
                </c:pt>
                <c:pt idx="166">
                  <c:v>-5.7700002798810601E-5</c:v>
                </c:pt>
                <c:pt idx="169">
                  <c:v>-1.7822000008891337E-3</c:v>
                </c:pt>
                <c:pt idx="170">
                  <c:v>-1.5886000037426129E-3</c:v>
                </c:pt>
                <c:pt idx="172">
                  <c:v>-1.7253999976674095E-3</c:v>
                </c:pt>
                <c:pt idx="173">
                  <c:v>-2.1018000043113716E-3</c:v>
                </c:pt>
                <c:pt idx="175">
                  <c:v>-2.6994000072591007E-3</c:v>
                </c:pt>
                <c:pt idx="176">
                  <c:v>-4.3459999869810417E-4</c:v>
                </c:pt>
                <c:pt idx="177">
                  <c:v>-3.8205000018933788E-3</c:v>
                </c:pt>
                <c:pt idx="178">
                  <c:v>-3.498900005070027E-3</c:v>
                </c:pt>
                <c:pt idx="179">
                  <c:v>-2.498900008504279E-3</c:v>
                </c:pt>
                <c:pt idx="180">
                  <c:v>-4.397400000016205E-3</c:v>
                </c:pt>
                <c:pt idx="181">
                  <c:v>-4.397400000016205E-3</c:v>
                </c:pt>
                <c:pt idx="184">
                  <c:v>-4.4475000031525269E-3</c:v>
                </c:pt>
                <c:pt idx="185">
                  <c:v>-3.8475000037578866E-3</c:v>
                </c:pt>
                <c:pt idx="186">
                  <c:v>-4.6541999981855042E-3</c:v>
                </c:pt>
                <c:pt idx="187">
                  <c:v>-5.3024000008008443E-3</c:v>
                </c:pt>
                <c:pt idx="188">
                  <c:v>-5.260000005364418E-3</c:v>
                </c:pt>
                <c:pt idx="189">
                  <c:v>-5.1100000055157579E-3</c:v>
                </c:pt>
                <c:pt idx="190">
                  <c:v>-4.390000001876615E-3</c:v>
                </c:pt>
                <c:pt idx="191">
                  <c:v>-5.2886000048602E-3</c:v>
                </c:pt>
                <c:pt idx="194">
                  <c:v>-5.6846000006771646E-3</c:v>
                </c:pt>
                <c:pt idx="196">
                  <c:v>-5.6389999954262748E-3</c:v>
                </c:pt>
                <c:pt idx="197">
                  <c:v>-5.9823999981745146E-3</c:v>
                </c:pt>
                <c:pt idx="198">
                  <c:v>-6.1589999968418851E-3</c:v>
                </c:pt>
                <c:pt idx="200">
                  <c:v>-7.0434000008390285E-3</c:v>
                </c:pt>
                <c:pt idx="201">
                  <c:v>-5.8214000018779188E-3</c:v>
                </c:pt>
                <c:pt idx="202">
                  <c:v>-6.2822999971103854E-3</c:v>
                </c:pt>
                <c:pt idx="203">
                  <c:v>-5.6155999991460703E-3</c:v>
                </c:pt>
                <c:pt idx="204">
                  <c:v>-7.0552999968640506E-3</c:v>
                </c:pt>
                <c:pt idx="205">
                  <c:v>-6.423800004995428E-3</c:v>
                </c:pt>
                <c:pt idx="206">
                  <c:v>-6.8196000065654516E-3</c:v>
                </c:pt>
                <c:pt idx="207">
                  <c:v>-6.3673999975435436E-3</c:v>
                </c:pt>
                <c:pt idx="208">
                  <c:v>-7.0978000003378838E-3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A7-467B-9256-D6119A8F5123}"/>
            </c:ext>
          </c:extLst>
        </c:ser>
        <c:ser>
          <c:idx val="3"/>
          <c:order val="3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A7-467B-9256-D6119A8F5123}"/>
            </c:ext>
          </c:extLst>
        </c:ser>
        <c:ser>
          <c:idx val="4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A7-467B-9256-D6119A8F5123}"/>
            </c:ext>
          </c:extLst>
        </c:ser>
        <c:ser>
          <c:idx val="5"/>
          <c:order val="5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A7-467B-9256-D6119A8F5123}"/>
            </c:ext>
          </c:extLst>
        </c:ser>
        <c:ser>
          <c:idx val="6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1'!$O$21:$O$229</c:f>
              <c:numCache>
                <c:formatCode>General</c:formatCode>
                <c:ptCount val="209"/>
                <c:pt idx="19">
                  <c:v>2.2368690088218762E-2</c:v>
                </c:pt>
                <c:pt idx="20">
                  <c:v>2.2263804359476939E-2</c:v>
                </c:pt>
                <c:pt idx="21">
                  <c:v>2.2075969786436021E-2</c:v>
                </c:pt>
                <c:pt idx="22">
                  <c:v>2.1956687977278653E-2</c:v>
                </c:pt>
                <c:pt idx="23">
                  <c:v>2.18802516455485E-2</c:v>
                </c:pt>
                <c:pt idx="24">
                  <c:v>2.1871682550063054E-2</c:v>
                </c:pt>
                <c:pt idx="25">
                  <c:v>2.1868940439507711E-2</c:v>
                </c:pt>
                <c:pt idx="26">
                  <c:v>2.1827123253538749E-2</c:v>
                </c:pt>
                <c:pt idx="27">
                  <c:v>2.179696003742999E-2</c:v>
                </c:pt>
                <c:pt idx="28">
                  <c:v>2.1739375715767811E-2</c:v>
                </c:pt>
                <c:pt idx="29">
                  <c:v>2.1533031896478337E-2</c:v>
                </c:pt>
                <c:pt idx="30">
                  <c:v>2.1413750087320965E-2</c:v>
                </c:pt>
                <c:pt idx="31">
                  <c:v>2.1400725062183094E-2</c:v>
                </c:pt>
                <c:pt idx="32">
                  <c:v>2.1282814308303394E-2</c:v>
                </c:pt>
                <c:pt idx="33">
                  <c:v>2.123962606705676E-2</c:v>
                </c:pt>
                <c:pt idx="34">
                  <c:v>1.823084526020792E-2</c:v>
                </c:pt>
                <c:pt idx="35">
                  <c:v>1.654581832395036E-2</c:v>
                </c:pt>
                <c:pt idx="36">
                  <c:v>1.604743973051698E-2</c:v>
                </c:pt>
                <c:pt idx="37">
                  <c:v>1.5549061137083599E-2</c:v>
                </c:pt>
                <c:pt idx="38">
                  <c:v>1.4986928473238521E-2</c:v>
                </c:pt>
                <c:pt idx="39">
                  <c:v>1.4986928473238521E-2</c:v>
                </c:pt>
                <c:pt idx="40">
                  <c:v>1.4986928473238521E-2</c:v>
                </c:pt>
                <c:pt idx="41">
                  <c:v>1.461263038243436E-2</c:v>
                </c:pt>
                <c:pt idx="42">
                  <c:v>1.461263038243436E-2</c:v>
                </c:pt>
                <c:pt idx="43">
                  <c:v>1.4504317015498357E-2</c:v>
                </c:pt>
                <c:pt idx="44">
                  <c:v>1.4418626060643924E-2</c:v>
                </c:pt>
                <c:pt idx="45">
                  <c:v>1.4004567366787306E-2</c:v>
                </c:pt>
                <c:pt idx="46">
                  <c:v>1.3534980934185016E-2</c:v>
                </c:pt>
                <c:pt idx="47">
                  <c:v>1.348905058238304E-2</c:v>
                </c:pt>
                <c:pt idx="48">
                  <c:v>1.3445862341136405E-2</c:v>
                </c:pt>
                <c:pt idx="49">
                  <c:v>1.2977646963811786E-2</c:v>
                </c:pt>
                <c:pt idx="50">
                  <c:v>1.2976275908534115E-2</c:v>
                </c:pt>
                <c:pt idx="51">
                  <c:v>1.2861107265209757E-2</c:v>
                </c:pt>
                <c:pt idx="52">
                  <c:v>1.2288006159143312E-2</c:v>
                </c:pt>
                <c:pt idx="53">
                  <c:v>1.1804023646125476E-2</c:v>
                </c:pt>
                <c:pt idx="54">
                  <c:v>1.0810008569814058E-2</c:v>
                </c:pt>
                <c:pt idx="55">
                  <c:v>1.0792870378843172E-2</c:v>
                </c:pt>
                <c:pt idx="56">
                  <c:v>1.0762707162734413E-2</c:v>
                </c:pt>
                <c:pt idx="57">
                  <c:v>1.03507050517943E-2</c:v>
                </c:pt>
                <c:pt idx="58">
                  <c:v>1.0293120730132121E-2</c:v>
                </c:pt>
                <c:pt idx="59">
                  <c:v>1.0219769272776727E-2</c:v>
                </c:pt>
                <c:pt idx="60">
                  <c:v>9.8091382171142869E-3</c:v>
                </c:pt>
                <c:pt idx="61">
                  <c:v>9.1572014325817623E-3</c:v>
                </c:pt>
                <c:pt idx="62">
                  <c:v>9.1428053521662184E-3</c:v>
                </c:pt>
                <c:pt idx="63">
                  <c:v>9.1366356034166991E-3</c:v>
                </c:pt>
                <c:pt idx="64">
                  <c:v>8.8110099749698547E-3</c:v>
                </c:pt>
                <c:pt idx="65">
                  <c:v>8.7191492713659044E-3</c:v>
                </c:pt>
                <c:pt idx="66">
                  <c:v>8.7164071608105617E-3</c:v>
                </c:pt>
                <c:pt idx="67">
                  <c:v>8.6286596230396237E-3</c:v>
                </c:pt>
                <c:pt idx="68">
                  <c:v>8.5724463566551144E-3</c:v>
                </c:pt>
                <c:pt idx="69">
                  <c:v>8.5553081656842278E-3</c:v>
                </c:pt>
                <c:pt idx="70">
                  <c:v>8.2454496729306003E-3</c:v>
                </c:pt>
                <c:pt idx="71">
                  <c:v>8.2248838437655354E-3</c:v>
                </c:pt>
                <c:pt idx="72">
                  <c:v>8.1700416326586991E-3</c:v>
                </c:pt>
                <c:pt idx="73">
                  <c:v>8.1446771100217863E-3</c:v>
                </c:pt>
                <c:pt idx="74">
                  <c:v>8.1158849491906986E-3</c:v>
                </c:pt>
                <c:pt idx="75">
                  <c:v>8.0980612305809746E-3</c:v>
                </c:pt>
                <c:pt idx="76">
                  <c:v>8.0857217330819377E-3</c:v>
                </c:pt>
                <c:pt idx="77">
                  <c:v>7.7038828382505857E-3</c:v>
                </c:pt>
                <c:pt idx="78">
                  <c:v>7.677832787974838E-3</c:v>
                </c:pt>
                <c:pt idx="79">
                  <c:v>7.6462985165884068E-3</c:v>
                </c:pt>
                <c:pt idx="80">
                  <c:v>7.6099655517301275E-3</c:v>
                </c:pt>
                <c:pt idx="81">
                  <c:v>7.5455259536795945E-3</c:v>
                </c:pt>
                <c:pt idx="82">
                  <c:v>7.5023377124329603E-3</c:v>
                </c:pt>
                <c:pt idx="83">
                  <c:v>7.162316003570572E-3</c:v>
                </c:pt>
                <c:pt idx="84">
                  <c:v>7.1177567070462664E-3</c:v>
                </c:pt>
                <c:pt idx="85">
                  <c:v>7.1061027371860644E-3</c:v>
                </c:pt>
                <c:pt idx="86">
                  <c:v>7.0759395210773035E-3</c:v>
                </c:pt>
                <c:pt idx="87">
                  <c:v>7.0471473602462141E-3</c:v>
                </c:pt>
                <c:pt idx="88">
                  <c:v>6.9580287671976047E-3</c:v>
                </c:pt>
                <c:pt idx="89">
                  <c:v>6.9360918827548693E-3</c:v>
                </c:pt>
                <c:pt idx="90">
                  <c:v>6.6879308774964331E-3</c:v>
                </c:pt>
                <c:pt idx="91">
                  <c:v>6.6783334905527372E-3</c:v>
                </c:pt>
                <c:pt idx="92">
                  <c:v>6.6481702744439763E-3</c:v>
                </c:pt>
                <c:pt idx="93">
                  <c:v>6.5988122844478237E-3</c:v>
                </c:pt>
                <c:pt idx="94">
                  <c:v>6.5919570080594687E-3</c:v>
                </c:pt>
                <c:pt idx="95">
                  <c:v>6.5542529879235173E-3</c:v>
                </c:pt>
                <c:pt idx="96">
                  <c:v>6.5473977115351641E-3</c:v>
                </c:pt>
                <c:pt idx="97">
                  <c:v>6.5330016311196185E-3</c:v>
                </c:pt>
                <c:pt idx="98">
                  <c:v>6.5268318823700992E-3</c:v>
                </c:pt>
                <c:pt idx="99">
                  <c:v>6.5172344954264032E-3</c:v>
                </c:pt>
                <c:pt idx="100">
                  <c:v>6.5096936913992126E-3</c:v>
                </c:pt>
                <c:pt idx="101">
                  <c:v>6.4809015305681231E-3</c:v>
                </c:pt>
                <c:pt idx="102">
                  <c:v>6.1641877614261407E-3</c:v>
                </c:pt>
                <c:pt idx="103">
                  <c:v>6.1497916810105968E-3</c:v>
                </c:pt>
                <c:pt idx="104">
                  <c:v>6.1353956005950512E-3</c:v>
                </c:pt>
                <c:pt idx="105">
                  <c:v>6.1066034397639617E-3</c:v>
                </c:pt>
                <c:pt idx="106">
                  <c:v>6.068899419628012E-3</c:v>
                </c:pt>
                <c:pt idx="107">
                  <c:v>6.0634151985173284E-3</c:v>
                </c:pt>
                <c:pt idx="108">
                  <c:v>5.9681268567191997E-3</c:v>
                </c:pt>
                <c:pt idx="109">
                  <c:v>5.9551018315813255E-3</c:v>
                </c:pt>
                <c:pt idx="110">
                  <c:v>5.592457710637367E-3</c:v>
                </c:pt>
                <c:pt idx="111">
                  <c:v>5.5780616302218214E-3</c:v>
                </c:pt>
                <c:pt idx="112">
                  <c:v>5.0364947955418085E-3</c:v>
                </c:pt>
                <c:pt idx="113">
                  <c:v>4.9857657502679845E-3</c:v>
                </c:pt>
                <c:pt idx="114">
                  <c:v>4.964514393464084E-3</c:v>
                </c:pt>
                <c:pt idx="115">
                  <c:v>4.9185840416621079E-3</c:v>
                </c:pt>
                <c:pt idx="116">
                  <c:v>4.9124142929125886E-3</c:v>
                </c:pt>
                <c:pt idx="117">
                  <c:v>4.8980182124970448E-3</c:v>
                </c:pt>
                <c:pt idx="118">
                  <c:v>4.8692260516659553E-3</c:v>
                </c:pt>
                <c:pt idx="119">
                  <c:v>4.5237201216928834E-3</c:v>
                </c:pt>
                <c:pt idx="120">
                  <c:v>4.5237201216928834E-3</c:v>
                </c:pt>
                <c:pt idx="121">
                  <c:v>4.4599660512811851E-3</c:v>
                </c:pt>
                <c:pt idx="122">
                  <c:v>4.4359725839219436E-3</c:v>
                </c:pt>
                <c:pt idx="123">
                  <c:v>4.4071804230908541E-3</c:v>
                </c:pt>
                <c:pt idx="124">
                  <c:v>3.9533611261817793E-3</c:v>
                </c:pt>
                <c:pt idx="125">
                  <c:v>3.9156571060458296E-3</c:v>
                </c:pt>
                <c:pt idx="126">
                  <c:v>3.9101728849351459E-3</c:v>
                </c:pt>
                <c:pt idx="127">
                  <c:v>3.8423056486904354E-3</c:v>
                </c:pt>
                <c:pt idx="128">
                  <c:v>3.8354503723020805E-3</c:v>
                </c:pt>
                <c:pt idx="129">
                  <c:v>3.4632088644144261E-3</c:v>
                </c:pt>
                <c:pt idx="130">
                  <c:v>3.4028824321969044E-3</c:v>
                </c:pt>
                <c:pt idx="131">
                  <c:v>3.3439270552570559E-3</c:v>
                </c:pt>
                <c:pt idx="132">
                  <c:v>3.2561795174861161E-3</c:v>
                </c:pt>
                <c:pt idx="133">
                  <c:v>2.8887367030703097E-3</c:v>
                </c:pt>
                <c:pt idx="134">
                  <c:v>2.8297813261304594E-3</c:v>
                </c:pt>
                <c:pt idx="135">
                  <c:v>2.8181273562702565E-3</c:v>
                </c:pt>
                <c:pt idx="136">
                  <c:v>1.9797270539744886E-3</c:v>
                </c:pt>
                <c:pt idx="137">
                  <c:v>1.8487912749569155E-3</c:v>
                </c:pt>
                <c:pt idx="138">
                  <c:v>1.7164844406616711E-3</c:v>
                </c:pt>
                <c:pt idx="139">
                  <c:v>1.7020883602461272E-3</c:v>
                </c:pt>
                <c:pt idx="140">
                  <c:v>1.3949719780478407E-3</c:v>
                </c:pt>
                <c:pt idx="141">
                  <c:v>1.2900862493060144E-3</c:v>
                </c:pt>
                <c:pt idx="142">
                  <c:v>8.8425388711542083E-4</c:v>
                </c:pt>
                <c:pt idx="143">
                  <c:v>8.640308217697755E-4</c:v>
                </c:pt>
                <c:pt idx="144">
                  <c:v>8.4380775642413017E-4</c:v>
                </c:pt>
                <c:pt idx="145">
                  <c:v>7.7868263073476059E-4</c:v>
                </c:pt>
                <c:pt idx="146">
                  <c:v>7.6428655031921672E-4</c:v>
                </c:pt>
                <c:pt idx="147">
                  <c:v>7.402930829599752E-4</c:v>
                </c:pt>
                <c:pt idx="148">
                  <c:v>2.7207770563535474E-4</c:v>
                </c:pt>
                <c:pt idx="149">
                  <c:v>2.6453690160816584E-4</c:v>
                </c:pt>
                <c:pt idx="150">
                  <c:v>1.8433016786441672E-4</c:v>
                </c:pt>
                <c:pt idx="151">
                  <c:v>1.0480896175950327E-4</c:v>
                </c:pt>
                <c:pt idx="152">
                  <c:v>-1.7625737016303648E-4</c:v>
                </c:pt>
                <c:pt idx="153">
                  <c:v>-1.8311264655139145E-4</c:v>
                </c:pt>
                <c:pt idx="154">
                  <c:v>-2.0504953099412596E-4</c:v>
                </c:pt>
                <c:pt idx="155">
                  <c:v>-2.2767194307569613E-4</c:v>
                </c:pt>
                <c:pt idx="156">
                  <c:v>-2.3349892800579759E-4</c:v>
                </c:pt>
                <c:pt idx="157">
                  <c:v>-2.4206802349124E-4</c:v>
                </c:pt>
                <c:pt idx="158">
                  <c:v>-2.7840098834952011E-4</c:v>
                </c:pt>
                <c:pt idx="159">
                  <c:v>-2.8525626473787508E-4</c:v>
                </c:pt>
                <c:pt idx="160">
                  <c:v>-7.6238350136735578E-4</c:v>
                </c:pt>
                <c:pt idx="161">
                  <c:v>-8.439612903887745E-4</c:v>
                </c:pt>
                <c:pt idx="162">
                  <c:v>-1.2751581752162809E-3</c:v>
                </c:pt>
                <c:pt idx="163">
                  <c:v>-1.2977805872978511E-3</c:v>
                </c:pt>
                <c:pt idx="164">
                  <c:v>-1.6988142560165932E-3</c:v>
                </c:pt>
                <c:pt idx="165">
                  <c:v>-1.7577696329564435E-3</c:v>
                </c:pt>
                <c:pt idx="166">
                  <c:v>-1.774565060107914E-3</c:v>
                </c:pt>
                <c:pt idx="167">
                  <c:v>-1.7875900852457882E-3</c:v>
                </c:pt>
                <c:pt idx="168">
                  <c:v>-1.8249513415623184E-3</c:v>
                </c:pt>
                <c:pt idx="169">
                  <c:v>-1.8311210903118394E-3</c:v>
                </c:pt>
                <c:pt idx="170">
                  <c:v>-1.8612843064205985E-3</c:v>
                </c:pt>
                <c:pt idx="171">
                  <c:v>-1.8653974722536125E-3</c:v>
                </c:pt>
                <c:pt idx="172">
                  <c:v>-1.9490318441915365E-3</c:v>
                </c:pt>
                <c:pt idx="173">
                  <c:v>-2.2876824977762569E-3</c:v>
                </c:pt>
                <c:pt idx="174">
                  <c:v>-2.3822853119355482E-3</c:v>
                </c:pt>
                <c:pt idx="175">
                  <c:v>-2.4905986788715528E-3</c:v>
                </c:pt>
                <c:pt idx="176">
                  <c:v>-2.8278782771785985E-3</c:v>
                </c:pt>
                <c:pt idx="177">
                  <c:v>-2.8631829505786251E-3</c:v>
                </c:pt>
                <c:pt idx="178">
                  <c:v>-2.9756094833476403E-3</c:v>
                </c:pt>
                <c:pt idx="179">
                  <c:v>-2.9756094833476403E-3</c:v>
                </c:pt>
                <c:pt idx="180">
                  <c:v>-3.4023504385227166E-3</c:v>
                </c:pt>
                <c:pt idx="181">
                  <c:v>-3.4023504385227166E-3</c:v>
                </c:pt>
                <c:pt idx="182">
                  <c:v>-3.41811757421593E-3</c:v>
                </c:pt>
                <c:pt idx="183">
                  <c:v>-3.4280577249790438E-3</c:v>
                </c:pt>
                <c:pt idx="184">
                  <c:v>-3.4424538053945894E-3</c:v>
                </c:pt>
                <c:pt idx="185">
                  <c:v>-3.4424538053945894E-3</c:v>
                </c:pt>
                <c:pt idx="186">
                  <c:v>-3.969967323478478E-3</c:v>
                </c:pt>
                <c:pt idx="187">
                  <c:v>-4.3792273238632481E-3</c:v>
                </c:pt>
                <c:pt idx="188">
                  <c:v>-4.4793143591332248E-3</c:v>
                </c:pt>
                <c:pt idx="189">
                  <c:v>-4.4793143591332248E-3</c:v>
                </c:pt>
                <c:pt idx="190">
                  <c:v>-4.4793143591332248E-3</c:v>
                </c:pt>
                <c:pt idx="191">
                  <c:v>-4.6033948617624429E-3</c:v>
                </c:pt>
                <c:pt idx="192">
                  <c:v>-4.8971434550034373E-3</c:v>
                </c:pt>
                <c:pt idx="193">
                  <c:v>-4.9619258168733874E-3</c:v>
                </c:pt>
                <c:pt idx="194">
                  <c:v>-5.0558431033938464E-3</c:v>
                </c:pt>
                <c:pt idx="195">
                  <c:v>-5.4472793851688961E-3</c:v>
                </c:pt>
                <c:pt idx="196">
                  <c:v>-5.4836123500271727E-3</c:v>
                </c:pt>
                <c:pt idx="197">
                  <c:v>-5.6131770737670762E-3</c:v>
                </c:pt>
                <c:pt idx="198">
                  <c:v>-5.9634816972119961E-3</c:v>
                </c:pt>
                <c:pt idx="199">
                  <c:v>-5.9963870238760979E-3</c:v>
                </c:pt>
                <c:pt idx="200">
                  <c:v>-6.082763506369368E-3</c:v>
                </c:pt>
                <c:pt idx="201">
                  <c:v>-6.1718820994179774E-3</c:v>
                </c:pt>
                <c:pt idx="202">
                  <c:v>-6.4642596373813005E-3</c:v>
                </c:pt>
                <c:pt idx="203">
                  <c:v>-6.5194446123075546E-3</c:v>
                </c:pt>
                <c:pt idx="204">
                  <c:v>-6.5705164214007981E-3</c:v>
                </c:pt>
                <c:pt idx="205">
                  <c:v>-6.65449355715814E-3</c:v>
                </c:pt>
                <c:pt idx="206">
                  <c:v>-7.0952878289293406E-3</c:v>
                </c:pt>
                <c:pt idx="207">
                  <c:v>-7.1384760701759774E-3</c:v>
                </c:pt>
                <c:pt idx="208">
                  <c:v>-7.1960603918381563E-3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A7-467B-9256-D6119A8F5123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1'!$U$21:$U$229</c:f>
              <c:numCache>
                <c:formatCode>General</c:formatCode>
                <c:ptCount val="209"/>
                <c:pt idx="143">
                  <c:v>7.0316999990609474E-3</c:v>
                </c:pt>
                <c:pt idx="154">
                  <c:v>-5.5189999984577298E-3</c:v>
                </c:pt>
                <c:pt idx="199">
                  <c:v>8.521999916411005E-4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A7-467B-9256-D6119A8F5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383616"/>
        <c:axId val="1"/>
      </c:scatterChart>
      <c:valAx>
        <c:axId val="82838361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9039462172493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4053506469585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383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877377169959"/>
          <c:y val="0.9113175531957588"/>
          <c:w val="0.7561416401897131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527559055118"/>
          <c:y val="0.17400485316693903"/>
          <c:w val="0.79072531798909751"/>
          <c:h val="0.62788425031776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13-46B1-B90E-32363818187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</c:numCache>
            </c:numRef>
          </c:xVal>
          <c:yVal>
            <c:numRef>
              <c:f>'Active 2'!$I$21:$I$2204</c:f>
              <c:numCache>
                <c:formatCode>General</c:formatCode>
                <c:ptCount val="218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13-46B1-B90E-32363818187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</c:numCache>
            </c:numRef>
          </c:xVal>
          <c:yVal>
            <c:numRef>
              <c:f>'Active 2'!$J$21:$J$2204</c:f>
              <c:numCache>
                <c:formatCode>General</c:formatCode>
                <c:ptCount val="218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13-46B1-B90E-32363818187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2'!$F$21:$F$515</c:f>
              <c:numCache>
                <c:formatCode>General</c:formatCode>
                <c:ptCount val="495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</c:numCache>
            </c:numRef>
          </c:xVal>
          <c:yVal>
            <c:numRef>
              <c:f>'Active 2'!$K$21:$K$515</c:f>
              <c:numCache>
                <c:formatCode>General</c:formatCode>
                <c:ptCount val="495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  <c:pt idx="204">
                  <c:v>-3.6000520005472936E-2</c:v>
                </c:pt>
                <c:pt idx="205">
                  <c:v>-3.6532819998683408E-2</c:v>
                </c:pt>
                <c:pt idx="206">
                  <c:v>-3.6683589998574462E-2</c:v>
                </c:pt>
                <c:pt idx="207">
                  <c:v>-3.8002150002284907E-2</c:v>
                </c:pt>
                <c:pt idx="208">
                  <c:v>-3.8262399917584844E-2</c:v>
                </c:pt>
                <c:pt idx="209">
                  <c:v>-3.8177390000782907E-2</c:v>
                </c:pt>
                <c:pt idx="210">
                  <c:v>-3.6738800001330674E-2</c:v>
                </c:pt>
                <c:pt idx="211">
                  <c:v>-4.2003489856142551E-2</c:v>
                </c:pt>
                <c:pt idx="212">
                  <c:v>-3.939401000388898E-2</c:v>
                </c:pt>
                <c:pt idx="213">
                  <c:v>-3.9066639998054598E-2</c:v>
                </c:pt>
                <c:pt idx="214">
                  <c:v>-4.0123009996023029E-2</c:v>
                </c:pt>
                <c:pt idx="215">
                  <c:v>-3.9970880003238562E-2</c:v>
                </c:pt>
                <c:pt idx="216">
                  <c:v>-4.0671750008186791E-2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13-46B1-B90E-32363818187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13-46B1-B90E-32363818187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13-46B1-B90E-32363818187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13-46B1-B90E-32363818187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</c:numCache>
            </c:numRef>
          </c:xVal>
          <c:yVal>
            <c:numRef>
              <c:f>'Active 2'!$O$21:$O$2204</c:f>
              <c:numCache>
                <c:formatCode>General</c:formatCode>
                <c:ptCount val="2184"/>
                <c:pt idx="19">
                  <c:v>3.1400196716903264E-2</c:v>
                </c:pt>
                <c:pt idx="20">
                  <c:v>3.1165116016908728E-2</c:v>
                </c:pt>
                <c:pt idx="21">
                  <c:v>3.0744121822147266E-2</c:v>
                </c:pt>
                <c:pt idx="22">
                  <c:v>3.0476775143722101E-2</c:v>
                </c:pt>
                <c:pt idx="23">
                  <c:v>3.0305458163007126E-2</c:v>
                </c:pt>
                <c:pt idx="24">
                  <c:v>3.028625222346509E-2</c:v>
                </c:pt>
                <c:pt idx="25">
                  <c:v>3.0280106322811636E-2</c:v>
                </c:pt>
                <c:pt idx="26">
                  <c:v>3.0186381337846492E-2</c:v>
                </c:pt>
                <c:pt idx="27">
                  <c:v>3.0118776430658523E-2</c:v>
                </c:pt>
                <c:pt idx="28">
                  <c:v>2.998971251693603E-2</c:v>
                </c:pt>
                <c:pt idx="29">
                  <c:v>2.9527233492763764E-2</c:v>
                </c:pt>
                <c:pt idx="30">
                  <c:v>2.9259886814338602E-2</c:v>
                </c:pt>
                <c:pt idx="31">
                  <c:v>2.9230693786234704E-2</c:v>
                </c:pt>
                <c:pt idx="32">
                  <c:v>2.8966420058136266E-2</c:v>
                </c:pt>
                <c:pt idx="33">
                  <c:v>2.8869622122844399E-2</c:v>
                </c:pt>
                <c:pt idx="34">
                  <c:v>2.2126032630844165E-2</c:v>
                </c:pt>
                <c:pt idx="35">
                  <c:v>1.83493766792979E-2</c:v>
                </c:pt>
                <c:pt idx="36">
                  <c:v>1.7232359235532995E-2</c:v>
                </c:pt>
                <c:pt idx="37">
                  <c:v>1.611534179176809E-2</c:v>
                </c:pt>
                <c:pt idx="38">
                  <c:v>1.4855432157810424E-2</c:v>
                </c:pt>
                <c:pt idx="39">
                  <c:v>1.4855432157810424E-2</c:v>
                </c:pt>
                <c:pt idx="40">
                  <c:v>1.4855432157810424E-2</c:v>
                </c:pt>
                <c:pt idx="41">
                  <c:v>1.4016516718614223E-2</c:v>
                </c:pt>
                <c:pt idx="42">
                  <c:v>1.4016516718614223E-2</c:v>
                </c:pt>
                <c:pt idx="43">
                  <c:v>1.3773753642802868E-2</c:v>
                </c:pt>
                <c:pt idx="44">
                  <c:v>1.3581694247382493E-2</c:v>
                </c:pt>
                <c:pt idx="45">
                  <c:v>1.2653663248711238E-2</c:v>
                </c:pt>
                <c:pt idx="46">
                  <c:v>1.160117776180758E-2</c:v>
                </c:pt>
                <c:pt idx="47">
                  <c:v>1.1498233925862257E-2</c:v>
                </c:pt>
                <c:pt idx="48">
                  <c:v>1.1401435990570388E-2</c:v>
                </c:pt>
                <c:pt idx="49">
                  <c:v>1.0352023453993456E-2</c:v>
                </c:pt>
                <c:pt idx="50">
                  <c:v>1.0348950503666729E-2</c:v>
                </c:pt>
                <c:pt idx="51">
                  <c:v>1.0090822676221745E-2</c:v>
                </c:pt>
                <c:pt idx="52">
                  <c:v>8.8063294396502727E-3</c:v>
                </c:pt>
                <c:pt idx="53">
                  <c:v>7.7215779743159893E-3</c:v>
                </c:pt>
                <c:pt idx="54">
                  <c:v>5.4936889874396318E-3</c:v>
                </c:pt>
                <c:pt idx="55">
                  <c:v>5.4552771083555569E-3</c:v>
                </c:pt>
                <c:pt idx="56">
                  <c:v>5.3876722011675839E-3</c:v>
                </c:pt>
                <c:pt idx="57">
                  <c:v>4.4642506279864175E-3</c:v>
                </c:pt>
                <c:pt idx="58">
                  <c:v>4.3351867142639253E-3</c:v>
                </c:pt>
                <c:pt idx="59">
                  <c:v>4.1707838717840832E-3</c:v>
                </c:pt>
                <c:pt idx="60">
                  <c:v>3.2504352489296437E-3</c:v>
                </c:pt>
                <c:pt idx="61">
                  <c:v>1.7892473685714259E-3</c:v>
                </c:pt>
                <c:pt idx="62">
                  <c:v>1.7569813901408028E-3</c:v>
                </c:pt>
                <c:pt idx="63">
                  <c:v>1.7431531136705355E-3</c:v>
                </c:pt>
                <c:pt idx="64">
                  <c:v>1.0133274110731075E-3</c:v>
                </c:pt>
                <c:pt idx="65">
                  <c:v>8.0743973918246531E-4</c:v>
                </c:pt>
                <c:pt idx="66">
                  <c:v>8.0129383852901338E-4</c:v>
                </c:pt>
                <c:pt idx="67">
                  <c:v>6.0462501761854824E-4</c:v>
                </c:pt>
                <c:pt idx="68">
                  <c:v>4.7863405422278113E-4</c:v>
                </c:pt>
                <c:pt idx="69">
                  <c:v>4.4022217513870615E-4</c:v>
                </c:pt>
                <c:pt idx="70">
                  <c:v>-2.5426459870137204E-4</c:v>
                </c:pt>
                <c:pt idx="71">
                  <c:v>-3.0035885360226236E-4</c:v>
                </c:pt>
                <c:pt idx="72">
                  <c:v>-4.2327686667130264E-4</c:v>
                </c:pt>
                <c:pt idx="73">
                  <c:v>-4.801264477157334E-4</c:v>
                </c:pt>
                <c:pt idx="74">
                  <c:v>-5.446584045769795E-4</c:v>
                </c:pt>
                <c:pt idx="75">
                  <c:v>-5.846067588244179E-4</c:v>
                </c:pt>
                <c:pt idx="76">
                  <c:v>-6.1226331176495244E-4</c:v>
                </c:pt>
                <c:pt idx="77">
                  <c:v>-1.4680799777581459E-3</c:v>
                </c:pt>
                <c:pt idx="78">
                  <c:v>-1.5264660339659401E-3</c:v>
                </c:pt>
                <c:pt idx="79">
                  <c:v>-1.5971438914806381E-3</c:v>
                </c:pt>
                <c:pt idx="80">
                  <c:v>-1.6785770751388783E-3</c:v>
                </c:pt>
                <c:pt idx="81">
                  <c:v>-1.8230057404950012E-3</c:v>
                </c:pt>
                <c:pt idx="82">
                  <c:v>-1.9198036757868686E-3</c:v>
                </c:pt>
                <c:pt idx="83">
                  <c:v>-2.6818953568149215E-3</c:v>
                </c:pt>
                <c:pt idx="84">
                  <c:v>-2.7817662424335157E-3</c:v>
                </c:pt>
                <c:pt idx="85">
                  <c:v>-2.8078863202106868E-3</c:v>
                </c:pt>
                <c:pt idx="86">
                  <c:v>-2.8754912273986598E-3</c:v>
                </c:pt>
                <c:pt idx="87">
                  <c:v>-2.9400231842599059E-3</c:v>
                </c:pt>
                <c:pt idx="88">
                  <c:v>-3.1397649554970979E-3</c:v>
                </c:pt>
                <c:pt idx="89">
                  <c:v>-3.1889321607247133E-3</c:v>
                </c:pt>
                <c:pt idx="90">
                  <c:v>-3.7451361698621205E-3</c:v>
                </c:pt>
                <c:pt idx="91">
                  <c:v>-3.7666468221492014E-3</c:v>
                </c:pt>
                <c:pt idx="92">
                  <c:v>-3.8342517293371743E-3</c:v>
                </c:pt>
                <c:pt idx="93">
                  <c:v>-3.9448779410993125E-3</c:v>
                </c:pt>
                <c:pt idx="94">
                  <c:v>-3.9602426927329397E-3</c:v>
                </c:pt>
                <c:pt idx="95">
                  <c:v>-4.0447488267179067E-3</c:v>
                </c:pt>
                <c:pt idx="96">
                  <c:v>-4.0601135783515374E-3</c:v>
                </c:pt>
                <c:pt idx="97">
                  <c:v>-4.0923795567821587E-3</c:v>
                </c:pt>
                <c:pt idx="98">
                  <c:v>-4.106207833252426E-3</c:v>
                </c:pt>
                <c:pt idx="99">
                  <c:v>-4.1277184855395103E-3</c:v>
                </c:pt>
                <c:pt idx="100">
                  <c:v>-4.144619712336501E-3</c:v>
                </c:pt>
                <c:pt idx="101">
                  <c:v>-4.2091516691977471E-3</c:v>
                </c:pt>
                <c:pt idx="102">
                  <c:v>-4.9190031946714577E-3</c:v>
                </c:pt>
                <c:pt idx="103">
                  <c:v>-4.951269173102079E-3</c:v>
                </c:pt>
                <c:pt idx="104">
                  <c:v>-4.9835351515327038E-3</c:v>
                </c:pt>
                <c:pt idx="105">
                  <c:v>-5.0480671083939499E-3</c:v>
                </c:pt>
                <c:pt idx="106">
                  <c:v>-5.1325732423789135E-3</c:v>
                </c:pt>
                <c:pt idx="107">
                  <c:v>-5.1448650436858173E-3</c:v>
                </c:pt>
                <c:pt idx="108">
                  <c:v>-5.3584350913932766E-3</c:v>
                </c:pt>
                <c:pt idx="109">
                  <c:v>-5.3876281194971745E-3</c:v>
                </c:pt>
                <c:pt idx="110">
                  <c:v>-6.2004234809162027E-3</c:v>
                </c:pt>
                <c:pt idx="111">
                  <c:v>-6.2326894593468275E-3</c:v>
                </c:pt>
                <c:pt idx="112">
                  <c:v>-7.4465048384035996E-3</c:v>
                </c:pt>
                <c:pt idx="113">
                  <c:v>-7.5602040004924646E-3</c:v>
                </c:pt>
                <c:pt idx="114">
                  <c:v>-7.6078347305567166E-3</c:v>
                </c:pt>
                <c:pt idx="115">
                  <c:v>-7.7107785665020377E-3</c:v>
                </c:pt>
                <c:pt idx="116">
                  <c:v>-7.724606842972305E-3</c:v>
                </c:pt>
                <c:pt idx="117">
                  <c:v>-7.7568728214029263E-3</c:v>
                </c:pt>
                <c:pt idx="118">
                  <c:v>-7.8214047782641759E-3</c:v>
                </c:pt>
                <c:pt idx="119">
                  <c:v>-8.5957882605991291E-3</c:v>
                </c:pt>
                <c:pt idx="120">
                  <c:v>-8.5957882605991291E-3</c:v>
                </c:pt>
                <c:pt idx="121">
                  <c:v>-8.7386804507918886E-3</c:v>
                </c:pt>
                <c:pt idx="122">
                  <c:v>-8.7924570815095943E-3</c:v>
                </c:pt>
                <c:pt idx="123">
                  <c:v>-8.8569890383708404E-3</c:v>
                </c:pt>
                <c:pt idx="124">
                  <c:v>-9.8741355965171508E-3</c:v>
                </c:pt>
                <c:pt idx="125">
                  <c:v>-9.9586417305021144E-3</c:v>
                </c:pt>
                <c:pt idx="126">
                  <c:v>-9.9709335318090182E-3</c:v>
                </c:pt>
                <c:pt idx="127">
                  <c:v>-1.0123044572981958E-2</c:v>
                </c:pt>
                <c:pt idx="128">
                  <c:v>-1.0138409324615585E-2</c:v>
                </c:pt>
                <c:pt idx="129">
                  <c:v>-1.0972715338321698E-2</c:v>
                </c:pt>
                <c:pt idx="130">
                  <c:v>-1.1107925152697644E-2</c:v>
                </c:pt>
                <c:pt idx="131">
                  <c:v>-1.1240062016746863E-2</c:v>
                </c:pt>
                <c:pt idx="132">
                  <c:v>-1.1436730837657325E-2</c:v>
                </c:pt>
                <c:pt idx="133">
                  <c:v>-1.2260281525219897E-2</c:v>
                </c:pt>
                <c:pt idx="134">
                  <c:v>-1.2392418389269116E-2</c:v>
                </c:pt>
                <c:pt idx="135">
                  <c:v>-1.2418538467046287E-2</c:v>
                </c:pt>
                <c:pt idx="136">
                  <c:v>-1.4297647591839241E-2</c:v>
                </c:pt>
                <c:pt idx="137">
                  <c:v>-1.4591114348041577E-2</c:v>
                </c:pt>
                <c:pt idx="138">
                  <c:v>-1.4887654054570636E-2</c:v>
                </c:pt>
                <c:pt idx="139">
                  <c:v>-1.4919920033001261E-2</c:v>
                </c:pt>
                <c:pt idx="140">
                  <c:v>-1.5608260906187887E-2</c:v>
                </c:pt>
                <c:pt idx="141">
                  <c:v>-1.5843341606182428E-2</c:v>
                </c:pt>
                <c:pt idx="142">
                  <c:v>-1.6752934902893327E-2</c:v>
                </c:pt>
                <c:pt idx="143">
                  <c:v>-1.6843586937531744E-2</c:v>
                </c:pt>
                <c:pt idx="144">
                  <c:v>-1.6989552078051227E-2</c:v>
                </c:pt>
                <c:pt idx="145">
                  <c:v>-1.7021818056481852E-2</c:v>
                </c:pt>
                <c:pt idx="146">
                  <c:v>-1.7075594687199557E-2</c:v>
                </c:pt>
                <c:pt idx="147">
                  <c:v>-1.8125007223776489E-2</c:v>
                </c:pt>
                <c:pt idx="148">
                  <c:v>-1.814190845057348E-2</c:v>
                </c:pt>
                <c:pt idx="149">
                  <c:v>-1.8321676044686958E-2</c:v>
                </c:pt>
                <c:pt idx="150">
                  <c:v>-1.8499907163637065E-2</c:v>
                </c:pt>
                <c:pt idx="151">
                  <c:v>-1.9129861980615892E-2</c:v>
                </c:pt>
                <c:pt idx="152">
                  <c:v>-1.9145226732249526E-2</c:v>
                </c:pt>
                <c:pt idx="153">
                  <c:v>-1.924509761786812E-2</c:v>
                </c:pt>
                <c:pt idx="154">
                  <c:v>-1.9258157656756703E-2</c:v>
                </c:pt>
                <c:pt idx="155">
                  <c:v>-1.9277363596298745E-2</c:v>
                </c:pt>
                <c:pt idx="156">
                  <c:v>-1.9358796779956985E-2</c:v>
                </c:pt>
                <c:pt idx="157">
                  <c:v>-1.9374161531590613E-2</c:v>
                </c:pt>
                <c:pt idx="158">
                  <c:v>-2.0443548245291265E-2</c:v>
                </c:pt>
                <c:pt idx="159">
                  <c:v>-2.0626388789731463E-2</c:v>
                </c:pt>
                <c:pt idx="160">
                  <c:v>-2.1592831667486795E-2</c:v>
                </c:pt>
                <c:pt idx="161">
                  <c:v>-2.2542373318445129E-2</c:v>
                </c:pt>
                <c:pt idx="162">
                  <c:v>-2.2674510182494348E-2</c:v>
                </c:pt>
                <c:pt idx="163">
                  <c:v>-2.2712153823996745E-2</c:v>
                </c:pt>
                <c:pt idx="164">
                  <c:v>-2.2838913024974192E-2</c:v>
                </c:pt>
                <c:pt idx="165">
                  <c:v>-2.2906517932162161E-2</c:v>
                </c:pt>
                <c:pt idx="166">
                  <c:v>-2.310318675307263E-2</c:v>
                </c:pt>
                <c:pt idx="167">
                  <c:v>-2.3862205483773949E-2</c:v>
                </c:pt>
                <c:pt idx="168">
                  <c:v>-2.4317002132129402E-2</c:v>
                </c:pt>
                <c:pt idx="169">
                  <c:v>-2.5072947912504001E-2</c:v>
                </c:pt>
                <c:pt idx="170">
                  <c:v>-2.5152076383417196E-2</c:v>
                </c:pt>
                <c:pt idx="171">
                  <c:v>-2.5404058310208727E-2</c:v>
                </c:pt>
                <c:pt idx="172">
                  <c:v>-2.5404058310208727E-2</c:v>
                </c:pt>
                <c:pt idx="173">
                  <c:v>-2.6360514099402196E-2</c:v>
                </c:pt>
                <c:pt idx="174">
                  <c:v>-2.6360514099402196E-2</c:v>
                </c:pt>
                <c:pt idx="175">
                  <c:v>-2.6450397896458935E-2</c:v>
                </c:pt>
                <c:pt idx="176">
                  <c:v>-2.6450397896458935E-2</c:v>
                </c:pt>
                <c:pt idx="177">
                  <c:v>-2.7632715534666764E-2</c:v>
                </c:pt>
                <c:pt idx="178">
                  <c:v>-2.8549991207194481E-2</c:v>
                </c:pt>
                <c:pt idx="179">
                  <c:v>-2.8774316581045484E-2</c:v>
                </c:pt>
                <c:pt idx="180">
                  <c:v>-2.8774316581045484E-2</c:v>
                </c:pt>
                <c:pt idx="181">
                  <c:v>-2.8774316581045484E-2</c:v>
                </c:pt>
                <c:pt idx="182">
                  <c:v>-2.9052418585614186E-2</c:v>
                </c:pt>
                <c:pt idx="183">
                  <c:v>-2.9710798193115236E-2</c:v>
                </c:pt>
                <c:pt idx="184">
                  <c:v>-2.9855995096053037E-2</c:v>
                </c:pt>
                <c:pt idx="185">
                  <c:v>-3.0066492193433769E-2</c:v>
                </c:pt>
                <c:pt idx="186">
                  <c:v>-3.0943819511714044E-2</c:v>
                </c:pt>
                <c:pt idx="187">
                  <c:v>-3.1025252695372284E-2</c:v>
                </c:pt>
                <c:pt idx="188">
                  <c:v>-3.1315646501247893E-2</c:v>
                </c:pt>
                <c:pt idx="189">
                  <c:v>-3.210078530972639E-2</c:v>
                </c:pt>
                <c:pt idx="190">
                  <c:v>-3.2368131988151548E-2</c:v>
                </c:pt>
                <c:pt idx="191">
                  <c:v>-3.2567873759388744E-2</c:v>
                </c:pt>
                <c:pt idx="192">
                  <c:v>-3.322318041656306E-2</c:v>
                </c:pt>
                <c:pt idx="193">
                  <c:v>-3.3346866667213787E-2</c:v>
                </c:pt>
                <c:pt idx="194">
                  <c:v>-3.3461334066884327E-2</c:v>
                </c:pt>
                <c:pt idx="195">
                  <c:v>-3.3649552274396297E-2</c:v>
                </c:pt>
                <c:pt idx="196">
                  <c:v>-3.4637505804438709E-2</c:v>
                </c:pt>
                <c:pt idx="197">
                  <c:v>-3.4734303739730576E-2</c:v>
                </c:pt>
                <c:pt idx="198">
                  <c:v>-3.4863367653453069E-2</c:v>
                </c:pt>
                <c:pt idx="199">
                  <c:v>-3.5600107494285632E-2</c:v>
                </c:pt>
                <c:pt idx="200">
                  <c:v>-3.5613167533174221E-2</c:v>
                </c:pt>
                <c:pt idx="201">
                  <c:v>-3.5713038418792815E-2</c:v>
                </c:pt>
                <c:pt idx="202">
                  <c:v>-3.5918926090683458E-2</c:v>
                </c:pt>
                <c:pt idx="203">
                  <c:v>-3.6144787939697817E-2</c:v>
                </c:pt>
                <c:pt idx="204">
                  <c:v>-3.6865394791315065E-2</c:v>
                </c:pt>
                <c:pt idx="205">
                  <c:v>-3.7003677556017738E-2</c:v>
                </c:pt>
                <c:pt idx="206">
                  <c:v>-3.7297144312220074E-2</c:v>
                </c:pt>
                <c:pt idx="207">
                  <c:v>-3.7985485185406696E-2</c:v>
                </c:pt>
                <c:pt idx="208">
                  <c:v>-3.8100720822658925E-2</c:v>
                </c:pt>
                <c:pt idx="209">
                  <c:v>-3.8126840900436096E-2</c:v>
                </c:pt>
                <c:pt idx="210">
                  <c:v>-3.8285097842262486E-2</c:v>
                </c:pt>
                <c:pt idx="211">
                  <c:v>-3.9094820253354791E-2</c:v>
                </c:pt>
                <c:pt idx="212">
                  <c:v>-3.9273051372304899E-2</c:v>
                </c:pt>
                <c:pt idx="213">
                  <c:v>-3.9317609152042424E-2</c:v>
                </c:pt>
                <c:pt idx="214">
                  <c:v>-4.0348583986659005E-2</c:v>
                </c:pt>
                <c:pt idx="215">
                  <c:v>-4.0534497481425923E-2</c:v>
                </c:pt>
                <c:pt idx="216">
                  <c:v>-4.0566763459856547E-2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13-46B1-B90E-32363818187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13-46B1-B90E-3236381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911960"/>
        <c:axId val="1"/>
      </c:scatterChart>
      <c:valAx>
        <c:axId val="50391196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4118535985140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911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3270511714179548"/>
          <c:w val="0.77758074675818323"/>
          <c:h val="0.57232880161901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5-4C30-8F95-8FA9FE556BB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2'!$I$21:$I$224</c:f>
              <c:numCache>
                <c:formatCode>General</c:formatCode>
                <c:ptCount val="20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5-4C30-8F95-8FA9FE556BB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</c:numCache>
            </c:numRef>
          </c:xVal>
          <c:yVal>
            <c:numRef>
              <c:f>'Active 2'!$J$21:$J$2204</c:f>
              <c:numCache>
                <c:formatCode>General</c:formatCode>
                <c:ptCount val="218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55-4C30-8F95-8FA9FE556BB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2'!$F$21:$F$571</c:f>
              <c:numCache>
                <c:formatCode>General</c:formatCode>
                <c:ptCount val="551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</c:numCache>
            </c:numRef>
          </c:xVal>
          <c:yVal>
            <c:numRef>
              <c:f>'Active 2'!$K$21:$K$571</c:f>
              <c:numCache>
                <c:formatCode>General</c:formatCode>
                <c:ptCount val="551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  <c:pt idx="204">
                  <c:v>-3.6000520005472936E-2</c:v>
                </c:pt>
                <c:pt idx="205">
                  <c:v>-3.6532819998683408E-2</c:v>
                </c:pt>
                <c:pt idx="206">
                  <c:v>-3.6683589998574462E-2</c:v>
                </c:pt>
                <c:pt idx="207">
                  <c:v>-3.8002150002284907E-2</c:v>
                </c:pt>
                <c:pt idx="208">
                  <c:v>-3.8262399917584844E-2</c:v>
                </c:pt>
                <c:pt idx="209">
                  <c:v>-3.8177390000782907E-2</c:v>
                </c:pt>
                <c:pt idx="210">
                  <c:v>-3.6738800001330674E-2</c:v>
                </c:pt>
                <c:pt idx="211">
                  <c:v>-4.2003489856142551E-2</c:v>
                </c:pt>
                <c:pt idx="212">
                  <c:v>-3.939401000388898E-2</c:v>
                </c:pt>
                <c:pt idx="213">
                  <c:v>-3.9066639998054598E-2</c:v>
                </c:pt>
                <c:pt idx="214">
                  <c:v>-4.0123009996023029E-2</c:v>
                </c:pt>
                <c:pt idx="215">
                  <c:v>-3.9970880003238562E-2</c:v>
                </c:pt>
                <c:pt idx="216">
                  <c:v>-4.0671750008186791E-2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55-4C30-8F95-8FA9FE556BBA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55-4C30-8F95-8FA9FE556BB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55-4C30-8F95-8FA9FE556BB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55-4C30-8F95-8FA9FE556BB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</c:numCache>
            </c:numRef>
          </c:xVal>
          <c:yVal>
            <c:numRef>
              <c:f>'Active 2'!$O$21:$O$2204</c:f>
              <c:numCache>
                <c:formatCode>General</c:formatCode>
                <c:ptCount val="2184"/>
                <c:pt idx="19">
                  <c:v>3.1400196716903264E-2</c:v>
                </c:pt>
                <c:pt idx="20">
                  <c:v>3.1165116016908728E-2</c:v>
                </c:pt>
                <c:pt idx="21">
                  <c:v>3.0744121822147266E-2</c:v>
                </c:pt>
                <c:pt idx="22">
                  <c:v>3.0476775143722101E-2</c:v>
                </c:pt>
                <c:pt idx="23">
                  <c:v>3.0305458163007126E-2</c:v>
                </c:pt>
                <c:pt idx="24">
                  <c:v>3.028625222346509E-2</c:v>
                </c:pt>
                <c:pt idx="25">
                  <c:v>3.0280106322811636E-2</c:v>
                </c:pt>
                <c:pt idx="26">
                  <c:v>3.0186381337846492E-2</c:v>
                </c:pt>
                <c:pt idx="27">
                  <c:v>3.0118776430658523E-2</c:v>
                </c:pt>
                <c:pt idx="28">
                  <c:v>2.998971251693603E-2</c:v>
                </c:pt>
                <c:pt idx="29">
                  <c:v>2.9527233492763764E-2</c:v>
                </c:pt>
                <c:pt idx="30">
                  <c:v>2.9259886814338602E-2</c:v>
                </c:pt>
                <c:pt idx="31">
                  <c:v>2.9230693786234704E-2</c:v>
                </c:pt>
                <c:pt idx="32">
                  <c:v>2.8966420058136266E-2</c:v>
                </c:pt>
                <c:pt idx="33">
                  <c:v>2.8869622122844399E-2</c:v>
                </c:pt>
                <c:pt idx="34">
                  <c:v>2.2126032630844165E-2</c:v>
                </c:pt>
                <c:pt idx="35">
                  <c:v>1.83493766792979E-2</c:v>
                </c:pt>
                <c:pt idx="36">
                  <c:v>1.7232359235532995E-2</c:v>
                </c:pt>
                <c:pt idx="37">
                  <c:v>1.611534179176809E-2</c:v>
                </c:pt>
                <c:pt idx="38">
                  <c:v>1.4855432157810424E-2</c:v>
                </c:pt>
                <c:pt idx="39">
                  <c:v>1.4855432157810424E-2</c:v>
                </c:pt>
                <c:pt idx="40">
                  <c:v>1.4855432157810424E-2</c:v>
                </c:pt>
                <c:pt idx="41">
                  <c:v>1.4016516718614223E-2</c:v>
                </c:pt>
                <c:pt idx="42">
                  <c:v>1.4016516718614223E-2</c:v>
                </c:pt>
                <c:pt idx="43">
                  <c:v>1.3773753642802868E-2</c:v>
                </c:pt>
                <c:pt idx="44">
                  <c:v>1.3581694247382493E-2</c:v>
                </c:pt>
                <c:pt idx="45">
                  <c:v>1.2653663248711238E-2</c:v>
                </c:pt>
                <c:pt idx="46">
                  <c:v>1.160117776180758E-2</c:v>
                </c:pt>
                <c:pt idx="47">
                  <c:v>1.1498233925862257E-2</c:v>
                </c:pt>
                <c:pt idx="48">
                  <c:v>1.1401435990570388E-2</c:v>
                </c:pt>
                <c:pt idx="49">
                  <c:v>1.0352023453993456E-2</c:v>
                </c:pt>
                <c:pt idx="50">
                  <c:v>1.0348950503666729E-2</c:v>
                </c:pt>
                <c:pt idx="51">
                  <c:v>1.0090822676221745E-2</c:v>
                </c:pt>
                <c:pt idx="52">
                  <c:v>8.8063294396502727E-3</c:v>
                </c:pt>
                <c:pt idx="53">
                  <c:v>7.7215779743159893E-3</c:v>
                </c:pt>
                <c:pt idx="54">
                  <c:v>5.4936889874396318E-3</c:v>
                </c:pt>
                <c:pt idx="55">
                  <c:v>5.4552771083555569E-3</c:v>
                </c:pt>
                <c:pt idx="56">
                  <c:v>5.3876722011675839E-3</c:v>
                </c:pt>
                <c:pt idx="57">
                  <c:v>4.4642506279864175E-3</c:v>
                </c:pt>
                <c:pt idx="58">
                  <c:v>4.3351867142639253E-3</c:v>
                </c:pt>
                <c:pt idx="59">
                  <c:v>4.1707838717840832E-3</c:v>
                </c:pt>
                <c:pt idx="60">
                  <c:v>3.2504352489296437E-3</c:v>
                </c:pt>
                <c:pt idx="61">
                  <c:v>1.7892473685714259E-3</c:v>
                </c:pt>
                <c:pt idx="62">
                  <c:v>1.7569813901408028E-3</c:v>
                </c:pt>
                <c:pt idx="63">
                  <c:v>1.7431531136705355E-3</c:v>
                </c:pt>
                <c:pt idx="64">
                  <c:v>1.0133274110731075E-3</c:v>
                </c:pt>
                <c:pt idx="65">
                  <c:v>8.0743973918246531E-4</c:v>
                </c:pt>
                <c:pt idx="66">
                  <c:v>8.0129383852901338E-4</c:v>
                </c:pt>
                <c:pt idx="67">
                  <c:v>6.0462501761854824E-4</c:v>
                </c:pt>
                <c:pt idx="68">
                  <c:v>4.7863405422278113E-4</c:v>
                </c:pt>
                <c:pt idx="69">
                  <c:v>4.4022217513870615E-4</c:v>
                </c:pt>
                <c:pt idx="70">
                  <c:v>-2.5426459870137204E-4</c:v>
                </c:pt>
                <c:pt idx="71">
                  <c:v>-3.0035885360226236E-4</c:v>
                </c:pt>
                <c:pt idx="72">
                  <c:v>-4.2327686667130264E-4</c:v>
                </c:pt>
                <c:pt idx="73">
                  <c:v>-4.801264477157334E-4</c:v>
                </c:pt>
                <c:pt idx="74">
                  <c:v>-5.446584045769795E-4</c:v>
                </c:pt>
                <c:pt idx="75">
                  <c:v>-5.846067588244179E-4</c:v>
                </c:pt>
                <c:pt idx="76">
                  <c:v>-6.1226331176495244E-4</c:v>
                </c:pt>
                <c:pt idx="77">
                  <c:v>-1.4680799777581459E-3</c:v>
                </c:pt>
                <c:pt idx="78">
                  <c:v>-1.5264660339659401E-3</c:v>
                </c:pt>
                <c:pt idx="79">
                  <c:v>-1.5971438914806381E-3</c:v>
                </c:pt>
                <c:pt idx="80">
                  <c:v>-1.6785770751388783E-3</c:v>
                </c:pt>
                <c:pt idx="81">
                  <c:v>-1.8230057404950012E-3</c:v>
                </c:pt>
                <c:pt idx="82">
                  <c:v>-1.9198036757868686E-3</c:v>
                </c:pt>
                <c:pt idx="83">
                  <c:v>-2.6818953568149215E-3</c:v>
                </c:pt>
                <c:pt idx="84">
                  <c:v>-2.7817662424335157E-3</c:v>
                </c:pt>
                <c:pt idx="85">
                  <c:v>-2.8078863202106868E-3</c:v>
                </c:pt>
                <c:pt idx="86">
                  <c:v>-2.8754912273986598E-3</c:v>
                </c:pt>
                <c:pt idx="87">
                  <c:v>-2.9400231842599059E-3</c:v>
                </c:pt>
                <c:pt idx="88">
                  <c:v>-3.1397649554970979E-3</c:v>
                </c:pt>
                <c:pt idx="89">
                  <c:v>-3.1889321607247133E-3</c:v>
                </c:pt>
                <c:pt idx="90">
                  <c:v>-3.7451361698621205E-3</c:v>
                </c:pt>
                <c:pt idx="91">
                  <c:v>-3.7666468221492014E-3</c:v>
                </c:pt>
                <c:pt idx="92">
                  <c:v>-3.8342517293371743E-3</c:v>
                </c:pt>
                <c:pt idx="93">
                  <c:v>-3.9448779410993125E-3</c:v>
                </c:pt>
                <c:pt idx="94">
                  <c:v>-3.9602426927329397E-3</c:v>
                </c:pt>
                <c:pt idx="95">
                  <c:v>-4.0447488267179067E-3</c:v>
                </c:pt>
                <c:pt idx="96">
                  <c:v>-4.0601135783515374E-3</c:v>
                </c:pt>
                <c:pt idx="97">
                  <c:v>-4.0923795567821587E-3</c:v>
                </c:pt>
                <c:pt idx="98">
                  <c:v>-4.106207833252426E-3</c:v>
                </c:pt>
                <c:pt idx="99">
                  <c:v>-4.1277184855395103E-3</c:v>
                </c:pt>
                <c:pt idx="100">
                  <c:v>-4.144619712336501E-3</c:v>
                </c:pt>
                <c:pt idx="101">
                  <c:v>-4.2091516691977471E-3</c:v>
                </c:pt>
                <c:pt idx="102">
                  <c:v>-4.9190031946714577E-3</c:v>
                </c:pt>
                <c:pt idx="103">
                  <c:v>-4.951269173102079E-3</c:v>
                </c:pt>
                <c:pt idx="104">
                  <c:v>-4.9835351515327038E-3</c:v>
                </c:pt>
                <c:pt idx="105">
                  <c:v>-5.0480671083939499E-3</c:v>
                </c:pt>
                <c:pt idx="106">
                  <c:v>-5.1325732423789135E-3</c:v>
                </c:pt>
                <c:pt idx="107">
                  <c:v>-5.1448650436858173E-3</c:v>
                </c:pt>
                <c:pt idx="108">
                  <c:v>-5.3584350913932766E-3</c:v>
                </c:pt>
                <c:pt idx="109">
                  <c:v>-5.3876281194971745E-3</c:v>
                </c:pt>
                <c:pt idx="110">
                  <c:v>-6.2004234809162027E-3</c:v>
                </c:pt>
                <c:pt idx="111">
                  <c:v>-6.2326894593468275E-3</c:v>
                </c:pt>
                <c:pt idx="112">
                  <c:v>-7.4465048384035996E-3</c:v>
                </c:pt>
                <c:pt idx="113">
                  <c:v>-7.5602040004924646E-3</c:v>
                </c:pt>
                <c:pt idx="114">
                  <c:v>-7.6078347305567166E-3</c:v>
                </c:pt>
                <c:pt idx="115">
                  <c:v>-7.7107785665020377E-3</c:v>
                </c:pt>
                <c:pt idx="116">
                  <c:v>-7.724606842972305E-3</c:v>
                </c:pt>
                <c:pt idx="117">
                  <c:v>-7.7568728214029263E-3</c:v>
                </c:pt>
                <c:pt idx="118">
                  <c:v>-7.8214047782641759E-3</c:v>
                </c:pt>
                <c:pt idx="119">
                  <c:v>-8.5957882605991291E-3</c:v>
                </c:pt>
                <c:pt idx="120">
                  <c:v>-8.5957882605991291E-3</c:v>
                </c:pt>
                <c:pt idx="121">
                  <c:v>-8.7386804507918886E-3</c:v>
                </c:pt>
                <c:pt idx="122">
                  <c:v>-8.7924570815095943E-3</c:v>
                </c:pt>
                <c:pt idx="123">
                  <c:v>-8.8569890383708404E-3</c:v>
                </c:pt>
                <c:pt idx="124">
                  <c:v>-9.8741355965171508E-3</c:v>
                </c:pt>
                <c:pt idx="125">
                  <c:v>-9.9586417305021144E-3</c:v>
                </c:pt>
                <c:pt idx="126">
                  <c:v>-9.9709335318090182E-3</c:v>
                </c:pt>
                <c:pt idx="127">
                  <c:v>-1.0123044572981958E-2</c:v>
                </c:pt>
                <c:pt idx="128">
                  <c:v>-1.0138409324615585E-2</c:v>
                </c:pt>
                <c:pt idx="129">
                  <c:v>-1.0972715338321698E-2</c:v>
                </c:pt>
                <c:pt idx="130">
                  <c:v>-1.1107925152697644E-2</c:v>
                </c:pt>
                <c:pt idx="131">
                  <c:v>-1.1240062016746863E-2</c:v>
                </c:pt>
                <c:pt idx="132">
                  <c:v>-1.1436730837657325E-2</c:v>
                </c:pt>
                <c:pt idx="133">
                  <c:v>-1.2260281525219897E-2</c:v>
                </c:pt>
                <c:pt idx="134">
                  <c:v>-1.2392418389269116E-2</c:v>
                </c:pt>
                <c:pt idx="135">
                  <c:v>-1.2418538467046287E-2</c:v>
                </c:pt>
                <c:pt idx="136">
                  <c:v>-1.4297647591839241E-2</c:v>
                </c:pt>
                <c:pt idx="137">
                  <c:v>-1.4591114348041577E-2</c:v>
                </c:pt>
                <c:pt idx="138">
                  <c:v>-1.4887654054570636E-2</c:v>
                </c:pt>
                <c:pt idx="139">
                  <c:v>-1.4919920033001261E-2</c:v>
                </c:pt>
                <c:pt idx="140">
                  <c:v>-1.5608260906187887E-2</c:v>
                </c:pt>
                <c:pt idx="141">
                  <c:v>-1.5843341606182428E-2</c:v>
                </c:pt>
                <c:pt idx="142">
                  <c:v>-1.6752934902893327E-2</c:v>
                </c:pt>
                <c:pt idx="143">
                  <c:v>-1.6843586937531744E-2</c:v>
                </c:pt>
                <c:pt idx="144">
                  <c:v>-1.6989552078051227E-2</c:v>
                </c:pt>
                <c:pt idx="145">
                  <c:v>-1.7021818056481852E-2</c:v>
                </c:pt>
                <c:pt idx="146">
                  <c:v>-1.7075594687199557E-2</c:v>
                </c:pt>
                <c:pt idx="147">
                  <c:v>-1.8125007223776489E-2</c:v>
                </c:pt>
                <c:pt idx="148">
                  <c:v>-1.814190845057348E-2</c:v>
                </c:pt>
                <c:pt idx="149">
                  <c:v>-1.8321676044686958E-2</c:v>
                </c:pt>
                <c:pt idx="150">
                  <c:v>-1.8499907163637065E-2</c:v>
                </c:pt>
                <c:pt idx="151">
                  <c:v>-1.9129861980615892E-2</c:v>
                </c:pt>
                <c:pt idx="152">
                  <c:v>-1.9145226732249526E-2</c:v>
                </c:pt>
                <c:pt idx="153">
                  <c:v>-1.924509761786812E-2</c:v>
                </c:pt>
                <c:pt idx="154">
                  <c:v>-1.9258157656756703E-2</c:v>
                </c:pt>
                <c:pt idx="155">
                  <c:v>-1.9277363596298745E-2</c:v>
                </c:pt>
                <c:pt idx="156">
                  <c:v>-1.9358796779956985E-2</c:v>
                </c:pt>
                <c:pt idx="157">
                  <c:v>-1.9374161531590613E-2</c:v>
                </c:pt>
                <c:pt idx="158">
                  <c:v>-2.0443548245291265E-2</c:v>
                </c:pt>
                <c:pt idx="159">
                  <c:v>-2.0626388789731463E-2</c:v>
                </c:pt>
                <c:pt idx="160">
                  <c:v>-2.1592831667486795E-2</c:v>
                </c:pt>
                <c:pt idx="161">
                  <c:v>-2.2542373318445129E-2</c:v>
                </c:pt>
                <c:pt idx="162">
                  <c:v>-2.2674510182494348E-2</c:v>
                </c:pt>
                <c:pt idx="163">
                  <c:v>-2.2712153823996745E-2</c:v>
                </c:pt>
                <c:pt idx="164">
                  <c:v>-2.2838913024974192E-2</c:v>
                </c:pt>
                <c:pt idx="165">
                  <c:v>-2.2906517932162161E-2</c:v>
                </c:pt>
                <c:pt idx="166">
                  <c:v>-2.310318675307263E-2</c:v>
                </c:pt>
                <c:pt idx="167">
                  <c:v>-2.3862205483773949E-2</c:v>
                </c:pt>
                <c:pt idx="168">
                  <c:v>-2.4317002132129402E-2</c:v>
                </c:pt>
                <c:pt idx="169">
                  <c:v>-2.5072947912504001E-2</c:v>
                </c:pt>
                <c:pt idx="170">
                  <c:v>-2.5152076383417196E-2</c:v>
                </c:pt>
                <c:pt idx="171">
                  <c:v>-2.5404058310208727E-2</c:v>
                </c:pt>
                <c:pt idx="172">
                  <c:v>-2.5404058310208727E-2</c:v>
                </c:pt>
                <c:pt idx="173">
                  <c:v>-2.6360514099402196E-2</c:v>
                </c:pt>
                <c:pt idx="174">
                  <c:v>-2.6360514099402196E-2</c:v>
                </c:pt>
                <c:pt idx="175">
                  <c:v>-2.6450397896458935E-2</c:v>
                </c:pt>
                <c:pt idx="176">
                  <c:v>-2.6450397896458935E-2</c:v>
                </c:pt>
                <c:pt idx="177">
                  <c:v>-2.7632715534666764E-2</c:v>
                </c:pt>
                <c:pt idx="178">
                  <c:v>-2.8549991207194481E-2</c:v>
                </c:pt>
                <c:pt idx="179">
                  <c:v>-2.8774316581045484E-2</c:v>
                </c:pt>
                <c:pt idx="180">
                  <c:v>-2.8774316581045484E-2</c:v>
                </c:pt>
                <c:pt idx="181">
                  <c:v>-2.8774316581045484E-2</c:v>
                </c:pt>
                <c:pt idx="182">
                  <c:v>-2.9052418585614186E-2</c:v>
                </c:pt>
                <c:pt idx="183">
                  <c:v>-2.9710798193115236E-2</c:v>
                </c:pt>
                <c:pt idx="184">
                  <c:v>-2.9855995096053037E-2</c:v>
                </c:pt>
                <c:pt idx="185">
                  <c:v>-3.0066492193433769E-2</c:v>
                </c:pt>
                <c:pt idx="186">
                  <c:v>-3.0943819511714044E-2</c:v>
                </c:pt>
                <c:pt idx="187">
                  <c:v>-3.1025252695372284E-2</c:v>
                </c:pt>
                <c:pt idx="188">
                  <c:v>-3.1315646501247893E-2</c:v>
                </c:pt>
                <c:pt idx="189">
                  <c:v>-3.210078530972639E-2</c:v>
                </c:pt>
                <c:pt idx="190">
                  <c:v>-3.2368131988151548E-2</c:v>
                </c:pt>
                <c:pt idx="191">
                  <c:v>-3.2567873759388744E-2</c:v>
                </c:pt>
                <c:pt idx="192">
                  <c:v>-3.322318041656306E-2</c:v>
                </c:pt>
                <c:pt idx="193">
                  <c:v>-3.3346866667213787E-2</c:v>
                </c:pt>
                <c:pt idx="194">
                  <c:v>-3.3461334066884327E-2</c:v>
                </c:pt>
                <c:pt idx="195">
                  <c:v>-3.3649552274396297E-2</c:v>
                </c:pt>
                <c:pt idx="196">
                  <c:v>-3.4637505804438709E-2</c:v>
                </c:pt>
                <c:pt idx="197">
                  <c:v>-3.4734303739730576E-2</c:v>
                </c:pt>
                <c:pt idx="198">
                  <c:v>-3.4863367653453069E-2</c:v>
                </c:pt>
                <c:pt idx="199">
                  <c:v>-3.5600107494285632E-2</c:v>
                </c:pt>
                <c:pt idx="200">
                  <c:v>-3.5613167533174221E-2</c:v>
                </c:pt>
                <c:pt idx="201">
                  <c:v>-3.5713038418792815E-2</c:v>
                </c:pt>
                <c:pt idx="202">
                  <c:v>-3.5918926090683458E-2</c:v>
                </c:pt>
                <c:pt idx="203">
                  <c:v>-3.6144787939697817E-2</c:v>
                </c:pt>
                <c:pt idx="204">
                  <c:v>-3.6865394791315065E-2</c:v>
                </c:pt>
                <c:pt idx="205">
                  <c:v>-3.7003677556017738E-2</c:v>
                </c:pt>
                <c:pt idx="206">
                  <c:v>-3.7297144312220074E-2</c:v>
                </c:pt>
                <c:pt idx="207">
                  <c:v>-3.7985485185406696E-2</c:v>
                </c:pt>
                <c:pt idx="208">
                  <c:v>-3.8100720822658925E-2</c:v>
                </c:pt>
                <c:pt idx="209">
                  <c:v>-3.8126840900436096E-2</c:v>
                </c:pt>
                <c:pt idx="210">
                  <c:v>-3.8285097842262486E-2</c:v>
                </c:pt>
                <c:pt idx="211">
                  <c:v>-3.9094820253354791E-2</c:v>
                </c:pt>
                <c:pt idx="212">
                  <c:v>-3.9273051372304899E-2</c:v>
                </c:pt>
                <c:pt idx="213">
                  <c:v>-3.9317609152042424E-2</c:v>
                </c:pt>
                <c:pt idx="214">
                  <c:v>-4.0348583986659005E-2</c:v>
                </c:pt>
                <c:pt idx="215">
                  <c:v>-4.0534497481425923E-2</c:v>
                </c:pt>
                <c:pt idx="216">
                  <c:v>-4.0566763459856547E-2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55-4C30-8F95-8FA9FE556BBA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55-4C30-8F95-8FA9FE556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84936"/>
        <c:axId val="1"/>
      </c:scatterChart>
      <c:valAx>
        <c:axId val="82298493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5.0000000000000001E-3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984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54111207629295"/>
          <c:y val="0.9088076726258274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765161917037946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58376593757467"/>
          <c:y val="0.23241659623649011"/>
          <c:w val="0.7829188296878733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2'!$H$21:$H$224</c:f>
              <c:numCache>
                <c:formatCode>General</c:formatCode>
                <c:ptCount val="204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A2-44D8-A754-EBBC784079EB}"/>
            </c:ext>
          </c:extLst>
        </c:ser>
        <c:ser>
          <c:idx val="1"/>
          <c:order val="1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A2-44D8-A754-EBBC784079EB}"/>
            </c:ext>
          </c:extLst>
        </c:ser>
        <c:ser>
          <c:idx val="2"/>
          <c:order val="2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2'!$K$21:$K$224</c:f>
              <c:numCache>
                <c:formatCode>General</c:formatCode>
                <c:ptCount val="204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A2-44D8-A754-EBBC784079EB}"/>
            </c:ext>
          </c:extLst>
        </c:ser>
        <c:ser>
          <c:idx val="3"/>
          <c:order val="3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A2-44D8-A754-EBBC784079EB}"/>
            </c:ext>
          </c:extLst>
        </c:ser>
        <c:ser>
          <c:idx val="4"/>
          <c:order val="4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A2-44D8-A754-EBBC784079EB}"/>
            </c:ext>
          </c:extLst>
        </c:ser>
        <c:ser>
          <c:idx val="5"/>
          <c:order val="5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A2-44D8-A754-EBBC784079EB}"/>
            </c:ext>
          </c:extLst>
        </c:ser>
        <c:ser>
          <c:idx val="6"/>
          <c:order val="6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3.1400196716903264E-2</c:v>
                </c:pt>
                <c:pt idx="20">
                  <c:v>3.1165116016908728E-2</c:v>
                </c:pt>
                <c:pt idx="21">
                  <c:v>3.0744121822147266E-2</c:v>
                </c:pt>
                <c:pt idx="22">
                  <c:v>3.0476775143722101E-2</c:v>
                </c:pt>
                <c:pt idx="23">
                  <c:v>3.0305458163007126E-2</c:v>
                </c:pt>
                <c:pt idx="24">
                  <c:v>3.028625222346509E-2</c:v>
                </c:pt>
                <c:pt idx="25">
                  <c:v>3.0280106322811636E-2</c:v>
                </c:pt>
                <c:pt idx="26">
                  <c:v>3.0186381337846492E-2</c:v>
                </c:pt>
                <c:pt idx="27">
                  <c:v>3.0118776430658523E-2</c:v>
                </c:pt>
                <c:pt idx="28">
                  <c:v>2.998971251693603E-2</c:v>
                </c:pt>
                <c:pt idx="29">
                  <c:v>2.9527233492763764E-2</c:v>
                </c:pt>
                <c:pt idx="30">
                  <c:v>2.9259886814338602E-2</c:v>
                </c:pt>
                <c:pt idx="31">
                  <c:v>2.9230693786234704E-2</c:v>
                </c:pt>
                <c:pt idx="32">
                  <c:v>2.8966420058136266E-2</c:v>
                </c:pt>
                <c:pt idx="33">
                  <c:v>2.8869622122844399E-2</c:v>
                </c:pt>
                <c:pt idx="34">
                  <c:v>2.2126032630844165E-2</c:v>
                </c:pt>
                <c:pt idx="35">
                  <c:v>1.83493766792979E-2</c:v>
                </c:pt>
                <c:pt idx="36">
                  <c:v>1.7232359235532995E-2</c:v>
                </c:pt>
                <c:pt idx="37">
                  <c:v>1.611534179176809E-2</c:v>
                </c:pt>
                <c:pt idx="38">
                  <c:v>1.4855432157810424E-2</c:v>
                </c:pt>
                <c:pt idx="39">
                  <c:v>1.4855432157810424E-2</c:v>
                </c:pt>
                <c:pt idx="40">
                  <c:v>1.4855432157810424E-2</c:v>
                </c:pt>
                <c:pt idx="41">
                  <c:v>1.4016516718614223E-2</c:v>
                </c:pt>
                <c:pt idx="42">
                  <c:v>1.4016516718614223E-2</c:v>
                </c:pt>
                <c:pt idx="43">
                  <c:v>1.3773753642802868E-2</c:v>
                </c:pt>
                <c:pt idx="44">
                  <c:v>1.3581694247382493E-2</c:v>
                </c:pt>
                <c:pt idx="45">
                  <c:v>1.2653663248711238E-2</c:v>
                </c:pt>
                <c:pt idx="46">
                  <c:v>1.160117776180758E-2</c:v>
                </c:pt>
                <c:pt idx="47">
                  <c:v>1.1498233925862257E-2</c:v>
                </c:pt>
                <c:pt idx="48">
                  <c:v>1.1401435990570388E-2</c:v>
                </c:pt>
                <c:pt idx="49">
                  <c:v>1.0352023453993456E-2</c:v>
                </c:pt>
                <c:pt idx="50">
                  <c:v>1.0348950503666729E-2</c:v>
                </c:pt>
                <c:pt idx="51">
                  <c:v>1.0090822676221745E-2</c:v>
                </c:pt>
                <c:pt idx="52">
                  <c:v>8.8063294396502727E-3</c:v>
                </c:pt>
                <c:pt idx="53">
                  <c:v>7.7215779743159893E-3</c:v>
                </c:pt>
                <c:pt idx="54">
                  <c:v>5.4936889874396318E-3</c:v>
                </c:pt>
                <c:pt idx="55">
                  <c:v>5.4552771083555569E-3</c:v>
                </c:pt>
                <c:pt idx="56">
                  <c:v>5.3876722011675839E-3</c:v>
                </c:pt>
                <c:pt idx="57">
                  <c:v>4.4642506279864175E-3</c:v>
                </c:pt>
                <c:pt idx="58">
                  <c:v>4.3351867142639253E-3</c:v>
                </c:pt>
                <c:pt idx="59">
                  <c:v>4.1707838717840832E-3</c:v>
                </c:pt>
                <c:pt idx="60">
                  <c:v>3.2504352489296437E-3</c:v>
                </c:pt>
                <c:pt idx="61">
                  <c:v>1.7892473685714259E-3</c:v>
                </c:pt>
                <c:pt idx="62">
                  <c:v>1.7569813901408028E-3</c:v>
                </c:pt>
                <c:pt idx="63">
                  <c:v>1.7431531136705355E-3</c:v>
                </c:pt>
                <c:pt idx="64">
                  <c:v>1.0133274110731075E-3</c:v>
                </c:pt>
                <c:pt idx="65">
                  <c:v>8.0743973918246531E-4</c:v>
                </c:pt>
                <c:pt idx="66">
                  <c:v>8.0129383852901338E-4</c:v>
                </c:pt>
                <c:pt idx="67">
                  <c:v>6.0462501761854824E-4</c:v>
                </c:pt>
                <c:pt idx="68">
                  <c:v>4.7863405422278113E-4</c:v>
                </c:pt>
                <c:pt idx="69">
                  <c:v>4.4022217513870615E-4</c:v>
                </c:pt>
                <c:pt idx="70">
                  <c:v>-2.5426459870137204E-4</c:v>
                </c:pt>
                <c:pt idx="71">
                  <c:v>-3.0035885360226236E-4</c:v>
                </c:pt>
                <c:pt idx="72">
                  <c:v>-4.2327686667130264E-4</c:v>
                </c:pt>
                <c:pt idx="73">
                  <c:v>-4.801264477157334E-4</c:v>
                </c:pt>
                <c:pt idx="74">
                  <c:v>-5.446584045769795E-4</c:v>
                </c:pt>
                <c:pt idx="75">
                  <c:v>-5.846067588244179E-4</c:v>
                </c:pt>
                <c:pt idx="76">
                  <c:v>-6.1226331176495244E-4</c:v>
                </c:pt>
                <c:pt idx="77">
                  <c:v>-1.4680799777581459E-3</c:v>
                </c:pt>
                <c:pt idx="78">
                  <c:v>-1.5264660339659401E-3</c:v>
                </c:pt>
                <c:pt idx="79">
                  <c:v>-1.5971438914806381E-3</c:v>
                </c:pt>
                <c:pt idx="80">
                  <c:v>-1.6785770751388783E-3</c:v>
                </c:pt>
                <c:pt idx="81">
                  <c:v>-1.8230057404950012E-3</c:v>
                </c:pt>
                <c:pt idx="82">
                  <c:v>-1.9198036757868686E-3</c:v>
                </c:pt>
                <c:pt idx="83">
                  <c:v>-2.6818953568149215E-3</c:v>
                </c:pt>
                <c:pt idx="84">
                  <c:v>-2.7817662424335157E-3</c:v>
                </c:pt>
                <c:pt idx="85">
                  <c:v>-2.8078863202106868E-3</c:v>
                </c:pt>
                <c:pt idx="86">
                  <c:v>-2.8754912273986598E-3</c:v>
                </c:pt>
                <c:pt idx="87">
                  <c:v>-2.9400231842599059E-3</c:v>
                </c:pt>
                <c:pt idx="88">
                  <c:v>-3.1397649554970979E-3</c:v>
                </c:pt>
                <c:pt idx="89">
                  <c:v>-3.1889321607247133E-3</c:v>
                </c:pt>
                <c:pt idx="90">
                  <c:v>-3.7451361698621205E-3</c:v>
                </c:pt>
                <c:pt idx="91">
                  <c:v>-3.7666468221492014E-3</c:v>
                </c:pt>
                <c:pt idx="92">
                  <c:v>-3.8342517293371743E-3</c:v>
                </c:pt>
                <c:pt idx="93">
                  <c:v>-3.9448779410993125E-3</c:v>
                </c:pt>
                <c:pt idx="94">
                  <c:v>-3.9602426927329397E-3</c:v>
                </c:pt>
                <c:pt idx="95">
                  <c:v>-4.0447488267179067E-3</c:v>
                </c:pt>
                <c:pt idx="96">
                  <c:v>-4.0601135783515374E-3</c:v>
                </c:pt>
                <c:pt idx="97">
                  <c:v>-4.0923795567821587E-3</c:v>
                </c:pt>
                <c:pt idx="98">
                  <c:v>-4.106207833252426E-3</c:v>
                </c:pt>
                <c:pt idx="99">
                  <c:v>-4.1277184855395103E-3</c:v>
                </c:pt>
                <c:pt idx="100">
                  <c:v>-4.144619712336501E-3</c:v>
                </c:pt>
                <c:pt idx="101">
                  <c:v>-4.2091516691977471E-3</c:v>
                </c:pt>
                <c:pt idx="102">
                  <c:v>-4.9190031946714577E-3</c:v>
                </c:pt>
                <c:pt idx="103">
                  <c:v>-4.951269173102079E-3</c:v>
                </c:pt>
                <c:pt idx="104">
                  <c:v>-4.9835351515327038E-3</c:v>
                </c:pt>
                <c:pt idx="105">
                  <c:v>-5.0480671083939499E-3</c:v>
                </c:pt>
                <c:pt idx="106">
                  <c:v>-5.1325732423789135E-3</c:v>
                </c:pt>
                <c:pt idx="107">
                  <c:v>-5.1448650436858173E-3</c:v>
                </c:pt>
                <c:pt idx="108">
                  <c:v>-5.3584350913932766E-3</c:v>
                </c:pt>
                <c:pt idx="109">
                  <c:v>-5.3876281194971745E-3</c:v>
                </c:pt>
                <c:pt idx="110">
                  <c:v>-6.2004234809162027E-3</c:v>
                </c:pt>
                <c:pt idx="111">
                  <c:v>-6.2326894593468275E-3</c:v>
                </c:pt>
                <c:pt idx="112">
                  <c:v>-7.4465048384035996E-3</c:v>
                </c:pt>
                <c:pt idx="113">
                  <c:v>-7.5602040004924646E-3</c:v>
                </c:pt>
                <c:pt idx="114">
                  <c:v>-7.6078347305567166E-3</c:v>
                </c:pt>
                <c:pt idx="115">
                  <c:v>-7.7107785665020377E-3</c:v>
                </c:pt>
                <c:pt idx="116">
                  <c:v>-7.724606842972305E-3</c:v>
                </c:pt>
                <c:pt idx="117">
                  <c:v>-7.7568728214029263E-3</c:v>
                </c:pt>
                <c:pt idx="118">
                  <c:v>-7.8214047782641759E-3</c:v>
                </c:pt>
                <c:pt idx="119">
                  <c:v>-8.5957882605991291E-3</c:v>
                </c:pt>
                <c:pt idx="120">
                  <c:v>-8.5957882605991291E-3</c:v>
                </c:pt>
                <c:pt idx="121">
                  <c:v>-8.7386804507918886E-3</c:v>
                </c:pt>
                <c:pt idx="122">
                  <c:v>-8.7924570815095943E-3</c:v>
                </c:pt>
                <c:pt idx="123">
                  <c:v>-8.8569890383708404E-3</c:v>
                </c:pt>
                <c:pt idx="124">
                  <c:v>-9.8741355965171508E-3</c:v>
                </c:pt>
                <c:pt idx="125">
                  <c:v>-9.9586417305021144E-3</c:v>
                </c:pt>
                <c:pt idx="126">
                  <c:v>-9.9709335318090182E-3</c:v>
                </c:pt>
                <c:pt idx="127">
                  <c:v>-1.0123044572981958E-2</c:v>
                </c:pt>
                <c:pt idx="128">
                  <c:v>-1.0138409324615585E-2</c:v>
                </c:pt>
                <c:pt idx="129">
                  <c:v>-1.0972715338321698E-2</c:v>
                </c:pt>
                <c:pt idx="130">
                  <c:v>-1.1107925152697644E-2</c:v>
                </c:pt>
                <c:pt idx="131">
                  <c:v>-1.1240062016746863E-2</c:v>
                </c:pt>
                <c:pt idx="132">
                  <c:v>-1.1436730837657325E-2</c:v>
                </c:pt>
                <c:pt idx="133">
                  <c:v>-1.2260281525219897E-2</c:v>
                </c:pt>
                <c:pt idx="134">
                  <c:v>-1.2392418389269116E-2</c:v>
                </c:pt>
                <c:pt idx="135">
                  <c:v>-1.2418538467046287E-2</c:v>
                </c:pt>
                <c:pt idx="136">
                  <c:v>-1.4297647591839241E-2</c:v>
                </c:pt>
                <c:pt idx="137">
                  <c:v>-1.4591114348041577E-2</c:v>
                </c:pt>
                <c:pt idx="138">
                  <c:v>-1.4887654054570636E-2</c:v>
                </c:pt>
                <c:pt idx="139">
                  <c:v>-1.4919920033001261E-2</c:v>
                </c:pt>
                <c:pt idx="140">
                  <c:v>-1.5608260906187887E-2</c:v>
                </c:pt>
                <c:pt idx="141">
                  <c:v>-1.5843341606182428E-2</c:v>
                </c:pt>
                <c:pt idx="142">
                  <c:v>-1.6752934902893327E-2</c:v>
                </c:pt>
                <c:pt idx="143">
                  <c:v>-1.6843586937531744E-2</c:v>
                </c:pt>
                <c:pt idx="144">
                  <c:v>-1.6989552078051227E-2</c:v>
                </c:pt>
                <c:pt idx="145">
                  <c:v>-1.7021818056481852E-2</c:v>
                </c:pt>
                <c:pt idx="146">
                  <c:v>-1.7075594687199557E-2</c:v>
                </c:pt>
                <c:pt idx="147">
                  <c:v>-1.8125007223776489E-2</c:v>
                </c:pt>
                <c:pt idx="148">
                  <c:v>-1.814190845057348E-2</c:v>
                </c:pt>
                <c:pt idx="149">
                  <c:v>-1.8321676044686958E-2</c:v>
                </c:pt>
                <c:pt idx="150">
                  <c:v>-1.8499907163637065E-2</c:v>
                </c:pt>
                <c:pt idx="151">
                  <c:v>-1.9129861980615892E-2</c:v>
                </c:pt>
                <c:pt idx="152">
                  <c:v>-1.9145226732249526E-2</c:v>
                </c:pt>
                <c:pt idx="153">
                  <c:v>-1.924509761786812E-2</c:v>
                </c:pt>
                <c:pt idx="154">
                  <c:v>-1.9258157656756703E-2</c:v>
                </c:pt>
                <c:pt idx="155">
                  <c:v>-1.9277363596298745E-2</c:v>
                </c:pt>
                <c:pt idx="156">
                  <c:v>-1.9358796779956985E-2</c:v>
                </c:pt>
                <c:pt idx="157">
                  <c:v>-1.9374161531590613E-2</c:v>
                </c:pt>
                <c:pt idx="158">
                  <c:v>-2.0443548245291265E-2</c:v>
                </c:pt>
                <c:pt idx="159">
                  <c:v>-2.0626388789731463E-2</c:v>
                </c:pt>
                <c:pt idx="160">
                  <c:v>-2.1592831667486795E-2</c:v>
                </c:pt>
                <c:pt idx="161">
                  <c:v>-2.2542373318445129E-2</c:v>
                </c:pt>
                <c:pt idx="162">
                  <c:v>-2.2674510182494348E-2</c:v>
                </c:pt>
                <c:pt idx="163">
                  <c:v>-2.2712153823996745E-2</c:v>
                </c:pt>
                <c:pt idx="164">
                  <c:v>-2.2838913024974192E-2</c:v>
                </c:pt>
                <c:pt idx="165">
                  <c:v>-2.2906517932162161E-2</c:v>
                </c:pt>
                <c:pt idx="166">
                  <c:v>-2.310318675307263E-2</c:v>
                </c:pt>
                <c:pt idx="167">
                  <c:v>-2.3862205483773949E-2</c:v>
                </c:pt>
                <c:pt idx="168">
                  <c:v>-2.4317002132129402E-2</c:v>
                </c:pt>
                <c:pt idx="169">
                  <c:v>-2.5072947912504001E-2</c:v>
                </c:pt>
                <c:pt idx="170">
                  <c:v>-2.5152076383417196E-2</c:v>
                </c:pt>
                <c:pt idx="171">
                  <c:v>-2.5404058310208727E-2</c:v>
                </c:pt>
                <c:pt idx="172">
                  <c:v>-2.5404058310208727E-2</c:v>
                </c:pt>
                <c:pt idx="173">
                  <c:v>-2.6360514099402196E-2</c:v>
                </c:pt>
                <c:pt idx="174">
                  <c:v>-2.6360514099402196E-2</c:v>
                </c:pt>
                <c:pt idx="175">
                  <c:v>-2.6450397896458935E-2</c:v>
                </c:pt>
                <c:pt idx="176">
                  <c:v>-2.6450397896458935E-2</c:v>
                </c:pt>
                <c:pt idx="177">
                  <c:v>-2.7632715534666764E-2</c:v>
                </c:pt>
                <c:pt idx="178">
                  <c:v>-2.8549991207194481E-2</c:v>
                </c:pt>
                <c:pt idx="179">
                  <c:v>-2.8774316581045484E-2</c:v>
                </c:pt>
                <c:pt idx="180">
                  <c:v>-2.8774316581045484E-2</c:v>
                </c:pt>
                <c:pt idx="181">
                  <c:v>-2.8774316581045484E-2</c:v>
                </c:pt>
                <c:pt idx="182">
                  <c:v>-2.9052418585614186E-2</c:v>
                </c:pt>
                <c:pt idx="183">
                  <c:v>-2.9710798193115236E-2</c:v>
                </c:pt>
                <c:pt idx="184">
                  <c:v>-2.9855995096053037E-2</c:v>
                </c:pt>
                <c:pt idx="185">
                  <c:v>-3.0066492193433769E-2</c:v>
                </c:pt>
                <c:pt idx="186">
                  <c:v>-3.0943819511714044E-2</c:v>
                </c:pt>
                <c:pt idx="187">
                  <c:v>-3.1025252695372284E-2</c:v>
                </c:pt>
                <c:pt idx="188">
                  <c:v>-3.1315646501247893E-2</c:v>
                </c:pt>
                <c:pt idx="189">
                  <c:v>-3.210078530972639E-2</c:v>
                </c:pt>
                <c:pt idx="190">
                  <c:v>-3.2368131988151548E-2</c:v>
                </c:pt>
                <c:pt idx="191">
                  <c:v>-3.2567873759388744E-2</c:v>
                </c:pt>
                <c:pt idx="192">
                  <c:v>-3.322318041656306E-2</c:v>
                </c:pt>
                <c:pt idx="193">
                  <c:v>-3.3346866667213787E-2</c:v>
                </c:pt>
                <c:pt idx="194">
                  <c:v>-3.3461334066884327E-2</c:v>
                </c:pt>
                <c:pt idx="195">
                  <c:v>-3.3649552274396297E-2</c:v>
                </c:pt>
                <c:pt idx="196">
                  <c:v>-3.4637505804438709E-2</c:v>
                </c:pt>
                <c:pt idx="197">
                  <c:v>-3.4734303739730576E-2</c:v>
                </c:pt>
                <c:pt idx="198">
                  <c:v>-3.4863367653453069E-2</c:v>
                </c:pt>
                <c:pt idx="199">
                  <c:v>-3.5600107494285632E-2</c:v>
                </c:pt>
                <c:pt idx="200">
                  <c:v>-3.5613167533174221E-2</c:v>
                </c:pt>
                <c:pt idx="201">
                  <c:v>-3.5713038418792815E-2</c:v>
                </c:pt>
                <c:pt idx="202">
                  <c:v>-3.5918926090683458E-2</c:v>
                </c:pt>
                <c:pt idx="203">
                  <c:v>-3.6144787939697817E-2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A2-44D8-A754-EBBC784079EB}"/>
            </c:ext>
          </c:extLst>
        </c:ser>
        <c:ser>
          <c:idx val="7"/>
          <c:order val="7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A2-44D8-A754-EBBC78407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34680"/>
        <c:axId val="1"/>
      </c:scatterChart>
      <c:valAx>
        <c:axId val="50423468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146084942228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93950177935942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3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0766011899758"/>
          <c:y val="0.9113175531957588"/>
          <c:w val="0.7669046618283034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533400</xdr:colOff>
      <xdr:row>0</xdr:row>
      <xdr:rowOff>0</xdr:rowOff>
    </xdr:from>
    <xdr:to>
      <xdr:col>26</xdr:col>
      <xdr:colOff>504825</xdr:colOff>
      <xdr:row>18</xdr:row>
      <xdr:rowOff>47625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B1CBCDA4-0221-6C4C-DA44-2CFFA643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0</xdr:rowOff>
    </xdr:from>
    <xdr:to>
      <xdr:col>17</xdr:col>
      <xdr:colOff>438150</xdr:colOff>
      <xdr:row>18</xdr:row>
      <xdr:rowOff>57150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2686FC02-C11F-D513-34A0-CC935D353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12</xdr:col>
      <xdr:colOff>200025</xdr:colOff>
      <xdr:row>23</xdr:row>
      <xdr:rowOff>95250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B1E8D9E2-1F4D-4B3B-FE19-6A5062996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24</xdr:row>
      <xdr:rowOff>95250</xdr:rowOff>
    </xdr:from>
    <xdr:to>
      <xdr:col>11</xdr:col>
      <xdr:colOff>238124</xdr:colOff>
      <xdr:row>44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522447F-69BF-6DA1-DB54-46D4A3FEA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26</xdr:col>
      <xdr:colOff>457200</xdr:colOff>
      <xdr:row>18</xdr:row>
      <xdr:rowOff>19050</xdr:rowOff>
    </xdr:to>
    <xdr:graphicFrame macro="">
      <xdr:nvGraphicFramePr>
        <xdr:cNvPr id="2055" name="Chart 1">
          <a:extLst>
            <a:ext uri="{FF2B5EF4-FFF2-40B4-BE49-F238E27FC236}">
              <a16:creationId xmlns:a16="http://schemas.microsoft.com/office/drawing/2014/main" id="{75D58EA4-5A71-C3E0-7B43-5216CC0ED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104775</xdr:rowOff>
    </xdr:from>
    <xdr:to>
      <xdr:col>17</xdr:col>
      <xdr:colOff>495300</xdr:colOff>
      <xdr:row>18</xdr:row>
      <xdr:rowOff>19050</xdr:rowOff>
    </xdr:to>
    <xdr:graphicFrame macro="">
      <xdr:nvGraphicFramePr>
        <xdr:cNvPr id="2056" name="Chart 2">
          <a:extLst>
            <a:ext uri="{FF2B5EF4-FFF2-40B4-BE49-F238E27FC236}">
              <a16:creationId xmlns:a16="http://schemas.microsoft.com/office/drawing/2014/main" id="{97D1536E-CB56-0819-21EA-CAC1B3ABF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8</xdr:col>
      <xdr:colOff>581025</xdr:colOff>
      <xdr:row>19</xdr:row>
      <xdr:rowOff>123825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E6C65D5-538C-7B45-2518-12E817792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aavso.org/sites/default/files/jaavso/v37n1/44.pdf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463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aavso.org/sites/default/files/jaavso/v36n2/186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5463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37.pdf" TargetMode="External"/><Relationship Id="rId29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www.konkoly.hu/cgi-bin/IBVS?546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www.bav-astro.de/sfs/BAVM_link.php?BAVMnr=203" TargetMode="External"/><Relationship Id="rId37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aavso.org/sites/default/files/jaavso/v36n2/186.pdf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193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137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www.bav-astro.de/sfs/BAVM_link.php?BAVMnr=238" TargetMode="External"/><Relationship Id="rId30" Type="http://schemas.openxmlformats.org/officeDocument/2006/relationships/hyperlink" Target="http://www.bav-astro.de/sfs/BAVM_link.php?BAVMnr=203" TargetMode="External"/><Relationship Id="rId35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356"/>
  <sheetViews>
    <sheetView tabSelected="1" workbookViewId="0">
      <pane xSplit="13" ySplit="22" topLeftCell="N215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42578125" style="1" customWidth="1"/>
    <col min="2" max="2" width="5.140625" style="2" customWidth="1"/>
    <col min="3" max="3" width="13.140625" style="1" customWidth="1"/>
    <col min="4" max="4" width="12.5703125" style="1" customWidth="1"/>
    <col min="5" max="5" width="12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4" spans="1:6" x14ac:dyDescent="0.2">
      <c r="A4" s="5" t="s">
        <v>3</v>
      </c>
      <c r="C4" s="6">
        <v>43271.578000000001</v>
      </c>
      <c r="D4" s="7">
        <v>0.47597147000000001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v>43271.578000000001</v>
      </c>
      <c r="D7" s="1" t="s">
        <v>765</v>
      </c>
      <c r="E7" s="1">
        <v>43271.578000000001</v>
      </c>
    </row>
    <row r="8" spans="1:6" x14ac:dyDescent="0.2">
      <c r="A8" s="1" t="s">
        <v>8</v>
      </c>
      <c r="C8" s="1">
        <v>0.47597060000000002</v>
      </c>
      <c r="D8" s="1" t="s">
        <v>765</v>
      </c>
      <c r="E8" s="1">
        <v>0.47597147000000001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INTERCEPT(INDIRECT($D$9):G966,INDIRECT($C$9):F966)</f>
        <v>1.461263038243436E-2</v>
      </c>
      <c r="D11" s="2"/>
      <c r="E11"/>
    </row>
    <row r="12" spans="1:6" x14ac:dyDescent="0.2">
      <c r="A12" t="s">
        <v>13</v>
      </c>
      <c r="B12"/>
      <c r="C12" s="15">
        <f ca="1">SLOPE(INDIRECT($D$9):G966,INDIRECT($C$9):F966)</f>
        <v>-6.8552763883546082E-7</v>
      </c>
      <c r="D12" s="2"/>
      <c r="E12" s="94" t="s">
        <v>761</v>
      </c>
      <c r="F12" s="95" t="s">
        <v>764</v>
      </c>
    </row>
    <row r="13" spans="1:6" x14ac:dyDescent="0.2">
      <c r="A13" t="s">
        <v>14</v>
      </c>
      <c r="B13"/>
      <c r="C13" s="2" t="s">
        <v>15</v>
      </c>
      <c r="E13" s="92" t="s">
        <v>17</v>
      </c>
      <c r="F13" s="96">
        <v>1</v>
      </c>
    </row>
    <row r="14" spans="1:6" x14ac:dyDescent="0.2">
      <c r="A14"/>
      <c r="B14"/>
      <c r="C14"/>
      <c r="E14" s="92" t="s">
        <v>19</v>
      </c>
      <c r="F14" s="97">
        <f ca="1">NOW()+15018.5+$C$5/24</f>
        <v>60582.758856597218</v>
      </c>
    </row>
    <row r="15" spans="1:6" x14ac:dyDescent="0.2">
      <c r="A15" s="16" t="s">
        <v>16</v>
      </c>
      <c r="B15"/>
      <c r="C15" s="17">
        <f ca="1">(C7+C11)+(C8+C12)*INT(MAX(F21:F3507))</f>
        <v>60180.423824261015</v>
      </c>
      <c r="E15" s="92" t="s">
        <v>21</v>
      </c>
      <c r="F15" s="97">
        <f ca="1">ROUND(2*($F$14-$C$7)/$C$8,0)/2+$F$13</f>
        <v>36371.5</v>
      </c>
    </row>
    <row r="16" spans="1:6" x14ac:dyDescent="0.2">
      <c r="A16" s="16" t="s">
        <v>18</v>
      </c>
      <c r="B16"/>
      <c r="C16" s="17">
        <f ca="1">+C8+C12</f>
        <v>0.4759699144723612</v>
      </c>
      <c r="E16" s="92" t="s">
        <v>23</v>
      </c>
      <c r="F16" s="97">
        <f ca="1">ROUND(2*($F$14-$C$15)/$C$16,0)/2+$F$13</f>
        <v>846.5</v>
      </c>
    </row>
    <row r="17" spans="1:21" x14ac:dyDescent="0.2">
      <c r="A17" s="10" t="s">
        <v>20</v>
      </c>
      <c r="B17"/>
      <c r="C17">
        <f>COUNT(C21:C2165)</f>
        <v>227</v>
      </c>
      <c r="E17" s="92" t="s">
        <v>762</v>
      </c>
      <c r="F17" s="98">
        <f ca="1">+$C$15+$C$16*$F$16-15018.5-$C$5/24</f>
        <v>45565.228190195208</v>
      </c>
    </row>
    <row r="18" spans="1:21" x14ac:dyDescent="0.2">
      <c r="A18" s="16" t="s">
        <v>22</v>
      </c>
      <c r="B18"/>
      <c r="C18" s="18">
        <f ca="1">+C15</f>
        <v>60180.423824261015</v>
      </c>
      <c r="D18" s="91">
        <f ca="1">+C16</f>
        <v>0.4759699144723612</v>
      </c>
      <c r="E18" s="93" t="s">
        <v>763</v>
      </c>
      <c r="F18" s="99">
        <f ca="1">+($C$15+$C$16*$F$16)-($C$16/2)-15018.5-$C$5/24</f>
        <v>45564.990205237969</v>
      </c>
    </row>
    <row r="19" spans="1:21" x14ac:dyDescent="0.2">
      <c r="E19" s="10"/>
      <c r="F19" s="20"/>
    </row>
    <row r="20" spans="1:21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14433.4</v>
      </c>
      <c r="D21" s="26"/>
      <c r="E21" s="1">
        <f t="shared" ref="E21:E84" si="0">+(C21-C$7)/C$8</f>
        <v>-60588.14977227585</v>
      </c>
      <c r="F21" s="1">
        <f t="shared" ref="F21:F84" si="1">ROUND(2*E21,0)/2</f>
        <v>-60588</v>
      </c>
      <c r="G21" s="1">
        <f t="shared" ref="G21:G52" si="2">+C21-(C$7+F21*C$8)</f>
        <v>-7.1287200002188911E-2</v>
      </c>
      <c r="H21" s="1">
        <f t="shared" ref="H21:H54" si="3">+G21</f>
        <v>-7.1287200002188911E-2</v>
      </c>
      <c r="Q21" s="87" t="s">
        <v>759</v>
      </c>
    </row>
    <row r="22" spans="1:21" x14ac:dyDescent="0.2">
      <c r="A22" s="23" t="s">
        <v>46</v>
      </c>
      <c r="B22" s="24" t="s">
        <v>44</v>
      </c>
      <c r="C22" s="25">
        <v>15556.71</v>
      </c>
      <c r="D22" s="26"/>
      <c r="E22" s="1">
        <f t="shared" si="0"/>
        <v>-58228.109047071397</v>
      </c>
      <c r="F22" s="1">
        <f t="shared" si="1"/>
        <v>-58228</v>
      </c>
      <c r="G22" s="1">
        <f t="shared" si="2"/>
        <v>-5.1903200001106597E-2</v>
      </c>
      <c r="H22" s="1">
        <f t="shared" si="3"/>
        <v>-5.1903200001106597E-2</v>
      </c>
      <c r="Q22" s="76">
        <f t="shared" ref="Q22:Q85" si="4">+C22-15018.5</f>
        <v>538.20999999999913</v>
      </c>
    </row>
    <row r="23" spans="1:21" x14ac:dyDescent="0.2">
      <c r="A23" s="23" t="s">
        <v>43</v>
      </c>
      <c r="B23" s="24" t="s">
        <v>44</v>
      </c>
      <c r="C23" s="25">
        <v>18230.240000000002</v>
      </c>
      <c r="D23" s="26"/>
      <c r="E23" s="1">
        <f t="shared" si="0"/>
        <v>-52611.102450445469</v>
      </c>
      <c r="F23" s="1">
        <f t="shared" si="1"/>
        <v>-52611</v>
      </c>
      <c r="G23" s="1">
        <f t="shared" si="2"/>
        <v>-4.8763399998279056E-2</v>
      </c>
      <c r="H23" s="1">
        <f t="shared" si="3"/>
        <v>-4.8763399998279056E-2</v>
      </c>
      <c r="Q23" s="76">
        <f t="shared" si="4"/>
        <v>3211.7400000000016</v>
      </c>
    </row>
    <row r="24" spans="1:21" x14ac:dyDescent="0.2">
      <c r="A24" s="23" t="s">
        <v>43</v>
      </c>
      <c r="B24" s="24" t="s">
        <v>44</v>
      </c>
      <c r="C24" s="25">
        <v>20744.32</v>
      </c>
      <c r="D24" s="26"/>
      <c r="E24" s="1">
        <f t="shared" si="0"/>
        <v>-47329.095536573055</v>
      </c>
      <c r="F24" s="1">
        <f t="shared" si="1"/>
        <v>-47329</v>
      </c>
      <c r="G24" s="1">
        <f t="shared" si="2"/>
        <v>-4.5472599998902297E-2</v>
      </c>
      <c r="H24" s="1">
        <f t="shared" si="3"/>
        <v>-4.5472599998902297E-2</v>
      </c>
      <c r="Q24" s="76">
        <f t="shared" si="4"/>
        <v>5725.82</v>
      </c>
    </row>
    <row r="25" spans="1:21" x14ac:dyDescent="0.2">
      <c r="A25" s="23" t="s">
        <v>47</v>
      </c>
      <c r="B25" s="24" t="s">
        <v>44</v>
      </c>
      <c r="C25" s="25">
        <v>28399.385999999999</v>
      </c>
      <c r="D25" s="26"/>
      <c r="E25" s="1">
        <f t="shared" si="0"/>
        <v>-31246.030742234925</v>
      </c>
      <c r="F25" s="1">
        <f t="shared" si="1"/>
        <v>-31246</v>
      </c>
      <c r="G25" s="1">
        <f t="shared" si="2"/>
        <v>-1.4632400001573842E-2</v>
      </c>
      <c r="H25" s="1">
        <f t="shared" si="3"/>
        <v>-1.4632400001573842E-2</v>
      </c>
      <c r="Q25" s="76">
        <f t="shared" si="4"/>
        <v>13380.885999999999</v>
      </c>
    </row>
    <row r="26" spans="1:21" x14ac:dyDescent="0.2">
      <c r="A26" s="23" t="s">
        <v>48</v>
      </c>
      <c r="B26" s="24" t="s">
        <v>44</v>
      </c>
      <c r="C26" s="25">
        <v>29072.414000000001</v>
      </c>
      <c r="D26" s="26"/>
      <c r="E26" s="1">
        <f t="shared" si="0"/>
        <v>-29832.019036469901</v>
      </c>
      <c r="F26" s="1">
        <f t="shared" si="1"/>
        <v>-29832</v>
      </c>
      <c r="G26" s="1">
        <f t="shared" si="2"/>
        <v>-9.0607999991334509E-3</v>
      </c>
      <c r="H26" s="1">
        <f t="shared" si="3"/>
        <v>-9.0607999991334509E-3</v>
      </c>
      <c r="Q26" s="76">
        <f t="shared" si="4"/>
        <v>14053.914000000001</v>
      </c>
    </row>
    <row r="27" spans="1:21" x14ac:dyDescent="0.2">
      <c r="A27" s="23" t="s">
        <v>48</v>
      </c>
      <c r="B27" s="24" t="s">
        <v>44</v>
      </c>
      <c r="C27" s="25">
        <v>31706.431</v>
      </c>
      <c r="D27" s="26"/>
      <c r="E27" s="1">
        <f t="shared" si="0"/>
        <v>-24298.028071481727</v>
      </c>
      <c r="F27" s="1">
        <f t="shared" si="1"/>
        <v>-24298</v>
      </c>
      <c r="G27" s="1">
        <f t="shared" si="2"/>
        <v>-1.3361200002691476E-2</v>
      </c>
      <c r="H27" s="1">
        <f t="shared" si="3"/>
        <v>-1.3361200002691476E-2</v>
      </c>
      <c r="Q27" s="76">
        <f t="shared" si="4"/>
        <v>16687.931</v>
      </c>
    </row>
    <row r="28" spans="1:21" x14ac:dyDescent="0.2">
      <c r="A28" s="23" t="s">
        <v>49</v>
      </c>
      <c r="B28" s="24" t="s">
        <v>44</v>
      </c>
      <c r="C28" s="25">
        <v>34886.875999999997</v>
      </c>
      <c r="D28" s="26"/>
      <c r="E28" s="1">
        <f t="shared" si="0"/>
        <v>-17616.008215633497</v>
      </c>
      <c r="F28" s="1">
        <f t="shared" si="1"/>
        <v>-17616</v>
      </c>
      <c r="G28" s="1">
        <f t="shared" si="2"/>
        <v>-3.910400002496317E-3</v>
      </c>
      <c r="H28" s="1">
        <f t="shared" si="3"/>
        <v>-3.910400002496317E-3</v>
      </c>
      <c r="Q28" s="76">
        <f t="shared" si="4"/>
        <v>19868.375999999997</v>
      </c>
    </row>
    <row r="29" spans="1:21" x14ac:dyDescent="0.2">
      <c r="A29" s="23" t="s">
        <v>50</v>
      </c>
      <c r="B29" s="24" t="s">
        <v>44</v>
      </c>
      <c r="C29" s="25">
        <v>35718.402000000002</v>
      </c>
      <c r="D29" s="26"/>
      <c r="E29" s="1">
        <f t="shared" si="0"/>
        <v>-15868.996950651992</v>
      </c>
      <c r="F29" s="1">
        <f t="shared" si="1"/>
        <v>-15869</v>
      </c>
      <c r="G29" s="1">
        <f t="shared" si="2"/>
        <v>1.4513999994960614E-3</v>
      </c>
      <c r="H29" s="1">
        <f t="shared" si="3"/>
        <v>1.4513999994960614E-3</v>
      </c>
      <c r="Q29" s="76">
        <f t="shared" si="4"/>
        <v>20699.902000000002</v>
      </c>
    </row>
    <row r="30" spans="1:21" x14ac:dyDescent="0.2">
      <c r="A30" s="23" t="s">
        <v>50</v>
      </c>
      <c r="B30" s="24" t="s">
        <v>44</v>
      </c>
      <c r="C30" s="25">
        <v>36399.476000000002</v>
      </c>
      <c r="D30" s="26"/>
      <c r="E30" s="1">
        <f t="shared" si="0"/>
        <v>-14438.080839446804</v>
      </c>
      <c r="F30" s="1">
        <f t="shared" si="1"/>
        <v>-14438</v>
      </c>
      <c r="G30" s="1">
        <f t="shared" si="2"/>
        <v>-3.847719999612309E-2</v>
      </c>
      <c r="H30" s="1">
        <f t="shared" si="3"/>
        <v>-3.847719999612309E-2</v>
      </c>
      <c r="Q30" s="76">
        <f t="shared" si="4"/>
        <v>21380.976000000002</v>
      </c>
    </row>
    <row r="31" spans="1:21" x14ac:dyDescent="0.2">
      <c r="A31" s="23" t="s">
        <v>50</v>
      </c>
      <c r="B31" s="24" t="s">
        <v>44</v>
      </c>
      <c r="C31" s="25">
        <v>36451.385000000002</v>
      </c>
      <c r="D31" s="26"/>
      <c r="E31" s="1">
        <f t="shared" si="0"/>
        <v>-14329.021582425466</v>
      </c>
      <c r="F31" s="1">
        <f t="shared" si="1"/>
        <v>-14329</v>
      </c>
      <c r="G31" s="1">
        <f t="shared" si="2"/>
        <v>-1.0272599996824283E-2</v>
      </c>
      <c r="H31" s="1">
        <f t="shared" si="3"/>
        <v>-1.0272599996824283E-2</v>
      </c>
      <c r="Q31" s="76">
        <f t="shared" si="4"/>
        <v>21432.885000000002</v>
      </c>
    </row>
    <row r="32" spans="1:21" x14ac:dyDescent="0.2">
      <c r="A32" s="23" t="s">
        <v>50</v>
      </c>
      <c r="B32" s="24" t="s">
        <v>44</v>
      </c>
      <c r="C32" s="25">
        <v>36461.4</v>
      </c>
      <c r="D32" s="26"/>
      <c r="E32" s="1">
        <f t="shared" si="0"/>
        <v>-14307.98036685459</v>
      </c>
      <c r="F32" s="1">
        <f t="shared" si="1"/>
        <v>-14308</v>
      </c>
      <c r="G32" s="1">
        <f t="shared" si="2"/>
        <v>9.3448000043281354E-3</v>
      </c>
      <c r="H32" s="1">
        <f t="shared" si="3"/>
        <v>9.3448000043281354E-3</v>
      </c>
      <c r="Q32" s="76">
        <f t="shared" si="4"/>
        <v>21442.9</v>
      </c>
    </row>
    <row r="33" spans="1:17" x14ac:dyDescent="0.2">
      <c r="A33" s="23" t="s">
        <v>50</v>
      </c>
      <c r="B33" s="24" t="s">
        <v>44</v>
      </c>
      <c r="C33" s="25">
        <v>36807.385000000002</v>
      </c>
      <c r="D33" s="26"/>
      <c r="E33" s="1">
        <f t="shared" si="0"/>
        <v>-13581.076226136654</v>
      </c>
      <c r="F33" s="1">
        <f t="shared" si="1"/>
        <v>-13581</v>
      </c>
      <c r="G33" s="1">
        <f t="shared" si="2"/>
        <v>-3.6281399996369146E-2</v>
      </c>
      <c r="H33" s="1">
        <f t="shared" si="3"/>
        <v>-3.6281399996369146E-2</v>
      </c>
      <c r="Q33" s="76">
        <f t="shared" si="4"/>
        <v>21788.885000000002</v>
      </c>
    </row>
    <row r="34" spans="1:17" x14ac:dyDescent="0.2">
      <c r="A34" s="23" t="s">
        <v>51</v>
      </c>
      <c r="B34" s="24" t="s">
        <v>44</v>
      </c>
      <c r="C34" s="25">
        <v>36837.392</v>
      </c>
      <c r="D34" s="26"/>
      <c r="E34" s="1">
        <f t="shared" si="0"/>
        <v>-13518.032416287899</v>
      </c>
      <c r="F34" s="1">
        <f t="shared" si="1"/>
        <v>-13518</v>
      </c>
      <c r="G34" s="1">
        <f t="shared" si="2"/>
        <v>-1.5429200000653509E-2</v>
      </c>
      <c r="H34" s="1">
        <f t="shared" si="3"/>
        <v>-1.5429200000653509E-2</v>
      </c>
      <c r="Q34" s="76">
        <f t="shared" si="4"/>
        <v>21818.892</v>
      </c>
    </row>
    <row r="35" spans="1:17" x14ac:dyDescent="0.2">
      <c r="A35" s="23" t="s">
        <v>50</v>
      </c>
      <c r="B35" s="24" t="s">
        <v>44</v>
      </c>
      <c r="C35" s="25">
        <v>37082.527000000002</v>
      </c>
      <c r="D35" s="26"/>
      <c r="E35" s="1">
        <f t="shared" si="0"/>
        <v>-13003.011110350091</v>
      </c>
      <c r="F35" s="1">
        <f t="shared" si="1"/>
        <v>-13003</v>
      </c>
      <c r="G35" s="1">
        <f t="shared" si="2"/>
        <v>-5.2882000018144026E-3</v>
      </c>
      <c r="H35" s="1">
        <f t="shared" si="3"/>
        <v>-5.2882000018144026E-3</v>
      </c>
      <c r="Q35" s="76">
        <f t="shared" si="4"/>
        <v>22064.027000000002</v>
      </c>
    </row>
    <row r="36" spans="1:17" x14ac:dyDescent="0.2">
      <c r="A36" s="23" t="s">
        <v>51</v>
      </c>
      <c r="B36" s="24" t="s">
        <v>44</v>
      </c>
      <c r="C36" s="25">
        <v>37193.428999999996</v>
      </c>
      <c r="D36" s="26"/>
      <c r="E36" s="1">
        <f t="shared" si="0"/>
        <v>-12770.009324105322</v>
      </c>
      <c r="F36" s="1">
        <f t="shared" si="1"/>
        <v>-12770</v>
      </c>
      <c r="G36" s="1">
        <f t="shared" si="2"/>
        <v>-4.438000003574416E-3</v>
      </c>
      <c r="H36" s="1">
        <f t="shared" si="3"/>
        <v>-4.438000003574416E-3</v>
      </c>
      <c r="Q36" s="76">
        <f t="shared" si="4"/>
        <v>22174.928999999996</v>
      </c>
    </row>
    <row r="37" spans="1:17" ht="14.25" customHeight="1" x14ac:dyDescent="0.2">
      <c r="A37" s="23" t="s">
        <v>51</v>
      </c>
      <c r="B37" s="24" t="s">
        <v>44</v>
      </c>
      <c r="C37" s="25">
        <v>37202.466999999997</v>
      </c>
      <c r="D37" s="26"/>
      <c r="E37" s="1">
        <f t="shared" si="0"/>
        <v>-12751.020756324035</v>
      </c>
      <c r="F37" s="1">
        <f t="shared" si="1"/>
        <v>-12751</v>
      </c>
      <c r="G37" s="1">
        <f t="shared" si="2"/>
        <v>-9.8794000005000271E-3</v>
      </c>
      <c r="H37" s="1">
        <f t="shared" si="3"/>
        <v>-9.8794000005000271E-3</v>
      </c>
      <c r="Q37" s="76">
        <f t="shared" si="4"/>
        <v>22183.966999999997</v>
      </c>
    </row>
    <row r="38" spans="1:17" x14ac:dyDescent="0.2">
      <c r="A38" s="23" t="s">
        <v>50</v>
      </c>
      <c r="B38" s="24" t="s">
        <v>44</v>
      </c>
      <c r="C38" s="25">
        <v>37560.402999999998</v>
      </c>
      <c r="D38" s="26"/>
      <c r="E38" s="1">
        <f t="shared" si="0"/>
        <v>-11999.007921917871</v>
      </c>
      <c r="F38" s="1">
        <f t="shared" si="1"/>
        <v>-11999</v>
      </c>
      <c r="G38" s="1">
        <f t="shared" si="2"/>
        <v>-3.7706000002799556E-3</v>
      </c>
      <c r="H38" s="1">
        <f t="shared" si="3"/>
        <v>-3.7706000002799556E-3</v>
      </c>
      <c r="Q38" s="76">
        <f t="shared" si="4"/>
        <v>22541.902999999998</v>
      </c>
    </row>
    <row r="39" spans="1:17" x14ac:dyDescent="0.2">
      <c r="A39" s="23" t="s">
        <v>50</v>
      </c>
      <c r="B39" s="24" t="s">
        <v>44</v>
      </c>
      <c r="C39" s="25">
        <v>37642.26</v>
      </c>
      <c r="D39" s="26"/>
      <c r="E39" s="1">
        <f t="shared" si="0"/>
        <v>-11827.028812283781</v>
      </c>
      <c r="F39" s="1">
        <f t="shared" si="1"/>
        <v>-11827</v>
      </c>
      <c r="G39" s="1">
        <f t="shared" si="2"/>
        <v>-1.37137999990955E-2</v>
      </c>
      <c r="H39" s="1">
        <f t="shared" si="3"/>
        <v>-1.37137999990955E-2</v>
      </c>
      <c r="Q39" s="76">
        <f t="shared" si="4"/>
        <v>22623.760000000002</v>
      </c>
    </row>
    <row r="40" spans="1:17" x14ac:dyDescent="0.2">
      <c r="A40" s="23" t="s">
        <v>50</v>
      </c>
      <c r="B40" s="24" t="s">
        <v>44</v>
      </c>
      <c r="C40" s="25">
        <v>37886.478000000003</v>
      </c>
      <c r="D40" s="26"/>
      <c r="E40" s="1">
        <f t="shared" si="0"/>
        <v>-11313.934095929451</v>
      </c>
      <c r="F40" s="1">
        <f t="shared" si="1"/>
        <v>-11314</v>
      </c>
      <c r="G40" s="1">
        <f t="shared" si="2"/>
        <v>3.1368399999337271E-2</v>
      </c>
      <c r="H40" s="1">
        <f t="shared" si="3"/>
        <v>3.1368399999337271E-2</v>
      </c>
      <c r="O40" s="1">
        <f t="shared" ref="O40:O103" ca="1" si="5">+C$11+C$12*$F40</f>
        <v>2.2368690088218762E-2</v>
      </c>
      <c r="Q40" s="76">
        <f t="shared" si="4"/>
        <v>22867.978000000003</v>
      </c>
    </row>
    <row r="41" spans="1:17" x14ac:dyDescent="0.2">
      <c r="A41" s="23" t="s">
        <v>51</v>
      </c>
      <c r="B41" s="24" t="s">
        <v>44</v>
      </c>
      <c r="C41" s="25">
        <v>37959.275999999998</v>
      </c>
      <c r="D41" s="26"/>
      <c r="E41" s="1">
        <f t="shared" si="0"/>
        <v>-11160.987674448807</v>
      </c>
      <c r="F41" s="1">
        <f t="shared" si="1"/>
        <v>-11161</v>
      </c>
      <c r="G41" s="1">
        <f t="shared" si="2"/>
        <v>5.8665999968070537E-3</v>
      </c>
      <c r="H41" s="1">
        <f t="shared" si="3"/>
        <v>5.8665999968070537E-3</v>
      </c>
      <c r="O41" s="1">
        <f t="shared" ca="1" si="5"/>
        <v>2.2263804359476939E-2</v>
      </c>
      <c r="Q41" s="76">
        <f t="shared" si="4"/>
        <v>22940.775999999998</v>
      </c>
    </row>
    <row r="42" spans="1:17" x14ac:dyDescent="0.2">
      <c r="A42" s="23" t="s">
        <v>50</v>
      </c>
      <c r="B42" s="24" t="s">
        <v>44</v>
      </c>
      <c r="C42" s="25">
        <v>38089.673999999999</v>
      </c>
      <c r="D42" s="26"/>
      <c r="E42" s="1">
        <f t="shared" si="0"/>
        <v>-10887.025375096702</v>
      </c>
      <c r="F42" s="1">
        <f t="shared" si="1"/>
        <v>-10887</v>
      </c>
      <c r="G42" s="1">
        <f t="shared" si="2"/>
        <v>-1.2077799998223782E-2</v>
      </c>
      <c r="H42" s="1">
        <f t="shared" si="3"/>
        <v>-1.2077799998223782E-2</v>
      </c>
      <c r="O42" s="1">
        <f t="shared" ca="1" si="5"/>
        <v>2.2075969786436021E-2</v>
      </c>
      <c r="Q42" s="76">
        <f t="shared" si="4"/>
        <v>23071.173999999999</v>
      </c>
    </row>
    <row r="43" spans="1:17" x14ac:dyDescent="0.2">
      <c r="A43" s="23" t="s">
        <v>50</v>
      </c>
      <c r="B43" s="24" t="s">
        <v>44</v>
      </c>
      <c r="C43" s="25">
        <v>38172.51</v>
      </c>
      <c r="D43" s="26"/>
      <c r="E43" s="1">
        <f t="shared" si="0"/>
        <v>-10712.989415732818</v>
      </c>
      <c r="F43" s="1">
        <f t="shared" si="1"/>
        <v>-10713</v>
      </c>
      <c r="G43" s="1">
        <f t="shared" si="2"/>
        <v>5.0378000014461577E-3</v>
      </c>
      <c r="H43" s="1">
        <f t="shared" si="3"/>
        <v>5.0378000014461577E-3</v>
      </c>
      <c r="O43" s="1">
        <f t="shared" ca="1" si="5"/>
        <v>2.1956687977278653E-2</v>
      </c>
      <c r="Q43" s="76">
        <f t="shared" si="4"/>
        <v>23154.010000000002</v>
      </c>
    </row>
    <row r="44" spans="1:17" x14ac:dyDescent="0.2">
      <c r="A44" s="23" t="s">
        <v>50</v>
      </c>
      <c r="B44" s="24" t="s">
        <v>52</v>
      </c>
      <c r="C44" s="25">
        <v>38225.521999999997</v>
      </c>
      <c r="D44" s="26"/>
      <c r="E44" s="1">
        <f t="shared" si="0"/>
        <v>-10601.612788689057</v>
      </c>
      <c r="F44" s="1">
        <f t="shared" si="1"/>
        <v>-10601.5</v>
      </c>
      <c r="G44" s="1">
        <f t="shared" si="2"/>
        <v>-5.3684100006648805E-2</v>
      </c>
      <c r="H44" s="1">
        <f t="shared" si="3"/>
        <v>-5.3684100006648805E-2</v>
      </c>
      <c r="O44" s="1">
        <f t="shared" ca="1" si="5"/>
        <v>2.18802516455485E-2</v>
      </c>
      <c r="Q44" s="76">
        <f t="shared" si="4"/>
        <v>23207.021999999997</v>
      </c>
    </row>
    <row r="45" spans="1:17" x14ac:dyDescent="0.2">
      <c r="A45" s="23" t="s">
        <v>50</v>
      </c>
      <c r="B45" s="24" t="s">
        <v>44</v>
      </c>
      <c r="C45" s="25">
        <v>38231.478000000003</v>
      </c>
      <c r="D45" s="26"/>
      <c r="E45" s="1">
        <f t="shared" si="0"/>
        <v>-10589.099410761921</v>
      </c>
      <c r="F45" s="1">
        <f t="shared" si="1"/>
        <v>-10589</v>
      </c>
      <c r="G45" s="1">
        <f t="shared" si="2"/>
        <v>-4.7316600001067854E-2</v>
      </c>
      <c r="H45" s="1">
        <f t="shared" si="3"/>
        <v>-4.7316600001067854E-2</v>
      </c>
      <c r="O45" s="1">
        <f t="shared" ca="1" si="5"/>
        <v>2.1871682550063054E-2</v>
      </c>
      <c r="Q45" s="76">
        <f t="shared" si="4"/>
        <v>23212.978000000003</v>
      </c>
    </row>
    <row r="46" spans="1:17" x14ac:dyDescent="0.2">
      <c r="A46" s="23" t="s">
        <v>51</v>
      </c>
      <c r="B46" s="24" t="s">
        <v>44</v>
      </c>
      <c r="C46" s="25">
        <v>38233.419000000002</v>
      </c>
      <c r="D46" s="26"/>
      <c r="E46" s="1">
        <f t="shared" si="0"/>
        <v>-10585.021427794069</v>
      </c>
      <c r="F46" s="1">
        <f t="shared" si="1"/>
        <v>-10585</v>
      </c>
      <c r="G46" s="1">
        <f t="shared" si="2"/>
        <v>-1.0198999996646307E-2</v>
      </c>
      <c r="H46" s="1">
        <f t="shared" si="3"/>
        <v>-1.0198999996646307E-2</v>
      </c>
      <c r="O46" s="1">
        <f t="shared" ca="1" si="5"/>
        <v>2.1868940439507711E-2</v>
      </c>
      <c r="Q46" s="76">
        <f t="shared" si="4"/>
        <v>23214.919000000002</v>
      </c>
    </row>
    <row r="47" spans="1:17" x14ac:dyDescent="0.2">
      <c r="A47" s="23" t="s">
        <v>51</v>
      </c>
      <c r="B47" s="24" t="s">
        <v>44</v>
      </c>
      <c r="C47" s="25">
        <v>38262.461000000003</v>
      </c>
      <c r="D47" s="26"/>
      <c r="E47" s="1">
        <f t="shared" si="0"/>
        <v>-10524.005054093674</v>
      </c>
      <c r="F47" s="1">
        <f t="shared" si="1"/>
        <v>-10524</v>
      </c>
      <c r="G47" s="1">
        <f t="shared" si="2"/>
        <v>-2.4055999965639785E-3</v>
      </c>
      <c r="H47" s="1">
        <f t="shared" si="3"/>
        <v>-2.4055999965639785E-3</v>
      </c>
      <c r="O47" s="1">
        <f t="shared" ca="1" si="5"/>
        <v>2.1827123253538749E-2</v>
      </c>
      <c r="Q47" s="76">
        <f t="shared" si="4"/>
        <v>23243.961000000003</v>
      </c>
    </row>
    <row r="48" spans="1:17" x14ac:dyDescent="0.2">
      <c r="A48" s="23" t="s">
        <v>50</v>
      </c>
      <c r="B48" s="24" t="s">
        <v>44</v>
      </c>
      <c r="C48" s="25">
        <v>38283.381000000001</v>
      </c>
      <c r="D48" s="26"/>
      <c r="E48" s="1">
        <f t="shared" si="0"/>
        <v>-10480.0527595612</v>
      </c>
      <c r="F48" s="1">
        <f t="shared" si="1"/>
        <v>-10480</v>
      </c>
      <c r="G48" s="1">
        <f t="shared" si="2"/>
        <v>-2.5112000002991408E-2</v>
      </c>
      <c r="H48" s="1">
        <f t="shared" si="3"/>
        <v>-2.5112000002991408E-2</v>
      </c>
      <c r="O48" s="1">
        <f t="shared" ca="1" si="5"/>
        <v>2.179696003742999E-2</v>
      </c>
      <c r="Q48" s="76">
        <f t="shared" si="4"/>
        <v>23264.881000000001</v>
      </c>
    </row>
    <row r="49" spans="1:17" x14ac:dyDescent="0.2">
      <c r="A49" s="23" t="s">
        <v>51</v>
      </c>
      <c r="B49" s="24" t="s">
        <v>44</v>
      </c>
      <c r="C49" s="25">
        <v>38323.368999999999</v>
      </c>
      <c r="D49" s="26"/>
      <c r="E49" s="1">
        <f t="shared" si="0"/>
        <v>-10396.039167125033</v>
      </c>
      <c r="F49" s="1">
        <f t="shared" si="1"/>
        <v>-10396</v>
      </c>
      <c r="G49" s="1">
        <f t="shared" si="2"/>
        <v>-1.8642400005774107E-2</v>
      </c>
      <c r="H49" s="1">
        <f t="shared" si="3"/>
        <v>-1.8642400005774107E-2</v>
      </c>
      <c r="O49" s="1">
        <f t="shared" ca="1" si="5"/>
        <v>2.1739375715767811E-2</v>
      </c>
      <c r="Q49" s="76">
        <f t="shared" si="4"/>
        <v>23304.868999999999</v>
      </c>
    </row>
    <row r="50" spans="1:17" x14ac:dyDescent="0.2">
      <c r="A50" s="23" t="s">
        <v>50</v>
      </c>
      <c r="B50" s="24" t="s">
        <v>44</v>
      </c>
      <c r="C50" s="25">
        <v>38466.658000000003</v>
      </c>
      <c r="D50" s="26"/>
      <c r="E50" s="1">
        <f t="shared" si="0"/>
        <v>-10094.993262188878</v>
      </c>
      <c r="F50" s="1">
        <f t="shared" si="1"/>
        <v>-10095</v>
      </c>
      <c r="G50" s="1">
        <f t="shared" si="2"/>
        <v>3.2070000015664846E-3</v>
      </c>
      <c r="H50" s="1">
        <f t="shared" si="3"/>
        <v>3.2070000015664846E-3</v>
      </c>
      <c r="O50" s="1">
        <f t="shared" ca="1" si="5"/>
        <v>2.1533031896478337E-2</v>
      </c>
      <c r="Q50" s="76">
        <f t="shared" si="4"/>
        <v>23448.158000000003</v>
      </c>
    </row>
    <row r="51" spans="1:17" x14ac:dyDescent="0.2">
      <c r="A51" s="23" t="s">
        <v>50</v>
      </c>
      <c r="B51" s="24" t="s">
        <v>44</v>
      </c>
      <c r="C51" s="25">
        <v>38549.502</v>
      </c>
      <c r="D51" s="26"/>
      <c r="E51" s="1">
        <f t="shared" si="0"/>
        <v>-9920.9404950641929</v>
      </c>
      <c r="F51" s="1">
        <f t="shared" si="1"/>
        <v>-9921</v>
      </c>
      <c r="G51" s="1">
        <f t="shared" si="2"/>
        <v>2.8322599995590281E-2</v>
      </c>
      <c r="H51" s="1">
        <f t="shared" si="3"/>
        <v>2.8322599995590281E-2</v>
      </c>
      <c r="O51" s="1">
        <f t="shared" ca="1" si="5"/>
        <v>2.1413750087320965E-2</v>
      </c>
      <c r="Q51" s="76">
        <f t="shared" si="4"/>
        <v>23531.002</v>
      </c>
    </row>
    <row r="52" spans="1:17" x14ac:dyDescent="0.2">
      <c r="A52" s="23" t="s">
        <v>50</v>
      </c>
      <c r="B52" s="24" t="s">
        <v>44</v>
      </c>
      <c r="C52" s="25">
        <v>38558.512999999999</v>
      </c>
      <c r="D52" s="26"/>
      <c r="E52" s="1">
        <f t="shared" si="0"/>
        <v>-9902.008653475661</v>
      </c>
      <c r="F52" s="1">
        <f t="shared" si="1"/>
        <v>-9902</v>
      </c>
      <c r="G52" s="1">
        <f t="shared" si="2"/>
        <v>-4.1188000031979755E-3</v>
      </c>
      <c r="H52" s="1">
        <f t="shared" si="3"/>
        <v>-4.1188000031979755E-3</v>
      </c>
      <c r="O52" s="1">
        <f t="shared" ca="1" si="5"/>
        <v>2.1400725062183094E-2</v>
      </c>
      <c r="Q52" s="76">
        <f t="shared" si="4"/>
        <v>23540.012999999999</v>
      </c>
    </row>
    <row r="53" spans="1:17" x14ac:dyDescent="0.2">
      <c r="A53" s="23" t="s">
        <v>50</v>
      </c>
      <c r="B53" s="24" t="s">
        <v>44</v>
      </c>
      <c r="C53" s="25">
        <v>38640.39</v>
      </c>
      <c r="D53" s="26"/>
      <c r="E53" s="1">
        <f t="shared" si="0"/>
        <v>-9729.9875244395389</v>
      </c>
      <c r="F53" s="1">
        <f t="shared" si="1"/>
        <v>-9730</v>
      </c>
      <c r="G53" s="1">
        <f t="shared" ref="G53:G84" si="6">+C53-(C$7+F53*C$8)</f>
        <v>5.9380000020610169E-3</v>
      </c>
      <c r="H53" s="1">
        <f t="shared" si="3"/>
        <v>5.9380000020610169E-3</v>
      </c>
      <c r="O53" s="1">
        <f t="shared" ca="1" si="5"/>
        <v>2.1282814308303394E-2</v>
      </c>
      <c r="Q53" s="76">
        <f t="shared" si="4"/>
        <v>23621.89</v>
      </c>
    </row>
    <row r="54" spans="1:17" x14ac:dyDescent="0.2">
      <c r="A54" s="23" t="s">
        <v>50</v>
      </c>
      <c r="B54" s="24" t="s">
        <v>44</v>
      </c>
      <c r="C54" s="25">
        <v>38670.360999999997</v>
      </c>
      <c r="D54" s="26"/>
      <c r="E54" s="1">
        <f t="shared" si="0"/>
        <v>-9667.019349514454</v>
      </c>
      <c r="F54" s="1">
        <f t="shared" si="1"/>
        <v>-9667</v>
      </c>
      <c r="G54" s="1">
        <f t="shared" si="6"/>
        <v>-9.209800002281554E-3</v>
      </c>
      <c r="H54" s="1">
        <f t="shared" si="3"/>
        <v>-9.209800002281554E-3</v>
      </c>
      <c r="O54" s="1">
        <f t="shared" ca="1" si="5"/>
        <v>2.123962606705676E-2</v>
      </c>
      <c r="Q54" s="76">
        <f t="shared" si="4"/>
        <v>23651.860999999997</v>
      </c>
    </row>
    <row r="55" spans="1:17" x14ac:dyDescent="0.2">
      <c r="A55" s="1" t="s">
        <v>53</v>
      </c>
      <c r="C55" s="26">
        <v>40759.411</v>
      </c>
      <c r="D55" s="26"/>
      <c r="E55" s="1">
        <f t="shared" si="0"/>
        <v>-5277.9877580674129</v>
      </c>
      <c r="F55" s="1">
        <f t="shared" si="1"/>
        <v>-5278</v>
      </c>
      <c r="G55" s="1">
        <f t="shared" si="6"/>
        <v>5.8267999993404374E-3</v>
      </c>
      <c r="I55" s="1">
        <f t="shared" ref="I55:I74" si="7">G55</f>
        <v>5.8267999993404374E-3</v>
      </c>
      <c r="O55" s="1">
        <f t="shared" ca="1" si="5"/>
        <v>1.823084526020792E-2</v>
      </c>
      <c r="Q55" s="76">
        <f t="shared" si="4"/>
        <v>25740.911</v>
      </c>
    </row>
    <row r="56" spans="1:17" x14ac:dyDescent="0.2">
      <c r="A56" s="1" t="s">
        <v>54</v>
      </c>
      <c r="C56" s="26">
        <v>41929.317000000003</v>
      </c>
      <c r="D56" s="26"/>
      <c r="E56" s="1">
        <f t="shared" si="0"/>
        <v>-2820.0502299931941</v>
      </c>
      <c r="F56" s="1">
        <f t="shared" si="1"/>
        <v>-2820</v>
      </c>
      <c r="G56" s="1">
        <f t="shared" si="6"/>
        <v>-2.3907999995572027E-2</v>
      </c>
      <c r="I56" s="1">
        <f t="shared" si="7"/>
        <v>-2.3907999995572027E-2</v>
      </c>
      <c r="O56" s="1">
        <f t="shared" ca="1" si="5"/>
        <v>1.654581832395036E-2</v>
      </c>
      <c r="Q56" s="76">
        <f t="shared" si="4"/>
        <v>26910.817000000003</v>
      </c>
    </row>
    <row r="57" spans="1:17" x14ac:dyDescent="0.2">
      <c r="A57" s="1" t="s">
        <v>55</v>
      </c>
      <c r="C57" s="26">
        <v>42275.370999999999</v>
      </c>
      <c r="D57" s="26"/>
      <c r="E57" s="1">
        <f t="shared" si="0"/>
        <v>-2093.001122338233</v>
      </c>
      <c r="F57" s="1">
        <f t="shared" si="1"/>
        <v>-2093</v>
      </c>
      <c r="G57" s="1">
        <f t="shared" si="6"/>
        <v>-5.3420000040205196E-4</v>
      </c>
      <c r="I57" s="1">
        <f t="shared" si="7"/>
        <v>-5.3420000040205196E-4</v>
      </c>
      <c r="O57" s="1">
        <f t="shared" ca="1" si="5"/>
        <v>1.604743973051698E-2</v>
      </c>
      <c r="Q57" s="76">
        <f t="shared" si="4"/>
        <v>27256.870999999999</v>
      </c>
    </row>
    <row r="58" spans="1:17" x14ac:dyDescent="0.2">
      <c r="A58" s="1" t="s">
        <v>56</v>
      </c>
      <c r="C58" s="26">
        <v>42621.39</v>
      </c>
      <c r="D58" s="26"/>
      <c r="E58" s="1">
        <f t="shared" si="0"/>
        <v>-1366.0255486368314</v>
      </c>
      <c r="F58" s="1">
        <f t="shared" si="1"/>
        <v>-1366</v>
      </c>
      <c r="G58" s="1">
        <f t="shared" si="6"/>
        <v>-1.2160400001448579E-2</v>
      </c>
      <c r="I58" s="1">
        <f t="shared" si="7"/>
        <v>-1.2160400001448579E-2</v>
      </c>
      <c r="O58" s="1">
        <f t="shared" ca="1" si="5"/>
        <v>1.5549061137083599E-2</v>
      </c>
      <c r="Q58" s="76">
        <f t="shared" si="4"/>
        <v>27602.89</v>
      </c>
    </row>
    <row r="59" spans="1:17" x14ac:dyDescent="0.2">
      <c r="A59" s="1" t="s">
        <v>57</v>
      </c>
      <c r="C59" s="26">
        <v>43011.697</v>
      </c>
      <c r="D59" s="26"/>
      <c r="E59" s="1">
        <f t="shared" si="0"/>
        <v>-546.00221106093784</v>
      </c>
      <c r="F59" s="1">
        <f t="shared" si="1"/>
        <v>-546</v>
      </c>
      <c r="G59" s="1">
        <f t="shared" si="6"/>
        <v>-1.0524000026634894E-3</v>
      </c>
      <c r="I59" s="1">
        <f t="shared" si="7"/>
        <v>-1.0524000026634894E-3</v>
      </c>
      <c r="O59" s="1">
        <f t="shared" ca="1" si="5"/>
        <v>1.4986928473238521E-2</v>
      </c>
      <c r="Q59" s="76">
        <f t="shared" si="4"/>
        <v>27993.197</v>
      </c>
    </row>
    <row r="60" spans="1:17" x14ac:dyDescent="0.2">
      <c r="A60" s="1" t="s">
        <v>57</v>
      </c>
      <c r="C60" s="26">
        <v>43011.701999999997</v>
      </c>
      <c r="D60" s="26"/>
      <c r="E60" s="1">
        <f t="shared" si="0"/>
        <v>-545.99170621043368</v>
      </c>
      <c r="F60" s="1">
        <f t="shared" si="1"/>
        <v>-546</v>
      </c>
      <c r="G60" s="1">
        <f t="shared" si="6"/>
        <v>3.9475999947171658E-3</v>
      </c>
      <c r="I60" s="1">
        <f t="shared" si="7"/>
        <v>3.9475999947171658E-3</v>
      </c>
      <c r="O60" s="1">
        <f t="shared" ca="1" si="5"/>
        <v>1.4986928473238521E-2</v>
      </c>
      <c r="Q60" s="76">
        <f t="shared" si="4"/>
        <v>27993.201999999997</v>
      </c>
    </row>
    <row r="61" spans="1:17" x14ac:dyDescent="0.2">
      <c r="A61" s="1" t="s">
        <v>57</v>
      </c>
      <c r="C61" s="26">
        <v>43011.711000000003</v>
      </c>
      <c r="D61" s="26"/>
      <c r="E61" s="1">
        <f t="shared" si="0"/>
        <v>-545.97279747950472</v>
      </c>
      <c r="F61" s="1">
        <f t="shared" si="1"/>
        <v>-546</v>
      </c>
      <c r="G61" s="1">
        <f t="shared" si="6"/>
        <v>1.2947600000188686E-2</v>
      </c>
      <c r="I61" s="1">
        <f t="shared" si="7"/>
        <v>1.2947600000188686E-2</v>
      </c>
      <c r="O61" s="1">
        <f t="shared" ca="1" si="5"/>
        <v>1.4986928473238521E-2</v>
      </c>
      <c r="Q61" s="76">
        <f t="shared" si="4"/>
        <v>27993.211000000003</v>
      </c>
    </row>
    <row r="62" spans="1:17" x14ac:dyDescent="0.2">
      <c r="A62" s="1" t="s">
        <v>58</v>
      </c>
      <c r="C62" s="26">
        <v>43271.578000000001</v>
      </c>
      <c r="D62" s="26" t="s">
        <v>15</v>
      </c>
      <c r="E62" s="1">
        <f t="shared" si="0"/>
        <v>0</v>
      </c>
      <c r="F62" s="1">
        <f t="shared" si="1"/>
        <v>0</v>
      </c>
      <c r="G62" s="1">
        <f t="shared" si="6"/>
        <v>0</v>
      </c>
      <c r="I62" s="1">
        <f t="shared" si="7"/>
        <v>0</v>
      </c>
      <c r="O62" s="1">
        <f t="shared" ca="1" si="5"/>
        <v>1.461263038243436E-2</v>
      </c>
      <c r="Q62" s="76">
        <f t="shared" si="4"/>
        <v>28253.078000000001</v>
      </c>
    </row>
    <row r="63" spans="1:17" x14ac:dyDescent="0.2">
      <c r="A63" s="23" t="s">
        <v>59</v>
      </c>
      <c r="B63" s="24" t="s">
        <v>44</v>
      </c>
      <c r="C63" s="25">
        <v>43271.578999999998</v>
      </c>
      <c r="D63" s="26"/>
      <c r="E63" s="1">
        <f t="shared" si="0"/>
        <v>2.1009700947196065E-3</v>
      </c>
      <c r="F63" s="1">
        <f t="shared" si="1"/>
        <v>0</v>
      </c>
      <c r="G63" s="1">
        <f t="shared" si="6"/>
        <v>9.9999999656574801E-4</v>
      </c>
      <c r="I63" s="1">
        <f t="shared" si="7"/>
        <v>9.9999999656574801E-4</v>
      </c>
      <c r="O63" s="1">
        <f t="shared" ca="1" si="5"/>
        <v>1.461263038243436E-2</v>
      </c>
      <c r="Q63" s="76">
        <f t="shared" si="4"/>
        <v>28253.078999999998</v>
      </c>
    </row>
    <row r="64" spans="1:17" x14ac:dyDescent="0.2">
      <c r="A64" s="1" t="s">
        <v>57</v>
      </c>
      <c r="C64" s="26">
        <v>43346.794999999998</v>
      </c>
      <c r="D64" s="26"/>
      <c r="E64" s="1">
        <f t="shared" si="0"/>
        <v>158.02866815722842</v>
      </c>
      <c r="F64" s="1">
        <f t="shared" si="1"/>
        <v>158</v>
      </c>
      <c r="G64" s="1">
        <f t="shared" si="6"/>
        <v>1.3645199993334245E-2</v>
      </c>
      <c r="I64" s="1">
        <f t="shared" si="7"/>
        <v>1.3645199993334245E-2</v>
      </c>
      <c r="O64" s="1">
        <f t="shared" ca="1" si="5"/>
        <v>1.4504317015498357E-2</v>
      </c>
      <c r="Q64" s="76">
        <f t="shared" si="4"/>
        <v>28328.294999999998</v>
      </c>
    </row>
    <row r="65" spans="1:19" x14ac:dyDescent="0.2">
      <c r="A65" s="23" t="s">
        <v>59</v>
      </c>
      <c r="B65" s="24" t="s">
        <v>44</v>
      </c>
      <c r="C65" s="25">
        <v>43406.277000000002</v>
      </c>
      <c r="D65" s="26"/>
      <c r="E65" s="1">
        <f t="shared" si="0"/>
        <v>282.99857176052581</v>
      </c>
      <c r="F65" s="1">
        <f t="shared" si="1"/>
        <v>283</v>
      </c>
      <c r="G65" s="1">
        <f t="shared" si="6"/>
        <v>-6.7979999585077167E-4</v>
      </c>
      <c r="I65" s="1">
        <f t="shared" si="7"/>
        <v>-6.7979999585077167E-4</v>
      </c>
      <c r="O65" s="1">
        <f t="shared" ca="1" si="5"/>
        <v>1.4418626060643924E-2</v>
      </c>
      <c r="Q65" s="76">
        <f t="shared" si="4"/>
        <v>28387.777000000002</v>
      </c>
    </row>
    <row r="66" spans="1:19" x14ac:dyDescent="0.2">
      <c r="A66" s="1" t="s">
        <v>57</v>
      </c>
      <c r="C66" s="26">
        <v>43693.760999999999</v>
      </c>
      <c r="D66" s="26"/>
      <c r="E66" s="1">
        <f t="shared" si="0"/>
        <v>886.99386054516231</v>
      </c>
      <c r="F66" s="1">
        <f t="shared" si="1"/>
        <v>887</v>
      </c>
      <c r="G66" s="1">
        <f t="shared" si="6"/>
        <v>-2.9222000011941418E-3</v>
      </c>
      <c r="I66" s="1">
        <f t="shared" si="7"/>
        <v>-2.9222000011941418E-3</v>
      </c>
      <c r="O66" s="1">
        <f t="shared" ca="1" si="5"/>
        <v>1.4004567366787306E-2</v>
      </c>
      <c r="Q66" s="76">
        <f t="shared" si="4"/>
        <v>28675.260999999999</v>
      </c>
    </row>
    <row r="67" spans="1:19" x14ac:dyDescent="0.2">
      <c r="A67" s="1" t="s">
        <v>57</v>
      </c>
      <c r="C67" s="26">
        <v>44019.813000000002</v>
      </c>
      <c r="D67" s="26"/>
      <c r="E67" s="1">
        <f t="shared" si="0"/>
        <v>1572.0193642212366</v>
      </c>
      <c r="F67" s="1">
        <f t="shared" si="1"/>
        <v>1572</v>
      </c>
      <c r="G67" s="1">
        <f t="shared" si="6"/>
        <v>9.2167999973753467E-3</v>
      </c>
      <c r="I67" s="1">
        <f t="shared" si="7"/>
        <v>9.2167999973753467E-3</v>
      </c>
      <c r="O67" s="1">
        <f t="shared" ca="1" si="5"/>
        <v>1.3534980934185016E-2</v>
      </c>
      <c r="Q67" s="76">
        <f t="shared" si="4"/>
        <v>29001.313000000002</v>
      </c>
    </row>
    <row r="68" spans="1:19" x14ac:dyDescent="0.2">
      <c r="A68" s="1" t="s">
        <v>57</v>
      </c>
      <c r="C68" s="26">
        <v>44051.703999999998</v>
      </c>
      <c r="D68" s="26"/>
      <c r="E68" s="1">
        <f t="shared" si="0"/>
        <v>1639.021401742033</v>
      </c>
      <c r="F68" s="1">
        <f t="shared" si="1"/>
        <v>1639</v>
      </c>
      <c r="G68" s="1">
        <f t="shared" si="6"/>
        <v>1.0186599996814039E-2</v>
      </c>
      <c r="I68" s="1">
        <f t="shared" si="7"/>
        <v>1.0186599996814039E-2</v>
      </c>
      <c r="O68" s="1">
        <f t="shared" ca="1" si="5"/>
        <v>1.348905058238304E-2</v>
      </c>
      <c r="Q68" s="76">
        <f t="shared" si="4"/>
        <v>29033.203999999998</v>
      </c>
    </row>
    <row r="69" spans="1:19" x14ac:dyDescent="0.2">
      <c r="A69" s="1" t="s">
        <v>57</v>
      </c>
      <c r="C69" s="26">
        <v>44081.684999999998</v>
      </c>
      <c r="D69" s="26"/>
      <c r="E69" s="1">
        <f t="shared" si="0"/>
        <v>1702.010586368142</v>
      </c>
      <c r="F69" s="1">
        <f t="shared" si="1"/>
        <v>1702</v>
      </c>
      <c r="G69" s="1">
        <f t="shared" si="6"/>
        <v>5.0387999945087358E-3</v>
      </c>
      <c r="I69" s="1">
        <f t="shared" si="7"/>
        <v>5.0387999945087358E-3</v>
      </c>
      <c r="O69" s="1">
        <f t="shared" ca="1" si="5"/>
        <v>1.3445862341136405E-2</v>
      </c>
      <c r="Q69" s="76">
        <f t="shared" si="4"/>
        <v>29063.184999999998</v>
      </c>
    </row>
    <row r="70" spans="1:19" x14ac:dyDescent="0.2">
      <c r="A70" s="1" t="s">
        <v>57</v>
      </c>
      <c r="C70" s="26">
        <v>44406.773999999998</v>
      </c>
      <c r="D70" s="26"/>
      <c r="E70" s="1">
        <f t="shared" si="0"/>
        <v>2385.0128558360457</v>
      </c>
      <c r="F70" s="1">
        <f t="shared" si="1"/>
        <v>2385</v>
      </c>
      <c r="G70" s="1">
        <f t="shared" si="6"/>
        <v>6.1189999978523701E-3</v>
      </c>
      <c r="I70" s="1">
        <f t="shared" si="7"/>
        <v>6.1189999978523701E-3</v>
      </c>
      <c r="O70" s="1">
        <f t="shared" ca="1" si="5"/>
        <v>1.2977646963811786E-2</v>
      </c>
      <c r="Q70" s="76">
        <f t="shared" si="4"/>
        <v>29388.273999999998</v>
      </c>
    </row>
    <row r="71" spans="1:19" x14ac:dyDescent="0.2">
      <c r="A71" s="1" t="s">
        <v>57</v>
      </c>
      <c r="C71" s="26">
        <v>44407.724000000002</v>
      </c>
      <c r="D71" s="26"/>
      <c r="E71" s="1">
        <f t="shared" si="0"/>
        <v>2387.0087774328931</v>
      </c>
      <c r="F71" s="1">
        <f t="shared" si="1"/>
        <v>2387</v>
      </c>
      <c r="G71" s="1">
        <f t="shared" si="6"/>
        <v>4.1778000013437122E-3</v>
      </c>
      <c r="I71" s="1">
        <f t="shared" si="7"/>
        <v>4.1778000013437122E-3</v>
      </c>
      <c r="O71" s="1">
        <f t="shared" ca="1" si="5"/>
        <v>1.2976275908534115E-2</v>
      </c>
      <c r="Q71" s="76">
        <f t="shared" si="4"/>
        <v>29389.224000000002</v>
      </c>
    </row>
    <row r="72" spans="1:19" x14ac:dyDescent="0.2">
      <c r="A72" s="1" t="s">
        <v>57</v>
      </c>
      <c r="C72" s="26">
        <v>44487.690999999999</v>
      </c>
      <c r="D72" s="26"/>
      <c r="E72" s="1">
        <f t="shared" si="0"/>
        <v>2555.0170535743123</v>
      </c>
      <c r="F72" s="1">
        <f t="shared" si="1"/>
        <v>2555</v>
      </c>
      <c r="G72" s="1">
        <f t="shared" si="6"/>
        <v>8.1169999975827523E-3</v>
      </c>
      <c r="I72" s="1">
        <f t="shared" si="7"/>
        <v>8.1169999975827523E-3</v>
      </c>
      <c r="O72" s="1">
        <f t="shared" ca="1" si="5"/>
        <v>1.2861107265209757E-2</v>
      </c>
      <c r="Q72" s="76">
        <f t="shared" si="4"/>
        <v>29469.190999999999</v>
      </c>
    </row>
    <row r="73" spans="1:19" x14ac:dyDescent="0.2">
      <c r="A73" s="1" t="s">
        <v>57</v>
      </c>
      <c r="C73" s="26">
        <v>44885.607000000004</v>
      </c>
      <c r="D73" s="26"/>
      <c r="E73" s="1">
        <f t="shared" si="0"/>
        <v>3391.0266726558366</v>
      </c>
      <c r="F73" s="1">
        <f t="shared" si="1"/>
        <v>3391</v>
      </c>
      <c r="G73" s="1">
        <f t="shared" si="6"/>
        <v>1.2695400000666268E-2</v>
      </c>
      <c r="I73" s="1">
        <f t="shared" si="7"/>
        <v>1.2695400000666268E-2</v>
      </c>
      <c r="O73" s="1">
        <f t="shared" ca="1" si="5"/>
        <v>1.2288006159143312E-2</v>
      </c>
      <c r="Q73" s="76">
        <f t="shared" si="4"/>
        <v>29867.107000000004</v>
      </c>
    </row>
    <row r="74" spans="1:19" x14ac:dyDescent="0.2">
      <c r="A74" s="1" t="s">
        <v>57</v>
      </c>
      <c r="C74" s="26">
        <v>45221.654000000002</v>
      </c>
      <c r="D74" s="26"/>
      <c r="E74" s="1">
        <f t="shared" si="0"/>
        <v>4097.0513725007404</v>
      </c>
      <c r="F74" s="1">
        <f t="shared" si="1"/>
        <v>4097</v>
      </c>
      <c r="G74" s="1">
        <f t="shared" si="6"/>
        <v>2.4451800003589597E-2</v>
      </c>
      <c r="I74" s="1">
        <f t="shared" si="7"/>
        <v>2.4451800003589597E-2</v>
      </c>
      <c r="O74" s="1">
        <f t="shared" ca="1" si="5"/>
        <v>1.1804023646125476E-2</v>
      </c>
      <c r="Q74" s="76">
        <f t="shared" si="4"/>
        <v>30203.154000000002</v>
      </c>
    </row>
    <row r="75" spans="1:19" x14ac:dyDescent="0.2">
      <c r="A75" s="1" t="s">
        <v>60</v>
      </c>
      <c r="C75" s="26">
        <v>45911.789599999996</v>
      </c>
      <c r="D75" s="26"/>
      <c r="E75" s="1">
        <f t="shared" si="0"/>
        <v>5547.0056343816086</v>
      </c>
      <c r="F75" s="1">
        <f t="shared" si="1"/>
        <v>5547</v>
      </c>
      <c r="G75" s="1">
        <f t="shared" si="6"/>
        <v>2.6817999969352968E-3</v>
      </c>
      <c r="J75" s="1">
        <f>G75</f>
        <v>2.6817999969352968E-3</v>
      </c>
      <c r="O75" s="1">
        <f t="shared" ca="1" si="5"/>
        <v>1.0810008569814058E-2</v>
      </c>
      <c r="Q75" s="76">
        <f t="shared" si="4"/>
        <v>30893.289599999996</v>
      </c>
      <c r="S75" t="s">
        <v>61</v>
      </c>
    </row>
    <row r="76" spans="1:19" x14ac:dyDescent="0.2">
      <c r="A76" s="1" t="s">
        <v>57</v>
      </c>
      <c r="C76" s="26">
        <v>45923.690999999999</v>
      </c>
      <c r="D76" s="26"/>
      <c r="E76" s="1">
        <f t="shared" si="0"/>
        <v>5572.0101199527817</v>
      </c>
      <c r="F76" s="1">
        <f t="shared" si="1"/>
        <v>5572</v>
      </c>
      <c r="G76" s="1">
        <f t="shared" si="6"/>
        <v>4.8167999993893318E-3</v>
      </c>
      <c r="I76" s="1">
        <f t="shared" ref="I76:I107" si="8">G76</f>
        <v>4.8167999993893318E-3</v>
      </c>
      <c r="O76" s="1">
        <f t="shared" ca="1" si="5"/>
        <v>1.0792870378843172E-2</v>
      </c>
      <c r="Q76" s="76">
        <f t="shared" si="4"/>
        <v>30905.190999999999</v>
      </c>
    </row>
    <row r="77" spans="1:19" x14ac:dyDescent="0.2">
      <c r="A77" s="1" t="s">
        <v>57</v>
      </c>
      <c r="C77" s="26">
        <v>45944.629000000001</v>
      </c>
      <c r="D77" s="26"/>
      <c r="E77" s="1">
        <f t="shared" si="0"/>
        <v>5616.0002319470977</v>
      </c>
      <c r="F77" s="1">
        <f t="shared" si="1"/>
        <v>5616</v>
      </c>
      <c r="G77" s="1">
        <f t="shared" si="6"/>
        <v>1.1039999662898481E-4</v>
      </c>
      <c r="I77" s="1">
        <f t="shared" si="8"/>
        <v>1.1039999662898481E-4</v>
      </c>
      <c r="O77" s="1">
        <f t="shared" ca="1" si="5"/>
        <v>1.0762707162734413E-2</v>
      </c>
      <c r="Q77" s="76">
        <f t="shared" si="4"/>
        <v>30926.129000000001</v>
      </c>
    </row>
    <row r="78" spans="1:19" x14ac:dyDescent="0.2">
      <c r="A78" s="1" t="s">
        <v>57</v>
      </c>
      <c r="C78" s="26">
        <v>46230.694000000003</v>
      </c>
      <c r="D78" s="26"/>
      <c r="E78" s="1">
        <f t="shared" si="0"/>
        <v>6217.0142441571006</v>
      </c>
      <c r="F78" s="1">
        <f t="shared" si="1"/>
        <v>6217</v>
      </c>
      <c r="G78" s="1">
        <f t="shared" si="6"/>
        <v>6.7798000018228777E-3</v>
      </c>
      <c r="I78" s="1">
        <f t="shared" si="8"/>
        <v>6.7798000018228777E-3</v>
      </c>
      <c r="O78" s="1">
        <f t="shared" ca="1" si="5"/>
        <v>1.03507050517943E-2</v>
      </c>
      <c r="Q78" s="76">
        <f t="shared" si="4"/>
        <v>31212.194000000003</v>
      </c>
    </row>
    <row r="79" spans="1:19" x14ac:dyDescent="0.2">
      <c r="A79" s="1" t="s">
        <v>57</v>
      </c>
      <c r="C79" s="26">
        <v>46270.675000000003</v>
      </c>
      <c r="D79" s="26"/>
      <c r="E79" s="1">
        <f t="shared" si="0"/>
        <v>6301.0131298025581</v>
      </c>
      <c r="F79" s="1">
        <f t="shared" si="1"/>
        <v>6301</v>
      </c>
      <c r="G79" s="1">
        <f t="shared" si="6"/>
        <v>6.2494000012520701E-3</v>
      </c>
      <c r="I79" s="1">
        <f t="shared" si="8"/>
        <v>6.2494000012520701E-3</v>
      </c>
      <c r="O79" s="1">
        <f t="shared" ca="1" si="5"/>
        <v>1.0293120730132121E-2</v>
      </c>
      <c r="Q79" s="76">
        <f t="shared" si="4"/>
        <v>31252.175000000003</v>
      </c>
    </row>
    <row r="80" spans="1:19" x14ac:dyDescent="0.2">
      <c r="A80" s="1" t="s">
        <v>57</v>
      </c>
      <c r="C80" s="26">
        <v>46321.620999999999</v>
      </c>
      <c r="D80" s="26"/>
      <c r="E80" s="1">
        <f t="shared" si="0"/>
        <v>6408.0491526157239</v>
      </c>
      <c r="F80" s="1">
        <f t="shared" si="1"/>
        <v>6408</v>
      </c>
      <c r="G80" s="1">
        <f t="shared" si="6"/>
        <v>2.3395199998049065E-2</v>
      </c>
      <c r="I80" s="1">
        <f t="shared" si="8"/>
        <v>2.3395199998049065E-2</v>
      </c>
      <c r="O80" s="1">
        <f t="shared" ca="1" si="5"/>
        <v>1.0219769272776727E-2</v>
      </c>
      <c r="Q80" s="76">
        <f t="shared" si="4"/>
        <v>31303.120999999999</v>
      </c>
    </row>
    <row r="81" spans="1:17" x14ac:dyDescent="0.2">
      <c r="A81" s="1" t="s">
        <v>57</v>
      </c>
      <c r="C81" s="26">
        <v>46606.724999999999</v>
      </c>
      <c r="D81" s="26"/>
      <c r="E81" s="1">
        <f t="shared" si="0"/>
        <v>7007.0441325577613</v>
      </c>
      <c r="F81" s="1">
        <f t="shared" si="1"/>
        <v>7007</v>
      </c>
      <c r="G81" s="1">
        <f t="shared" si="6"/>
        <v>2.1005799993872643E-2</v>
      </c>
      <c r="I81" s="1">
        <f t="shared" si="8"/>
        <v>2.1005799993872643E-2</v>
      </c>
      <c r="O81" s="1">
        <f t="shared" ca="1" si="5"/>
        <v>9.8091382171142869E-3</v>
      </c>
      <c r="Q81" s="76">
        <f t="shared" si="4"/>
        <v>31588.224999999999</v>
      </c>
    </row>
    <row r="82" spans="1:17" x14ac:dyDescent="0.2">
      <c r="A82" s="1" t="s">
        <v>62</v>
      </c>
      <c r="C82" s="26">
        <v>47059.355000000003</v>
      </c>
      <c r="D82" s="26"/>
      <c r="E82" s="1">
        <f t="shared" si="0"/>
        <v>7958.0062297965496</v>
      </c>
      <c r="F82" s="1">
        <f t="shared" si="1"/>
        <v>7958</v>
      </c>
      <c r="G82" s="1">
        <f t="shared" si="6"/>
        <v>2.9652000011992641E-3</v>
      </c>
      <c r="I82" s="1">
        <f t="shared" si="8"/>
        <v>2.9652000011992641E-3</v>
      </c>
      <c r="O82" s="1">
        <f t="shared" ca="1" si="5"/>
        <v>9.1572014325817623E-3</v>
      </c>
      <c r="Q82" s="76">
        <f t="shared" si="4"/>
        <v>32040.855000000003</v>
      </c>
    </row>
    <row r="83" spans="1:17" x14ac:dyDescent="0.2">
      <c r="A83" s="1" t="s">
        <v>62</v>
      </c>
      <c r="C83" s="26">
        <v>47069.353999999999</v>
      </c>
      <c r="D83" s="26"/>
      <c r="E83" s="1">
        <f t="shared" si="0"/>
        <v>7979.0138298457887</v>
      </c>
      <c r="F83" s="1">
        <f t="shared" si="1"/>
        <v>7979</v>
      </c>
      <c r="G83" s="1">
        <f t="shared" si="6"/>
        <v>6.5825999990920536E-3</v>
      </c>
      <c r="I83" s="1">
        <f t="shared" si="8"/>
        <v>6.5825999990920536E-3</v>
      </c>
      <c r="O83" s="1">
        <f t="shared" ca="1" si="5"/>
        <v>9.1428053521662184E-3</v>
      </c>
      <c r="Q83" s="76">
        <f t="shared" si="4"/>
        <v>32050.853999999999</v>
      </c>
    </row>
    <row r="84" spans="1:17" x14ac:dyDescent="0.2">
      <c r="A84" s="1" t="s">
        <v>57</v>
      </c>
      <c r="C84" s="26">
        <v>47073.639000000003</v>
      </c>
      <c r="D84" s="26"/>
      <c r="E84" s="1">
        <f t="shared" si="0"/>
        <v>7988.0164867325866</v>
      </c>
      <c r="F84" s="1">
        <f t="shared" si="1"/>
        <v>7988</v>
      </c>
      <c r="G84" s="1">
        <f t="shared" si="6"/>
        <v>7.8472000022884458E-3</v>
      </c>
      <c r="I84" s="1">
        <f t="shared" si="8"/>
        <v>7.8472000022884458E-3</v>
      </c>
      <c r="O84" s="1">
        <f t="shared" ca="1" si="5"/>
        <v>9.1366356034166991E-3</v>
      </c>
      <c r="Q84" s="76">
        <f t="shared" si="4"/>
        <v>32055.139000000003</v>
      </c>
    </row>
    <row r="85" spans="1:17" x14ac:dyDescent="0.2">
      <c r="A85" s="1" t="s">
        <v>57</v>
      </c>
      <c r="C85" s="26">
        <v>47299.72</v>
      </c>
      <c r="D85" s="26"/>
      <c r="E85" s="1">
        <f t="shared" ref="E85:E148" si="9">+(C85-C$7)/C$8</f>
        <v>8463.0059083481192</v>
      </c>
      <c r="F85" s="1">
        <f t="shared" ref="F85:F148" si="10">ROUND(2*E85,0)/2</f>
        <v>8463</v>
      </c>
      <c r="G85" s="1">
        <f t="shared" ref="G85:G116" si="11">+C85-(C$7+F85*C$8)</f>
        <v>2.8122000003349967E-3</v>
      </c>
      <c r="I85" s="1">
        <f t="shared" si="8"/>
        <v>2.8122000003349967E-3</v>
      </c>
      <c r="O85" s="1">
        <f t="shared" ca="1" si="5"/>
        <v>8.8110099749698547E-3</v>
      </c>
      <c r="Q85" s="76">
        <f t="shared" si="4"/>
        <v>32281.22</v>
      </c>
    </row>
    <row r="86" spans="1:17" x14ac:dyDescent="0.2">
      <c r="A86" s="1" t="s">
        <v>63</v>
      </c>
      <c r="C86" s="26">
        <v>47363.499000000003</v>
      </c>
      <c r="D86" s="26"/>
      <c r="E86" s="1">
        <f t="shared" si="9"/>
        <v>8597.003680479429</v>
      </c>
      <c r="F86" s="1">
        <f t="shared" si="10"/>
        <v>8597</v>
      </c>
      <c r="G86" s="1">
        <f t="shared" si="11"/>
        <v>1.7518000022391789E-3</v>
      </c>
      <c r="I86" s="1">
        <f t="shared" si="8"/>
        <v>1.7518000022391789E-3</v>
      </c>
      <c r="O86" s="1">
        <f t="shared" ca="1" si="5"/>
        <v>8.7191492713659044E-3</v>
      </c>
      <c r="Q86" s="76">
        <f t="shared" ref="Q86:Q149" si="12">+C86-15018.5</f>
        <v>32344.999000000003</v>
      </c>
    </row>
    <row r="87" spans="1:17" x14ac:dyDescent="0.2">
      <c r="A87" s="1" t="s">
        <v>63</v>
      </c>
      <c r="C87" s="26">
        <v>47365.415999999997</v>
      </c>
      <c r="D87" s="26"/>
      <c r="E87" s="1">
        <f t="shared" si="9"/>
        <v>8601.0312401648243</v>
      </c>
      <c r="F87" s="1">
        <f t="shared" si="10"/>
        <v>8601</v>
      </c>
      <c r="G87" s="1">
        <f t="shared" si="11"/>
        <v>1.4869399994495325E-2</v>
      </c>
      <c r="I87" s="1">
        <f t="shared" si="8"/>
        <v>1.4869399994495325E-2</v>
      </c>
      <c r="O87" s="1">
        <f t="shared" ca="1" si="5"/>
        <v>8.7164071608105617E-3</v>
      </c>
      <c r="Q87" s="76">
        <f t="shared" si="12"/>
        <v>32346.915999999997</v>
      </c>
    </row>
    <row r="88" spans="1:17" x14ac:dyDescent="0.2">
      <c r="A88" s="1" t="s">
        <v>63</v>
      </c>
      <c r="C88" s="26">
        <v>47426.328999999998</v>
      </c>
      <c r="D88" s="26"/>
      <c r="E88" s="1">
        <f t="shared" si="9"/>
        <v>8729.0076319839845</v>
      </c>
      <c r="F88" s="1">
        <f t="shared" si="10"/>
        <v>8729</v>
      </c>
      <c r="G88" s="1">
        <f t="shared" si="11"/>
        <v>3.6325999972177669E-3</v>
      </c>
      <c r="I88" s="1">
        <f t="shared" si="8"/>
        <v>3.6325999972177669E-3</v>
      </c>
      <c r="O88" s="1">
        <f t="shared" ca="1" si="5"/>
        <v>8.6286596230396237E-3</v>
      </c>
      <c r="Q88" s="76">
        <f t="shared" si="12"/>
        <v>32407.828999999998</v>
      </c>
    </row>
    <row r="89" spans="1:17" x14ac:dyDescent="0.2">
      <c r="A89" s="1" t="s">
        <v>57</v>
      </c>
      <c r="C89" s="26">
        <v>47465.368999999999</v>
      </c>
      <c r="D89" s="26"/>
      <c r="E89" s="1">
        <f t="shared" si="9"/>
        <v>8811.0295047635245</v>
      </c>
      <c r="F89" s="1">
        <f t="shared" si="10"/>
        <v>8811</v>
      </c>
      <c r="G89" s="1">
        <f t="shared" si="11"/>
        <v>1.4043399998627137E-2</v>
      </c>
      <c r="I89" s="1">
        <f t="shared" si="8"/>
        <v>1.4043399998627137E-2</v>
      </c>
      <c r="O89" s="1">
        <f t="shared" ca="1" si="5"/>
        <v>8.5724463566551144E-3</v>
      </c>
      <c r="Q89" s="76">
        <f t="shared" si="12"/>
        <v>32446.868999999999</v>
      </c>
    </row>
    <row r="90" spans="1:17" x14ac:dyDescent="0.2">
      <c r="A90" s="1" t="s">
        <v>64</v>
      </c>
      <c r="C90" s="26">
        <v>47477.258000000002</v>
      </c>
      <c r="D90" s="26"/>
      <c r="E90" s="1">
        <f t="shared" si="9"/>
        <v>8836.0079383054326</v>
      </c>
      <c r="F90" s="1">
        <f t="shared" si="10"/>
        <v>8836</v>
      </c>
      <c r="G90" s="1">
        <f t="shared" si="11"/>
        <v>3.7784000014653429E-3</v>
      </c>
      <c r="I90" s="1">
        <f t="shared" si="8"/>
        <v>3.7784000014653429E-3</v>
      </c>
      <c r="O90" s="1">
        <f t="shared" ca="1" si="5"/>
        <v>8.5553081656842278E-3</v>
      </c>
      <c r="Q90" s="76">
        <f t="shared" si="12"/>
        <v>32458.758000000002</v>
      </c>
    </row>
    <row r="91" spans="1:17" x14ac:dyDescent="0.2">
      <c r="A91" s="1" t="s">
        <v>65</v>
      </c>
      <c r="C91" s="26">
        <v>47692.402999999998</v>
      </c>
      <c r="D91" s="26"/>
      <c r="E91" s="1">
        <f t="shared" si="9"/>
        <v>9288.021150886203</v>
      </c>
      <c r="F91" s="1">
        <f t="shared" si="10"/>
        <v>9288</v>
      </c>
      <c r="G91" s="1">
        <f t="shared" si="11"/>
        <v>1.0067199997138232E-2</v>
      </c>
      <c r="I91" s="1">
        <f t="shared" si="8"/>
        <v>1.0067199997138232E-2</v>
      </c>
      <c r="O91" s="1">
        <f t="shared" ca="1" si="5"/>
        <v>8.2454496729306003E-3</v>
      </c>
      <c r="Q91" s="76">
        <f t="shared" si="12"/>
        <v>32673.902999999998</v>
      </c>
    </row>
    <row r="92" spans="1:17" x14ac:dyDescent="0.2">
      <c r="A92" s="1" t="s">
        <v>57</v>
      </c>
      <c r="C92" s="26">
        <v>47706.686999999998</v>
      </c>
      <c r="D92" s="26"/>
      <c r="E92" s="1">
        <f t="shared" si="9"/>
        <v>9318.03140782224</v>
      </c>
      <c r="F92" s="1">
        <f t="shared" si="10"/>
        <v>9318</v>
      </c>
      <c r="G92" s="1">
        <f t="shared" si="11"/>
        <v>1.4949199998227414E-2</v>
      </c>
      <c r="I92" s="1">
        <f t="shared" si="8"/>
        <v>1.4949199998227414E-2</v>
      </c>
      <c r="O92" s="1">
        <f t="shared" ca="1" si="5"/>
        <v>8.2248838437655354E-3</v>
      </c>
      <c r="Q92" s="76">
        <f t="shared" si="12"/>
        <v>32688.186999999998</v>
      </c>
    </row>
    <row r="93" spans="1:17" x14ac:dyDescent="0.2">
      <c r="A93" s="1" t="s">
        <v>57</v>
      </c>
      <c r="C93" s="26">
        <v>47744.764999999999</v>
      </c>
      <c r="D93" s="26"/>
      <c r="E93" s="1">
        <f t="shared" si="9"/>
        <v>9398.0321473637196</v>
      </c>
      <c r="F93" s="1">
        <f t="shared" si="10"/>
        <v>9398</v>
      </c>
      <c r="G93" s="1">
        <f t="shared" si="11"/>
        <v>1.5301200000976678E-2</v>
      </c>
      <c r="I93" s="1">
        <f t="shared" si="8"/>
        <v>1.5301200000976678E-2</v>
      </c>
      <c r="O93" s="1">
        <f t="shared" ca="1" si="5"/>
        <v>8.1700416326586991E-3</v>
      </c>
      <c r="Q93" s="76">
        <f t="shared" si="12"/>
        <v>32726.264999999999</v>
      </c>
    </row>
    <row r="94" spans="1:17" x14ac:dyDescent="0.2">
      <c r="A94" s="1" t="s">
        <v>65</v>
      </c>
      <c r="C94" s="26">
        <v>47762.385999999999</v>
      </c>
      <c r="D94" s="26"/>
      <c r="E94" s="1">
        <f t="shared" si="9"/>
        <v>9435.0533415299124</v>
      </c>
      <c r="F94" s="1">
        <f t="shared" si="10"/>
        <v>9435</v>
      </c>
      <c r="G94" s="1">
        <f t="shared" si="11"/>
        <v>2.5388999994902406E-2</v>
      </c>
      <c r="I94" s="1">
        <f t="shared" si="8"/>
        <v>2.5388999994902406E-2</v>
      </c>
      <c r="O94" s="1">
        <f t="shared" ca="1" si="5"/>
        <v>8.1446771100217863E-3</v>
      </c>
      <c r="Q94" s="76">
        <f t="shared" si="12"/>
        <v>32743.885999999999</v>
      </c>
    </row>
    <row r="95" spans="1:17" x14ac:dyDescent="0.2">
      <c r="A95" s="1" t="s">
        <v>65</v>
      </c>
      <c r="C95" s="26">
        <v>47782.353999999999</v>
      </c>
      <c r="D95" s="26"/>
      <c r="E95" s="1">
        <f t="shared" si="9"/>
        <v>9477.0055125253493</v>
      </c>
      <c r="F95" s="1">
        <f t="shared" si="10"/>
        <v>9477</v>
      </c>
      <c r="G95" s="1">
        <f t="shared" si="11"/>
        <v>2.6237999991280958E-3</v>
      </c>
      <c r="I95" s="1">
        <f t="shared" si="8"/>
        <v>2.6237999991280958E-3</v>
      </c>
      <c r="O95" s="1">
        <f t="shared" ca="1" si="5"/>
        <v>8.1158849491906986E-3</v>
      </c>
      <c r="Q95" s="76">
        <f t="shared" si="12"/>
        <v>32763.853999999999</v>
      </c>
    </row>
    <row r="96" spans="1:17" x14ac:dyDescent="0.2">
      <c r="A96" s="1" t="s">
        <v>57</v>
      </c>
      <c r="C96" s="26">
        <v>47794.743000000002</v>
      </c>
      <c r="D96" s="26"/>
      <c r="E96" s="1">
        <f t="shared" si="9"/>
        <v>9503.0344311182253</v>
      </c>
      <c r="F96" s="1">
        <f t="shared" si="10"/>
        <v>9503</v>
      </c>
      <c r="G96" s="1">
        <f t="shared" si="11"/>
        <v>1.6388199997891206E-2</v>
      </c>
      <c r="I96" s="1">
        <f t="shared" si="8"/>
        <v>1.6388199997891206E-2</v>
      </c>
      <c r="O96" s="1">
        <f t="shared" ca="1" si="5"/>
        <v>8.0980612305809746E-3</v>
      </c>
      <c r="Q96" s="76">
        <f t="shared" si="12"/>
        <v>32776.243000000002</v>
      </c>
    </row>
    <row r="97" spans="1:17" x14ac:dyDescent="0.2">
      <c r="A97" s="1" t="s">
        <v>66</v>
      </c>
      <c r="C97" s="26">
        <v>47803.305999999997</v>
      </c>
      <c r="D97" s="26"/>
      <c r="E97" s="1">
        <f t="shared" si="9"/>
        <v>9521.0250381010828</v>
      </c>
      <c r="F97" s="1">
        <f t="shared" si="10"/>
        <v>9521</v>
      </c>
      <c r="G97" s="1">
        <f t="shared" si="11"/>
        <v>1.1917399999219924E-2</v>
      </c>
      <c r="I97" s="1">
        <f t="shared" si="8"/>
        <v>1.1917399999219924E-2</v>
      </c>
      <c r="O97" s="1">
        <f t="shared" ca="1" si="5"/>
        <v>8.0857217330819377E-3</v>
      </c>
      <c r="Q97" s="76">
        <f t="shared" si="12"/>
        <v>32784.805999999997</v>
      </c>
    </row>
    <row r="98" spans="1:17" x14ac:dyDescent="0.2">
      <c r="A98" s="1" t="s">
        <v>67</v>
      </c>
      <c r="C98" s="26">
        <v>48068.421000000002</v>
      </c>
      <c r="D98" s="26"/>
      <c r="E98" s="1">
        <f t="shared" si="9"/>
        <v>10078.023726675556</v>
      </c>
      <c r="F98" s="1">
        <f t="shared" si="10"/>
        <v>10078</v>
      </c>
      <c r="G98" s="1">
        <f t="shared" si="11"/>
        <v>1.1293199997453485E-2</v>
      </c>
      <c r="I98" s="1">
        <f t="shared" si="8"/>
        <v>1.1293199997453485E-2</v>
      </c>
      <c r="O98" s="1">
        <f t="shared" ca="1" si="5"/>
        <v>7.7038828382505857E-3</v>
      </c>
      <c r="Q98" s="76">
        <f t="shared" si="12"/>
        <v>33049.921000000002</v>
      </c>
    </row>
    <row r="99" spans="1:17" x14ac:dyDescent="0.2">
      <c r="A99" s="1" t="s">
        <v>68</v>
      </c>
      <c r="C99" s="26">
        <v>48086.508000000002</v>
      </c>
      <c r="D99" s="26"/>
      <c r="E99" s="1">
        <f t="shared" si="9"/>
        <v>10116.023972909252</v>
      </c>
      <c r="F99" s="1">
        <f t="shared" si="10"/>
        <v>10116</v>
      </c>
      <c r="G99" s="1">
        <f t="shared" si="11"/>
        <v>1.1410400002205279E-2</v>
      </c>
      <c r="I99" s="1">
        <f t="shared" si="8"/>
        <v>1.1410400002205279E-2</v>
      </c>
      <c r="O99" s="1">
        <f t="shared" ca="1" si="5"/>
        <v>7.677832787974838E-3</v>
      </c>
      <c r="Q99" s="76">
        <f t="shared" si="12"/>
        <v>33068.008000000002</v>
      </c>
    </row>
    <row r="100" spans="1:17" x14ac:dyDescent="0.2">
      <c r="A100" s="1" t="s">
        <v>68</v>
      </c>
      <c r="C100" s="26">
        <v>48108.41</v>
      </c>
      <c r="D100" s="26"/>
      <c r="E100" s="1">
        <f t="shared" si="9"/>
        <v>10162.039420081832</v>
      </c>
      <c r="F100" s="1">
        <f t="shared" si="10"/>
        <v>10162</v>
      </c>
      <c r="G100" s="1">
        <f t="shared" si="11"/>
        <v>1.8762799998512492E-2</v>
      </c>
      <c r="I100" s="1">
        <f t="shared" si="8"/>
        <v>1.8762799998512492E-2</v>
      </c>
      <c r="O100" s="1">
        <f t="shared" ca="1" si="5"/>
        <v>7.6462985165884068E-3</v>
      </c>
      <c r="Q100" s="76">
        <f t="shared" si="12"/>
        <v>33089.910000000003</v>
      </c>
    </row>
    <row r="101" spans="1:17" x14ac:dyDescent="0.2">
      <c r="A101" s="1" t="s">
        <v>57</v>
      </c>
      <c r="C101" s="26">
        <v>48133.637000000002</v>
      </c>
      <c r="D101" s="26"/>
      <c r="E101" s="1">
        <f t="shared" si="9"/>
        <v>10215.040592843341</v>
      </c>
      <c r="F101" s="1">
        <f t="shared" si="10"/>
        <v>10215</v>
      </c>
      <c r="G101" s="1">
        <f t="shared" si="11"/>
        <v>1.9320999999763444E-2</v>
      </c>
      <c r="I101" s="1">
        <f t="shared" si="8"/>
        <v>1.9320999999763444E-2</v>
      </c>
      <c r="O101" s="1">
        <f t="shared" ca="1" si="5"/>
        <v>7.6099655517301275E-3</v>
      </c>
      <c r="Q101" s="76">
        <f t="shared" si="12"/>
        <v>33115.137000000002</v>
      </c>
    </row>
    <row r="102" spans="1:17" x14ac:dyDescent="0.2">
      <c r="A102" s="1" t="s">
        <v>68</v>
      </c>
      <c r="C102" s="26">
        <v>48178.373</v>
      </c>
      <c r="D102" s="26"/>
      <c r="E102" s="1">
        <f t="shared" si="9"/>
        <v>10309.029591323493</v>
      </c>
      <c r="F102" s="1">
        <f t="shared" si="10"/>
        <v>10309</v>
      </c>
      <c r="G102" s="1">
        <f t="shared" si="11"/>
        <v>1.4084599999478087E-2</v>
      </c>
      <c r="I102" s="1">
        <f t="shared" si="8"/>
        <v>1.4084599999478087E-2</v>
      </c>
      <c r="O102" s="1">
        <f t="shared" ca="1" si="5"/>
        <v>7.5455259536795945E-3</v>
      </c>
      <c r="Q102" s="76">
        <f t="shared" si="12"/>
        <v>33159.873</v>
      </c>
    </row>
    <row r="103" spans="1:17" x14ac:dyDescent="0.2">
      <c r="A103" s="1" t="s">
        <v>69</v>
      </c>
      <c r="C103" s="26">
        <v>48208.353000000003</v>
      </c>
      <c r="D103" s="26"/>
      <c r="E103" s="1">
        <f t="shared" si="9"/>
        <v>10372.016674979508</v>
      </c>
      <c r="F103" s="1">
        <f t="shared" si="10"/>
        <v>10372</v>
      </c>
      <c r="G103" s="1">
        <f t="shared" si="11"/>
        <v>7.9368000006070361E-3</v>
      </c>
      <c r="I103" s="1">
        <f t="shared" si="8"/>
        <v>7.9368000006070361E-3</v>
      </c>
      <c r="O103" s="1">
        <f t="shared" ca="1" si="5"/>
        <v>7.5023377124329603E-3</v>
      </c>
      <c r="Q103" s="76">
        <f t="shared" si="12"/>
        <v>33189.853000000003</v>
      </c>
    </row>
    <row r="104" spans="1:17" x14ac:dyDescent="0.2">
      <c r="A104" s="1" t="s">
        <v>70</v>
      </c>
      <c r="C104" s="26">
        <v>48444.434000000001</v>
      </c>
      <c r="D104" s="26">
        <v>5.0000000000000001E-3</v>
      </c>
      <c r="E104" s="1">
        <f t="shared" si="9"/>
        <v>10868.015797614389</v>
      </c>
      <c r="F104" s="1">
        <f t="shared" si="10"/>
        <v>10868</v>
      </c>
      <c r="G104" s="1">
        <f t="shared" si="11"/>
        <v>7.5192000003880821E-3</v>
      </c>
      <c r="I104" s="1">
        <f t="shared" si="8"/>
        <v>7.5192000003880821E-3</v>
      </c>
      <c r="O104" s="1">
        <f t="shared" ref="O104:O167" ca="1" si="13">+C$11+C$12*$F104</f>
        <v>7.162316003570572E-3</v>
      </c>
      <c r="Q104" s="76">
        <f t="shared" si="12"/>
        <v>33425.934000000001</v>
      </c>
    </row>
    <row r="105" spans="1:17" x14ac:dyDescent="0.2">
      <c r="A105" s="1" t="s">
        <v>70</v>
      </c>
      <c r="C105" s="26">
        <v>48475.385000000002</v>
      </c>
      <c r="D105" s="26">
        <v>5.0000000000000001E-3</v>
      </c>
      <c r="E105" s="1">
        <f t="shared" si="9"/>
        <v>10933.042923239378</v>
      </c>
      <c r="F105" s="1">
        <f t="shared" si="10"/>
        <v>10933</v>
      </c>
      <c r="G105" s="1">
        <f t="shared" si="11"/>
        <v>2.04301999983727E-2</v>
      </c>
      <c r="I105" s="1">
        <f t="shared" si="8"/>
        <v>2.04301999983727E-2</v>
      </c>
      <c r="O105" s="1">
        <f t="shared" ca="1" si="13"/>
        <v>7.1177567070462664E-3</v>
      </c>
      <c r="Q105" s="76">
        <f t="shared" si="12"/>
        <v>33456.885000000002</v>
      </c>
    </row>
    <row r="106" spans="1:17" x14ac:dyDescent="0.2">
      <c r="A106" s="1" t="s">
        <v>70</v>
      </c>
      <c r="C106" s="26">
        <v>48483.470999999998</v>
      </c>
      <c r="D106" s="26">
        <v>5.0000000000000001E-3</v>
      </c>
      <c r="E106" s="1">
        <f t="shared" si="9"/>
        <v>10950.031367483614</v>
      </c>
      <c r="F106" s="1">
        <f t="shared" si="10"/>
        <v>10950</v>
      </c>
      <c r="G106" s="1">
        <f t="shared" si="11"/>
        <v>1.4929999997548293E-2</v>
      </c>
      <c r="I106" s="1">
        <f t="shared" si="8"/>
        <v>1.4929999997548293E-2</v>
      </c>
      <c r="O106" s="1">
        <f t="shared" ca="1" si="13"/>
        <v>7.1061027371860644E-3</v>
      </c>
      <c r="Q106" s="76">
        <f t="shared" si="12"/>
        <v>33464.970999999998</v>
      </c>
    </row>
    <row r="107" spans="1:17" x14ac:dyDescent="0.2">
      <c r="A107" s="1" t="s">
        <v>71</v>
      </c>
      <c r="C107" s="26">
        <v>48504.411999999997</v>
      </c>
      <c r="D107" s="26">
        <v>5.0000000000000001E-3</v>
      </c>
      <c r="E107" s="1">
        <f t="shared" si="9"/>
        <v>10994.02778238823</v>
      </c>
      <c r="F107" s="1">
        <f t="shared" si="10"/>
        <v>10994</v>
      </c>
      <c r="G107" s="1">
        <f t="shared" si="11"/>
        <v>1.3223599991761148E-2</v>
      </c>
      <c r="I107" s="1">
        <f t="shared" si="8"/>
        <v>1.3223599991761148E-2</v>
      </c>
      <c r="O107" s="1">
        <f t="shared" ca="1" si="13"/>
        <v>7.0759395210773035E-3</v>
      </c>
      <c r="Q107" s="76">
        <f t="shared" si="12"/>
        <v>33485.911999999997</v>
      </c>
    </row>
    <row r="108" spans="1:17" x14ac:dyDescent="0.2">
      <c r="A108" s="1" t="s">
        <v>71</v>
      </c>
      <c r="C108" s="26">
        <v>48524.404999999999</v>
      </c>
      <c r="D108" s="26">
        <v>5.0000000000000001E-3</v>
      </c>
      <c r="E108" s="1">
        <f t="shared" si="9"/>
        <v>11036.032477636218</v>
      </c>
      <c r="F108" s="1">
        <f t="shared" si="10"/>
        <v>11036</v>
      </c>
      <c r="G108" s="1">
        <f t="shared" si="11"/>
        <v>1.5458399997442029E-2</v>
      </c>
      <c r="I108" s="1">
        <f t="shared" ref="I108:I139" si="14">G108</f>
        <v>1.5458399997442029E-2</v>
      </c>
      <c r="O108" s="1">
        <f t="shared" ca="1" si="13"/>
        <v>7.0471473602462141E-3</v>
      </c>
      <c r="Q108" s="76">
        <f t="shared" si="12"/>
        <v>33505.904999999999</v>
      </c>
    </row>
    <row r="109" spans="1:17" x14ac:dyDescent="0.2">
      <c r="A109" s="1" t="s">
        <v>71</v>
      </c>
      <c r="C109" s="26">
        <v>48586.275000000001</v>
      </c>
      <c r="D109" s="26">
        <v>5.0000000000000001E-3</v>
      </c>
      <c r="E109" s="1">
        <f t="shared" si="9"/>
        <v>11166.019497842934</v>
      </c>
      <c r="F109" s="1">
        <f t="shared" si="10"/>
        <v>11166</v>
      </c>
      <c r="G109" s="1">
        <f t="shared" si="11"/>
        <v>9.2804000014439225E-3</v>
      </c>
      <c r="I109" s="1">
        <f t="shared" si="14"/>
        <v>9.2804000014439225E-3</v>
      </c>
      <c r="O109" s="1">
        <f t="shared" ca="1" si="13"/>
        <v>6.9580287671976047E-3</v>
      </c>
      <c r="Q109" s="76">
        <f t="shared" si="12"/>
        <v>33567.775000000001</v>
      </c>
    </row>
    <row r="110" spans="1:17" x14ac:dyDescent="0.2">
      <c r="A110" s="1" t="s">
        <v>57</v>
      </c>
      <c r="C110" s="26">
        <v>48601.517</v>
      </c>
      <c r="D110" s="26"/>
      <c r="E110" s="1">
        <f t="shared" si="9"/>
        <v>11198.042484136622</v>
      </c>
      <c r="F110" s="1">
        <f t="shared" si="10"/>
        <v>11198</v>
      </c>
      <c r="G110" s="1">
        <f t="shared" si="11"/>
        <v>2.0221200000378303E-2</v>
      </c>
      <c r="I110" s="1">
        <f t="shared" si="14"/>
        <v>2.0221200000378303E-2</v>
      </c>
      <c r="O110" s="1">
        <f t="shared" ca="1" si="13"/>
        <v>6.9360918827548693E-3</v>
      </c>
      <c r="Q110" s="76">
        <f t="shared" si="12"/>
        <v>33583.017</v>
      </c>
    </row>
    <row r="111" spans="1:17" x14ac:dyDescent="0.2">
      <c r="A111" s="1" t="s">
        <v>57</v>
      </c>
      <c r="C111" s="26">
        <v>48773.822</v>
      </c>
      <c r="D111" s="26"/>
      <c r="E111" s="1">
        <f t="shared" si="9"/>
        <v>11560.05013755051</v>
      </c>
      <c r="F111" s="1">
        <f t="shared" si="10"/>
        <v>11560</v>
      </c>
      <c r="G111" s="1">
        <f t="shared" si="11"/>
        <v>2.3864000002504326E-2</v>
      </c>
      <c r="I111" s="1">
        <f t="shared" si="14"/>
        <v>2.3864000002504326E-2</v>
      </c>
      <c r="O111" s="1">
        <f t="shared" ca="1" si="13"/>
        <v>6.6879308774964331E-3</v>
      </c>
      <c r="Q111" s="76">
        <f t="shared" si="12"/>
        <v>33755.322</v>
      </c>
    </row>
    <row r="112" spans="1:17" x14ac:dyDescent="0.2">
      <c r="A112" s="1" t="s">
        <v>72</v>
      </c>
      <c r="C112" s="26">
        <v>48780.481</v>
      </c>
      <c r="D112" s="26">
        <v>5.0000000000000001E-3</v>
      </c>
      <c r="E112" s="1">
        <f t="shared" si="9"/>
        <v>11574.040497459293</v>
      </c>
      <c r="F112" s="1">
        <f t="shared" si="10"/>
        <v>11574</v>
      </c>
      <c r="G112" s="1">
        <f t="shared" si="11"/>
        <v>1.9275599996035453E-2</v>
      </c>
      <c r="I112" s="1">
        <f t="shared" si="14"/>
        <v>1.9275599996035453E-2</v>
      </c>
      <c r="O112" s="1">
        <f t="shared" ca="1" si="13"/>
        <v>6.6783334905527372E-3</v>
      </c>
      <c r="Q112" s="76">
        <f t="shared" si="12"/>
        <v>33761.981</v>
      </c>
    </row>
    <row r="113" spans="1:17" x14ac:dyDescent="0.2">
      <c r="A113" s="1" t="s">
        <v>72</v>
      </c>
      <c r="C113" s="26">
        <v>48801.421000000002</v>
      </c>
      <c r="D113" s="26">
        <v>5.0000000000000001E-3</v>
      </c>
      <c r="E113" s="1">
        <f t="shared" si="9"/>
        <v>11618.034811393814</v>
      </c>
      <c r="F113" s="1">
        <f t="shared" si="10"/>
        <v>11618</v>
      </c>
      <c r="G113" s="1">
        <f t="shared" si="11"/>
        <v>1.6569200000958517E-2</v>
      </c>
      <c r="I113" s="1">
        <f t="shared" si="14"/>
        <v>1.6569200000958517E-2</v>
      </c>
      <c r="O113" s="1">
        <f t="shared" ca="1" si="13"/>
        <v>6.6481702744439763E-3</v>
      </c>
      <c r="Q113" s="76">
        <f t="shared" si="12"/>
        <v>33782.921000000002</v>
      </c>
    </row>
    <row r="114" spans="1:17" x14ac:dyDescent="0.2">
      <c r="A114" s="1" t="s">
        <v>57</v>
      </c>
      <c r="C114" s="26">
        <v>48835.675000000003</v>
      </c>
      <c r="D114" s="26"/>
      <c r="E114" s="1">
        <f t="shared" si="9"/>
        <v>11690.001441265493</v>
      </c>
      <c r="F114" s="1">
        <f t="shared" si="10"/>
        <v>11690</v>
      </c>
      <c r="G114" s="1">
        <f t="shared" si="11"/>
        <v>6.8599999940488487E-4</v>
      </c>
      <c r="I114" s="1">
        <f t="shared" si="14"/>
        <v>6.8599999940488487E-4</v>
      </c>
      <c r="O114" s="1">
        <f t="shared" ca="1" si="13"/>
        <v>6.5988122844478237E-3</v>
      </c>
      <c r="Q114" s="76">
        <f t="shared" si="12"/>
        <v>33817.175000000003</v>
      </c>
    </row>
    <row r="115" spans="1:17" x14ac:dyDescent="0.2">
      <c r="A115" s="1" t="s">
        <v>73</v>
      </c>
      <c r="C115" s="26">
        <v>48840.444000000003</v>
      </c>
      <c r="D115" s="26">
        <v>5.0000000000000001E-3</v>
      </c>
      <c r="E115" s="1">
        <f t="shared" si="9"/>
        <v>11700.020967681621</v>
      </c>
      <c r="F115" s="1">
        <f t="shared" si="10"/>
        <v>11700</v>
      </c>
      <c r="G115" s="1">
        <f t="shared" si="11"/>
        <v>9.9800000025425106E-3</v>
      </c>
      <c r="I115" s="1">
        <f t="shared" si="14"/>
        <v>9.9800000025425106E-3</v>
      </c>
      <c r="O115" s="1">
        <f t="shared" ca="1" si="13"/>
        <v>6.5919570080594687E-3</v>
      </c>
      <c r="Q115" s="76">
        <f t="shared" si="12"/>
        <v>33821.944000000003</v>
      </c>
    </row>
    <row r="116" spans="1:17" x14ac:dyDescent="0.2">
      <c r="A116" s="1" t="s">
        <v>57</v>
      </c>
      <c r="C116" s="26">
        <v>48866.62</v>
      </c>
      <c r="D116" s="26"/>
      <c r="E116" s="1">
        <f t="shared" si="9"/>
        <v>11755.015961069867</v>
      </c>
      <c r="F116" s="1">
        <f t="shared" si="10"/>
        <v>11755</v>
      </c>
      <c r="G116" s="1">
        <f t="shared" si="11"/>
        <v>7.5970000034430996E-3</v>
      </c>
      <c r="I116" s="1">
        <f t="shared" si="14"/>
        <v>7.5970000034430996E-3</v>
      </c>
      <c r="O116" s="1">
        <f t="shared" ca="1" si="13"/>
        <v>6.5542529879235173E-3</v>
      </c>
      <c r="Q116" s="76">
        <f t="shared" si="12"/>
        <v>33848.120000000003</v>
      </c>
    </row>
    <row r="117" spans="1:17" x14ac:dyDescent="0.2">
      <c r="A117" s="1" t="s">
        <v>73</v>
      </c>
      <c r="C117" s="26">
        <v>48871.387000000002</v>
      </c>
      <c r="D117" s="26">
        <v>4.0000000000000001E-3</v>
      </c>
      <c r="E117" s="1">
        <f t="shared" si="9"/>
        <v>11765.031285545791</v>
      </c>
      <c r="F117" s="1">
        <f t="shared" si="10"/>
        <v>11765</v>
      </c>
      <c r="G117" s="1">
        <f t="shared" ref="G117:G148" si="15">+C117-(C$7+F117*C$8)</f>
        <v>1.4890999998897314E-2</v>
      </c>
      <c r="I117" s="1">
        <f t="shared" si="14"/>
        <v>1.4890999998897314E-2</v>
      </c>
      <c r="O117" s="1">
        <f t="shared" ca="1" si="13"/>
        <v>6.5473977115351641E-3</v>
      </c>
      <c r="Q117" s="76">
        <f t="shared" si="12"/>
        <v>33852.887000000002</v>
      </c>
    </row>
    <row r="118" spans="1:17" x14ac:dyDescent="0.2">
      <c r="A118" s="1" t="s">
        <v>73</v>
      </c>
      <c r="C118" s="26">
        <v>48881.381999999998</v>
      </c>
      <c r="D118" s="26">
        <v>5.0000000000000001E-3</v>
      </c>
      <c r="E118" s="1">
        <f t="shared" si="9"/>
        <v>11786.030481714619</v>
      </c>
      <c r="F118" s="1">
        <f t="shared" si="10"/>
        <v>11786</v>
      </c>
      <c r="G118" s="1">
        <f t="shared" si="15"/>
        <v>1.4508399995975196E-2</v>
      </c>
      <c r="I118" s="1">
        <f t="shared" si="14"/>
        <v>1.4508399995975196E-2</v>
      </c>
      <c r="O118" s="1">
        <f t="shared" ca="1" si="13"/>
        <v>6.5330016311196185E-3</v>
      </c>
      <c r="Q118" s="76">
        <f t="shared" si="12"/>
        <v>33862.881999999998</v>
      </c>
    </row>
    <row r="119" spans="1:17" x14ac:dyDescent="0.2">
      <c r="A119" s="1" t="s">
        <v>57</v>
      </c>
      <c r="C119" s="26">
        <v>48885.663</v>
      </c>
      <c r="D119" s="26"/>
      <c r="E119" s="1">
        <f t="shared" si="9"/>
        <v>11795.024734721008</v>
      </c>
      <c r="F119" s="1">
        <f t="shared" si="10"/>
        <v>11795</v>
      </c>
      <c r="G119" s="1">
        <f t="shared" si="15"/>
        <v>1.1772999998356681E-2</v>
      </c>
      <c r="I119" s="1">
        <f t="shared" si="14"/>
        <v>1.1772999998356681E-2</v>
      </c>
      <c r="O119" s="1">
        <f t="shared" ca="1" si="13"/>
        <v>6.5268318823700992E-3</v>
      </c>
      <c r="Q119" s="76">
        <f t="shared" si="12"/>
        <v>33867.163</v>
      </c>
    </row>
    <row r="120" spans="1:17" x14ac:dyDescent="0.2">
      <c r="A120" s="1" t="s">
        <v>73</v>
      </c>
      <c r="C120" s="26">
        <v>48892.322999999997</v>
      </c>
      <c r="D120" s="26">
        <v>4.0000000000000001E-3</v>
      </c>
      <c r="E120" s="1">
        <f t="shared" si="9"/>
        <v>11809.017195599887</v>
      </c>
      <c r="F120" s="1">
        <f t="shared" si="10"/>
        <v>11809</v>
      </c>
      <c r="G120" s="1">
        <f t="shared" si="15"/>
        <v>8.1845999957295135E-3</v>
      </c>
      <c r="I120" s="1">
        <f t="shared" si="14"/>
        <v>8.1845999957295135E-3</v>
      </c>
      <c r="O120" s="1">
        <f t="shared" ca="1" si="13"/>
        <v>6.5172344954264032E-3</v>
      </c>
      <c r="Q120" s="76">
        <f t="shared" si="12"/>
        <v>33873.822999999997</v>
      </c>
    </row>
    <row r="121" spans="1:17" x14ac:dyDescent="0.2">
      <c r="A121" s="1" t="s">
        <v>57</v>
      </c>
      <c r="C121" s="26">
        <v>48897.557999999997</v>
      </c>
      <c r="D121" s="26"/>
      <c r="E121" s="1">
        <f t="shared" si="9"/>
        <v>11820.015774083517</v>
      </c>
      <c r="F121" s="1">
        <f t="shared" si="10"/>
        <v>11820</v>
      </c>
      <c r="G121" s="1">
        <f t="shared" si="15"/>
        <v>7.5079999951412901E-3</v>
      </c>
      <c r="I121" s="1">
        <f t="shared" si="14"/>
        <v>7.5079999951412901E-3</v>
      </c>
      <c r="O121" s="1">
        <f t="shared" ca="1" si="13"/>
        <v>6.5096936913992126E-3</v>
      </c>
      <c r="Q121" s="76">
        <f t="shared" si="12"/>
        <v>33879.057999999997</v>
      </c>
    </row>
    <row r="122" spans="1:17" x14ac:dyDescent="0.2">
      <c r="A122" s="1" t="s">
        <v>57</v>
      </c>
      <c r="C122" s="26">
        <v>48917.557999999997</v>
      </c>
      <c r="D122" s="26"/>
      <c r="E122" s="1">
        <f t="shared" si="9"/>
        <v>11862.035176122214</v>
      </c>
      <c r="F122" s="1">
        <f t="shared" si="10"/>
        <v>11862</v>
      </c>
      <c r="G122" s="1">
        <f t="shared" si="15"/>
        <v>1.674279999861028E-2</v>
      </c>
      <c r="I122" s="1">
        <f t="shared" si="14"/>
        <v>1.674279999861028E-2</v>
      </c>
      <c r="O122" s="1">
        <f t="shared" ca="1" si="13"/>
        <v>6.4809015305681231E-3</v>
      </c>
      <c r="Q122" s="76">
        <f t="shared" si="12"/>
        <v>33899.057999999997</v>
      </c>
    </row>
    <row r="123" spans="1:17" x14ac:dyDescent="0.2">
      <c r="A123" s="1" t="s">
        <v>74</v>
      </c>
      <c r="C123" s="26">
        <v>49137.445</v>
      </c>
      <c r="D123" s="26">
        <v>5.0000000000000001E-3</v>
      </c>
      <c r="E123" s="1">
        <f t="shared" si="9"/>
        <v>12324.011188926372</v>
      </c>
      <c r="F123" s="1">
        <f t="shared" si="10"/>
        <v>12324</v>
      </c>
      <c r="G123" s="1">
        <f t="shared" si="15"/>
        <v>5.3255999955581501E-3</v>
      </c>
      <c r="I123" s="1">
        <f t="shared" si="14"/>
        <v>5.3255999955581501E-3</v>
      </c>
      <c r="O123" s="1">
        <f t="shared" ca="1" si="13"/>
        <v>6.1641877614261407E-3</v>
      </c>
      <c r="Q123" s="76">
        <f t="shared" si="12"/>
        <v>34118.945</v>
      </c>
    </row>
    <row r="124" spans="1:17" x14ac:dyDescent="0.2">
      <c r="A124" s="1" t="s">
        <v>74</v>
      </c>
      <c r="C124" s="26">
        <v>49147.45</v>
      </c>
      <c r="D124" s="26">
        <v>5.0000000000000001E-3</v>
      </c>
      <c r="E124" s="1">
        <f t="shared" si="9"/>
        <v>12345.031394796224</v>
      </c>
      <c r="F124" s="1">
        <f t="shared" si="10"/>
        <v>12345</v>
      </c>
      <c r="G124" s="1">
        <f t="shared" si="15"/>
        <v>1.4942999994673301E-2</v>
      </c>
      <c r="I124" s="1">
        <f t="shared" si="14"/>
        <v>1.4942999994673301E-2</v>
      </c>
      <c r="O124" s="1">
        <f t="shared" ca="1" si="13"/>
        <v>6.1497916810105968E-3</v>
      </c>
      <c r="Q124" s="76">
        <f t="shared" si="12"/>
        <v>34128.949999999997</v>
      </c>
    </row>
    <row r="125" spans="1:17" x14ac:dyDescent="0.2">
      <c r="A125" s="1" t="s">
        <v>74</v>
      </c>
      <c r="C125" s="26">
        <v>49157.446000000004</v>
      </c>
      <c r="D125" s="26">
        <v>5.0000000000000001E-3</v>
      </c>
      <c r="E125" s="1">
        <f t="shared" si="9"/>
        <v>12366.032691935177</v>
      </c>
      <c r="F125" s="1">
        <f t="shared" si="10"/>
        <v>12366</v>
      </c>
      <c r="G125" s="1">
        <f t="shared" si="15"/>
        <v>1.5560400002868846E-2</v>
      </c>
      <c r="I125" s="1">
        <f t="shared" si="14"/>
        <v>1.5560400002868846E-2</v>
      </c>
      <c r="O125" s="1">
        <f t="shared" ca="1" si="13"/>
        <v>6.1353956005950512E-3</v>
      </c>
      <c r="Q125" s="76">
        <f t="shared" si="12"/>
        <v>34138.946000000004</v>
      </c>
    </row>
    <row r="126" spans="1:17" x14ac:dyDescent="0.2">
      <c r="A126" s="1" t="s">
        <v>74</v>
      </c>
      <c r="C126" s="26">
        <v>49177.427000000003</v>
      </c>
      <c r="D126" s="26">
        <v>5.0000000000000001E-3</v>
      </c>
      <c r="E126" s="1">
        <f t="shared" si="9"/>
        <v>12408.012175541939</v>
      </c>
      <c r="F126" s="1">
        <f t="shared" si="10"/>
        <v>12408</v>
      </c>
      <c r="G126" s="1">
        <f t="shared" si="15"/>
        <v>5.7951999988290481E-3</v>
      </c>
      <c r="I126" s="1">
        <f t="shared" si="14"/>
        <v>5.7951999988290481E-3</v>
      </c>
      <c r="O126" s="1">
        <f t="shared" ca="1" si="13"/>
        <v>6.1066034397639617E-3</v>
      </c>
      <c r="Q126" s="76">
        <f t="shared" si="12"/>
        <v>34158.927000000003</v>
      </c>
    </row>
    <row r="127" spans="1:17" x14ac:dyDescent="0.2">
      <c r="A127" s="1" t="s">
        <v>57</v>
      </c>
      <c r="C127" s="26">
        <v>49203.618000000002</v>
      </c>
      <c r="D127" s="26"/>
      <c r="E127" s="1">
        <f t="shared" si="9"/>
        <v>12463.038683481713</v>
      </c>
      <c r="F127" s="1">
        <f t="shared" si="10"/>
        <v>12463</v>
      </c>
      <c r="G127" s="1">
        <f t="shared" si="15"/>
        <v>1.841219999914756E-2</v>
      </c>
      <c r="I127" s="1">
        <f t="shared" si="14"/>
        <v>1.841219999914756E-2</v>
      </c>
      <c r="O127" s="1">
        <f t="shared" ca="1" si="13"/>
        <v>6.068899419628012E-3</v>
      </c>
      <c r="Q127" s="76">
        <f t="shared" si="12"/>
        <v>34185.118000000002</v>
      </c>
    </row>
    <row r="128" spans="1:17" x14ac:dyDescent="0.2">
      <c r="A128" s="1" t="s">
        <v>75</v>
      </c>
      <c r="C128" s="26">
        <v>49207.406000000003</v>
      </c>
      <c r="D128" s="26">
        <v>5.0000000000000001E-3</v>
      </c>
      <c r="E128" s="1">
        <f t="shared" si="9"/>
        <v>12470.997158227843</v>
      </c>
      <c r="F128" s="1">
        <f t="shared" si="10"/>
        <v>12471</v>
      </c>
      <c r="G128" s="1">
        <f t="shared" si="15"/>
        <v>-1.3525999966077507E-3</v>
      </c>
      <c r="I128" s="1">
        <f t="shared" si="14"/>
        <v>-1.3525999966077507E-3</v>
      </c>
      <c r="O128" s="1">
        <f t="shared" ca="1" si="13"/>
        <v>6.0634151985173284E-3</v>
      </c>
      <c r="Q128" s="76">
        <f t="shared" si="12"/>
        <v>34188.906000000003</v>
      </c>
    </row>
    <row r="129" spans="1:17" x14ac:dyDescent="0.2">
      <c r="A129" s="1" t="s">
        <v>57</v>
      </c>
      <c r="C129" s="26">
        <v>49273.58</v>
      </c>
      <c r="D129" s="26"/>
      <c r="E129" s="1">
        <f t="shared" si="9"/>
        <v>12610.026753753278</v>
      </c>
      <c r="F129" s="1">
        <f t="shared" si="10"/>
        <v>12610</v>
      </c>
      <c r="G129" s="1">
        <f t="shared" si="15"/>
        <v>1.2734000003547408E-2</v>
      </c>
      <c r="I129" s="1">
        <f t="shared" si="14"/>
        <v>1.2734000003547408E-2</v>
      </c>
      <c r="O129" s="1">
        <f t="shared" ca="1" si="13"/>
        <v>5.9681268567191997E-3</v>
      </c>
      <c r="Q129" s="76">
        <f t="shared" si="12"/>
        <v>34255.08</v>
      </c>
    </row>
    <row r="130" spans="1:17" x14ac:dyDescent="0.2">
      <c r="A130" s="1" t="s">
        <v>57</v>
      </c>
      <c r="C130" s="26">
        <v>49282.625999999997</v>
      </c>
      <c r="D130" s="26"/>
      <c r="E130" s="1">
        <f t="shared" si="9"/>
        <v>12629.03212929537</v>
      </c>
      <c r="F130" s="1">
        <f t="shared" si="10"/>
        <v>12629</v>
      </c>
      <c r="G130" s="1">
        <f t="shared" si="15"/>
        <v>1.5292599993699696E-2</v>
      </c>
      <c r="I130" s="1">
        <f t="shared" si="14"/>
        <v>1.5292599993699696E-2</v>
      </c>
      <c r="O130" s="1">
        <f t="shared" ca="1" si="13"/>
        <v>5.9551018315813255E-3</v>
      </c>
      <c r="Q130" s="76">
        <f t="shared" si="12"/>
        <v>34264.125999999997</v>
      </c>
    </row>
    <row r="131" spans="1:17" x14ac:dyDescent="0.2">
      <c r="A131" s="1" t="s">
        <v>76</v>
      </c>
      <c r="C131" s="26">
        <v>49534.413999999997</v>
      </c>
      <c r="D131" s="26">
        <v>5.0000000000000001E-3</v>
      </c>
      <c r="E131" s="1">
        <f t="shared" si="9"/>
        <v>13158.031189321347</v>
      </c>
      <c r="F131" s="1">
        <f t="shared" si="10"/>
        <v>13158</v>
      </c>
      <c r="G131" s="1">
        <f t="shared" si="15"/>
        <v>1.4845199992123526E-2</v>
      </c>
      <c r="I131" s="1">
        <f t="shared" si="14"/>
        <v>1.4845199992123526E-2</v>
      </c>
      <c r="O131" s="1">
        <f t="shared" ca="1" si="13"/>
        <v>5.592457710637367E-3</v>
      </c>
      <c r="Q131" s="76">
        <f t="shared" si="12"/>
        <v>34515.913999999997</v>
      </c>
    </row>
    <row r="132" spans="1:17" x14ac:dyDescent="0.2">
      <c r="A132" s="1" t="s">
        <v>76</v>
      </c>
      <c r="C132" s="26">
        <v>49544.415999999997</v>
      </c>
      <c r="D132" s="26">
        <v>5.0000000000000001E-3</v>
      </c>
      <c r="E132" s="1">
        <f t="shared" si="9"/>
        <v>13179.045092280901</v>
      </c>
      <c r="F132" s="1">
        <f t="shared" si="10"/>
        <v>13179</v>
      </c>
      <c r="G132" s="1">
        <f t="shared" si="15"/>
        <v>2.1462599994265474E-2</v>
      </c>
      <c r="I132" s="1">
        <f t="shared" si="14"/>
        <v>2.1462599994265474E-2</v>
      </c>
      <c r="O132" s="1">
        <f t="shared" ca="1" si="13"/>
        <v>5.5780616302218214E-3</v>
      </c>
      <c r="Q132" s="76">
        <f t="shared" si="12"/>
        <v>34525.915999999997</v>
      </c>
    </row>
    <row r="133" spans="1:17" x14ac:dyDescent="0.2">
      <c r="A133" s="1" t="s">
        <v>77</v>
      </c>
      <c r="C133" s="26">
        <v>49920.428</v>
      </c>
      <c r="D133" s="26">
        <v>4.0000000000000001E-3</v>
      </c>
      <c r="E133" s="1">
        <f t="shared" si="9"/>
        <v>13969.035062249639</v>
      </c>
      <c r="F133" s="1">
        <f t="shared" si="10"/>
        <v>13969</v>
      </c>
      <c r="G133" s="1">
        <f t="shared" si="15"/>
        <v>1.6688600000634324E-2</v>
      </c>
      <c r="I133" s="1">
        <f t="shared" si="14"/>
        <v>1.6688600000634324E-2</v>
      </c>
      <c r="O133" s="1">
        <f t="shared" ca="1" si="13"/>
        <v>5.0364947955418085E-3</v>
      </c>
      <c r="Q133" s="76">
        <f t="shared" si="12"/>
        <v>34901.928</v>
      </c>
    </row>
    <row r="134" spans="1:17" x14ac:dyDescent="0.2">
      <c r="A134" s="23" t="s">
        <v>78</v>
      </c>
      <c r="B134" s="24" t="s">
        <v>44</v>
      </c>
      <c r="C134" s="25">
        <v>49955.654999999999</v>
      </c>
      <c r="D134" s="26"/>
      <c r="E134" s="1">
        <f t="shared" si="9"/>
        <v>14043.045936030498</v>
      </c>
      <c r="F134" s="1">
        <f t="shared" si="10"/>
        <v>14043</v>
      </c>
      <c r="G134" s="1">
        <f t="shared" si="15"/>
        <v>2.1864199996343814E-2</v>
      </c>
      <c r="I134" s="1">
        <f t="shared" si="14"/>
        <v>2.1864199996343814E-2</v>
      </c>
      <c r="O134" s="1">
        <f t="shared" ca="1" si="13"/>
        <v>4.9857657502679845E-3</v>
      </c>
      <c r="Q134" s="76">
        <f t="shared" si="12"/>
        <v>34937.154999999999</v>
      </c>
    </row>
    <row r="135" spans="1:17" x14ac:dyDescent="0.2">
      <c r="A135" s="1" t="s">
        <v>77</v>
      </c>
      <c r="C135" s="26">
        <v>49970.394999999997</v>
      </c>
      <c r="D135" s="26">
        <v>4.0000000000000001E-3</v>
      </c>
      <c r="E135" s="1">
        <f t="shared" si="9"/>
        <v>14074.014235333012</v>
      </c>
      <c r="F135" s="1">
        <f t="shared" si="10"/>
        <v>14074</v>
      </c>
      <c r="G135" s="1">
        <f t="shared" si="15"/>
        <v>6.775599998945836E-3</v>
      </c>
      <c r="I135" s="1">
        <f t="shared" si="14"/>
        <v>6.775599998945836E-3</v>
      </c>
      <c r="O135" s="1">
        <f t="shared" ca="1" si="13"/>
        <v>4.964514393464084E-3</v>
      </c>
      <c r="Q135" s="76">
        <f t="shared" si="12"/>
        <v>34951.894999999997</v>
      </c>
    </row>
    <row r="136" spans="1:17" x14ac:dyDescent="0.2">
      <c r="A136" s="1" t="s">
        <v>77</v>
      </c>
      <c r="C136" s="26">
        <v>50002.29</v>
      </c>
      <c r="D136" s="26">
        <v>5.0000000000000001E-3</v>
      </c>
      <c r="E136" s="1">
        <f t="shared" si="9"/>
        <v>14141.024676734234</v>
      </c>
      <c r="F136" s="1">
        <f t="shared" si="10"/>
        <v>14141</v>
      </c>
      <c r="G136" s="1">
        <f t="shared" si="15"/>
        <v>1.1745399999199435E-2</v>
      </c>
      <c r="I136" s="1">
        <f t="shared" si="14"/>
        <v>1.1745399999199435E-2</v>
      </c>
      <c r="O136" s="1">
        <f t="shared" ca="1" si="13"/>
        <v>4.9185840416621079E-3</v>
      </c>
      <c r="Q136" s="76">
        <f t="shared" si="12"/>
        <v>34983.79</v>
      </c>
    </row>
    <row r="137" spans="1:17" x14ac:dyDescent="0.2">
      <c r="A137" s="23" t="s">
        <v>78</v>
      </c>
      <c r="B137" s="24" t="s">
        <v>44</v>
      </c>
      <c r="C137" s="25">
        <v>50006.578000000001</v>
      </c>
      <c r="D137" s="26"/>
      <c r="E137" s="1">
        <f t="shared" si="9"/>
        <v>14150.033636531331</v>
      </c>
      <c r="F137" s="1">
        <f t="shared" si="10"/>
        <v>14150</v>
      </c>
      <c r="G137" s="1">
        <f t="shared" si="15"/>
        <v>1.6009999999369029E-2</v>
      </c>
      <c r="I137" s="1">
        <f t="shared" si="14"/>
        <v>1.6009999999369029E-2</v>
      </c>
      <c r="O137" s="1">
        <f t="shared" ca="1" si="13"/>
        <v>4.9124142929125886E-3</v>
      </c>
      <c r="Q137" s="76">
        <f t="shared" si="12"/>
        <v>34988.078000000001</v>
      </c>
    </row>
    <row r="138" spans="1:17" x14ac:dyDescent="0.2">
      <c r="A138" s="23" t="s">
        <v>78</v>
      </c>
      <c r="B138" s="24" t="s">
        <v>44</v>
      </c>
      <c r="C138" s="25">
        <v>50016.565000000002</v>
      </c>
      <c r="D138" s="26"/>
      <c r="E138" s="1">
        <f t="shared" si="9"/>
        <v>14171.016024939358</v>
      </c>
      <c r="F138" s="1">
        <f t="shared" si="10"/>
        <v>14171</v>
      </c>
      <c r="G138" s="1">
        <f t="shared" si="15"/>
        <v>7.6274000020930544E-3</v>
      </c>
      <c r="I138" s="1">
        <f t="shared" si="14"/>
        <v>7.6274000020930544E-3</v>
      </c>
      <c r="O138" s="1">
        <f t="shared" ca="1" si="13"/>
        <v>4.8980182124970448E-3</v>
      </c>
      <c r="Q138" s="76">
        <f t="shared" si="12"/>
        <v>34998.065000000002</v>
      </c>
    </row>
    <row r="139" spans="1:17" x14ac:dyDescent="0.2">
      <c r="A139" s="23" t="s">
        <v>78</v>
      </c>
      <c r="B139" s="24" t="s">
        <v>44</v>
      </c>
      <c r="C139" s="25">
        <v>50036.569000000003</v>
      </c>
      <c r="D139" s="26"/>
      <c r="E139" s="1">
        <f t="shared" si="9"/>
        <v>14213.043830858463</v>
      </c>
      <c r="F139" s="1">
        <f t="shared" si="10"/>
        <v>14213</v>
      </c>
      <c r="G139" s="1">
        <f t="shared" si="15"/>
        <v>2.0862199999100994E-2</v>
      </c>
      <c r="I139" s="1">
        <f t="shared" si="14"/>
        <v>2.0862199999100994E-2</v>
      </c>
      <c r="O139" s="1">
        <f t="shared" ca="1" si="13"/>
        <v>4.8692260516659553E-3</v>
      </c>
      <c r="Q139" s="76">
        <f t="shared" si="12"/>
        <v>35018.069000000003</v>
      </c>
    </row>
    <row r="140" spans="1:17" x14ac:dyDescent="0.2">
      <c r="A140" s="1" t="s">
        <v>79</v>
      </c>
      <c r="C140" s="26">
        <v>50276.436000000002</v>
      </c>
      <c r="D140" s="26">
        <v>5.0000000000000001E-3</v>
      </c>
      <c r="E140" s="1">
        <f t="shared" si="9"/>
        <v>14716.997226299271</v>
      </c>
      <c r="F140" s="1">
        <f t="shared" si="10"/>
        <v>14717</v>
      </c>
      <c r="G140" s="1">
        <f t="shared" si="15"/>
        <v>-1.3201999972807243E-3</v>
      </c>
      <c r="I140" s="1">
        <f t="shared" ref="I140:I161" si="16">G140</f>
        <v>-1.3201999972807243E-3</v>
      </c>
      <c r="O140" s="1">
        <f t="shared" ca="1" si="13"/>
        <v>4.5237201216928834E-3</v>
      </c>
      <c r="Q140" s="76">
        <f t="shared" si="12"/>
        <v>35257.936000000002</v>
      </c>
    </row>
    <row r="141" spans="1:17" x14ac:dyDescent="0.2">
      <c r="A141" s="1" t="s">
        <v>79</v>
      </c>
      <c r="C141" s="26">
        <v>50276.436000000002</v>
      </c>
      <c r="D141" s="26">
        <v>5.0000000000000001E-3</v>
      </c>
      <c r="E141" s="1">
        <f t="shared" si="9"/>
        <v>14716.997226299271</v>
      </c>
      <c r="F141" s="1">
        <f t="shared" si="10"/>
        <v>14717</v>
      </c>
      <c r="G141" s="1">
        <f t="shared" si="15"/>
        <v>-1.3201999972807243E-3</v>
      </c>
      <c r="I141" s="1">
        <f t="shared" si="16"/>
        <v>-1.3201999972807243E-3</v>
      </c>
      <c r="O141" s="1">
        <f t="shared" ca="1" si="13"/>
        <v>4.5237201216928834E-3</v>
      </c>
      <c r="Q141" s="76">
        <f t="shared" si="12"/>
        <v>35257.936000000002</v>
      </c>
    </row>
    <row r="142" spans="1:17" x14ac:dyDescent="0.2">
      <c r="A142" s="23" t="s">
        <v>78</v>
      </c>
      <c r="B142" s="24" t="s">
        <v>44</v>
      </c>
      <c r="C142" s="25">
        <v>50320.726999999999</v>
      </c>
      <c r="D142" s="26"/>
      <c r="E142" s="1">
        <f t="shared" si="9"/>
        <v>14810.051293084063</v>
      </c>
      <c r="F142" s="1">
        <f t="shared" si="10"/>
        <v>14810</v>
      </c>
      <c r="G142" s="1">
        <f t="shared" si="15"/>
        <v>2.4413999999524094E-2</v>
      </c>
      <c r="I142" s="1">
        <f t="shared" si="16"/>
        <v>2.4413999999524094E-2</v>
      </c>
      <c r="O142" s="1">
        <f t="shared" ca="1" si="13"/>
        <v>4.4599660512811851E-3</v>
      </c>
      <c r="Q142" s="76">
        <f t="shared" si="12"/>
        <v>35302.226999999999</v>
      </c>
    </row>
    <row r="143" spans="1:17" x14ac:dyDescent="0.2">
      <c r="A143" s="1" t="s">
        <v>80</v>
      </c>
      <c r="C143" s="26">
        <v>50337.368999999999</v>
      </c>
      <c r="D143" s="26">
        <v>4.0000000000000001E-3</v>
      </c>
      <c r="E143" s="1">
        <f t="shared" si="9"/>
        <v>14845.015637520462</v>
      </c>
      <c r="F143" s="1">
        <f t="shared" si="10"/>
        <v>14845</v>
      </c>
      <c r="G143" s="1">
        <f t="shared" si="15"/>
        <v>7.4429999949643388E-3</v>
      </c>
      <c r="I143" s="1">
        <f t="shared" si="16"/>
        <v>7.4429999949643388E-3</v>
      </c>
      <c r="O143" s="1">
        <f t="shared" ca="1" si="13"/>
        <v>4.4359725839219436E-3</v>
      </c>
      <c r="Q143" s="76">
        <f t="shared" si="12"/>
        <v>35318.868999999999</v>
      </c>
    </row>
    <row r="144" spans="1:17" x14ac:dyDescent="0.2">
      <c r="A144" s="1" t="s">
        <v>80</v>
      </c>
      <c r="C144" s="26">
        <v>50357.362000000001</v>
      </c>
      <c r="D144" s="26">
        <v>4.0000000000000001E-3</v>
      </c>
      <c r="E144" s="1">
        <f t="shared" si="9"/>
        <v>14887.02033276845</v>
      </c>
      <c r="F144" s="1">
        <f t="shared" si="10"/>
        <v>14887</v>
      </c>
      <c r="G144" s="1">
        <f t="shared" si="15"/>
        <v>9.6778000006452203E-3</v>
      </c>
      <c r="I144" s="1">
        <f t="shared" si="16"/>
        <v>9.6778000006452203E-3</v>
      </c>
      <c r="O144" s="1">
        <f t="shared" ca="1" si="13"/>
        <v>4.4071804230908541E-3</v>
      </c>
      <c r="Q144" s="76">
        <f t="shared" si="12"/>
        <v>35338.862000000001</v>
      </c>
    </row>
    <row r="145" spans="1:17" x14ac:dyDescent="0.2">
      <c r="A145" s="1" t="s">
        <v>81</v>
      </c>
      <c r="C145" s="26">
        <v>50672.457000000002</v>
      </c>
      <c r="D145" s="26">
        <v>5.0000000000000001E-3</v>
      </c>
      <c r="E145" s="1">
        <f t="shared" si="9"/>
        <v>15549.025507037621</v>
      </c>
      <c r="F145" s="1">
        <f t="shared" si="10"/>
        <v>15549</v>
      </c>
      <c r="G145" s="1">
        <f t="shared" si="15"/>
        <v>1.214060000347672E-2</v>
      </c>
      <c r="I145" s="1">
        <f t="shared" si="16"/>
        <v>1.214060000347672E-2</v>
      </c>
      <c r="O145" s="1">
        <f t="shared" ca="1" si="13"/>
        <v>3.9533611261817793E-3</v>
      </c>
      <c r="Q145" s="76">
        <f t="shared" si="12"/>
        <v>35653.957000000002</v>
      </c>
    </row>
    <row r="146" spans="1:17" x14ac:dyDescent="0.2">
      <c r="A146" s="23" t="s">
        <v>78</v>
      </c>
      <c r="B146" s="24" t="s">
        <v>44</v>
      </c>
      <c r="C146" s="25">
        <v>50698.648000000001</v>
      </c>
      <c r="D146" s="26"/>
      <c r="E146" s="1">
        <f t="shared" si="9"/>
        <v>15604.052014977395</v>
      </c>
      <c r="F146" s="1">
        <f t="shared" si="10"/>
        <v>15604</v>
      </c>
      <c r="G146" s="1">
        <f t="shared" si="15"/>
        <v>2.4757599996519275E-2</v>
      </c>
      <c r="I146" s="1">
        <f t="shared" si="16"/>
        <v>2.4757599996519275E-2</v>
      </c>
      <c r="O146" s="1">
        <f t="shared" ca="1" si="13"/>
        <v>3.9156571060458296E-3</v>
      </c>
      <c r="Q146" s="76">
        <f t="shared" si="12"/>
        <v>35680.148000000001</v>
      </c>
    </row>
    <row r="147" spans="1:17" x14ac:dyDescent="0.2">
      <c r="A147" s="1" t="s">
        <v>82</v>
      </c>
      <c r="C147" s="26">
        <v>50702.438000000002</v>
      </c>
      <c r="D147" s="26">
        <v>5.0000000000000001E-3</v>
      </c>
      <c r="E147" s="1">
        <f t="shared" si="9"/>
        <v>15612.01469166373</v>
      </c>
      <c r="F147" s="1">
        <f t="shared" si="10"/>
        <v>15612</v>
      </c>
      <c r="G147" s="1">
        <f t="shared" si="15"/>
        <v>6.9928000011714175E-3</v>
      </c>
      <c r="I147" s="1">
        <f t="shared" si="16"/>
        <v>6.9928000011714175E-3</v>
      </c>
      <c r="O147" s="1">
        <f t="shared" ca="1" si="13"/>
        <v>3.9101728849351459E-3</v>
      </c>
      <c r="Q147" s="76">
        <f t="shared" si="12"/>
        <v>35683.938000000002</v>
      </c>
    </row>
    <row r="148" spans="1:17" x14ac:dyDescent="0.2">
      <c r="A148" s="23" t="s">
        <v>78</v>
      </c>
      <c r="B148" s="24" t="s">
        <v>44</v>
      </c>
      <c r="C148" s="25">
        <v>50749.572999999997</v>
      </c>
      <c r="D148" s="26"/>
      <c r="E148" s="1">
        <f t="shared" si="9"/>
        <v>15711.043917418418</v>
      </c>
      <c r="F148" s="1">
        <f t="shared" si="10"/>
        <v>15711</v>
      </c>
      <c r="G148" s="1">
        <f t="shared" si="15"/>
        <v>2.0903399992675986E-2</v>
      </c>
      <c r="I148" s="1">
        <f t="shared" si="16"/>
        <v>2.0903399992675986E-2</v>
      </c>
      <c r="O148" s="1">
        <f t="shared" ca="1" si="13"/>
        <v>3.8423056486904354E-3</v>
      </c>
      <c r="Q148" s="76">
        <f t="shared" si="12"/>
        <v>35731.072999999997</v>
      </c>
    </row>
    <row r="149" spans="1:17" x14ac:dyDescent="0.2">
      <c r="A149" s="1" t="s">
        <v>82</v>
      </c>
      <c r="C149" s="26">
        <v>50754.328999999998</v>
      </c>
      <c r="D149" s="26">
        <v>8.9999999999999993E-3</v>
      </c>
      <c r="E149" s="1">
        <f t="shared" ref="E149:E212" si="17">+(C149-C$7)/C$8</f>
        <v>15721.036131223223</v>
      </c>
      <c r="F149" s="1">
        <f t="shared" ref="F149:F212" si="18">ROUND(2*E149,0)/2</f>
        <v>15721</v>
      </c>
      <c r="G149" s="1">
        <f t="shared" ref="G149:G163" si="19">+C149-(C$7+F149*C$8)</f>
        <v>1.7197399996803142E-2</v>
      </c>
      <c r="I149" s="1">
        <f t="shared" si="16"/>
        <v>1.7197399996803142E-2</v>
      </c>
      <c r="O149" s="1">
        <f t="shared" ca="1" si="13"/>
        <v>3.8354503723020805E-3</v>
      </c>
      <c r="Q149" s="76">
        <f t="shared" si="12"/>
        <v>35735.828999999998</v>
      </c>
    </row>
    <row r="150" spans="1:17" x14ac:dyDescent="0.2">
      <c r="A150" s="23" t="s">
        <v>78</v>
      </c>
      <c r="B150" s="24" t="s">
        <v>44</v>
      </c>
      <c r="C150" s="25">
        <v>51012.773999999998</v>
      </c>
      <c r="D150" s="26"/>
      <c r="E150" s="1">
        <f t="shared" si="17"/>
        <v>16264.021349217779</v>
      </c>
      <c r="F150" s="1">
        <f t="shared" si="18"/>
        <v>16264</v>
      </c>
      <c r="G150" s="1">
        <f t="shared" si="19"/>
        <v>1.0161599995626602E-2</v>
      </c>
      <c r="I150" s="1">
        <f t="shared" si="16"/>
        <v>1.0161599995626602E-2</v>
      </c>
      <c r="O150" s="1">
        <f t="shared" ca="1" si="13"/>
        <v>3.4632088644144261E-3</v>
      </c>
      <c r="Q150" s="76">
        <f t="shared" ref="Q150:Q213" si="20">+C150-15018.5</f>
        <v>35994.273999999998</v>
      </c>
    </row>
    <row r="151" spans="1:17" x14ac:dyDescent="0.2">
      <c r="A151" s="23" t="s">
        <v>78</v>
      </c>
      <c r="B151" s="24" t="s">
        <v>44</v>
      </c>
      <c r="C151" s="25">
        <v>51054.667999999998</v>
      </c>
      <c r="D151" s="26"/>
      <c r="E151" s="1">
        <f t="shared" si="17"/>
        <v>16352.039390668238</v>
      </c>
      <c r="F151" s="1">
        <f t="shared" si="18"/>
        <v>16352</v>
      </c>
      <c r="G151" s="1">
        <f t="shared" si="19"/>
        <v>1.8748799993772991E-2</v>
      </c>
      <c r="I151" s="1">
        <f t="shared" si="16"/>
        <v>1.8748799993772991E-2</v>
      </c>
      <c r="O151" s="1">
        <f t="shared" ca="1" si="13"/>
        <v>3.4028824321969044E-3</v>
      </c>
      <c r="Q151" s="76">
        <f t="shared" si="20"/>
        <v>36036.167999999998</v>
      </c>
    </row>
    <row r="152" spans="1:17" x14ac:dyDescent="0.2">
      <c r="A152" s="23" t="s">
        <v>78</v>
      </c>
      <c r="B152" s="24" t="s">
        <v>44</v>
      </c>
      <c r="C152" s="25">
        <v>51095.603999999999</v>
      </c>
      <c r="D152" s="26"/>
      <c r="E152" s="1">
        <f t="shared" si="17"/>
        <v>16438.044702761046</v>
      </c>
      <c r="F152" s="1">
        <f t="shared" si="18"/>
        <v>16438</v>
      </c>
      <c r="G152" s="1">
        <f t="shared" si="19"/>
        <v>2.1277200001350138E-2</v>
      </c>
      <c r="I152" s="1">
        <f t="shared" si="16"/>
        <v>2.1277200001350138E-2</v>
      </c>
      <c r="O152" s="1">
        <f t="shared" ca="1" si="13"/>
        <v>3.3439270552570559E-3</v>
      </c>
      <c r="Q152" s="76">
        <f t="shared" si="20"/>
        <v>36077.103999999999</v>
      </c>
    </row>
    <row r="153" spans="1:17" x14ac:dyDescent="0.2">
      <c r="A153" s="23" t="s">
        <v>78</v>
      </c>
      <c r="B153" s="24" t="s">
        <v>44</v>
      </c>
      <c r="C153" s="25">
        <v>51156.527999999998</v>
      </c>
      <c r="D153" s="26"/>
      <c r="E153" s="1">
        <f t="shared" si="17"/>
        <v>16566.044205251324</v>
      </c>
      <c r="F153" s="1">
        <f t="shared" si="18"/>
        <v>16566</v>
      </c>
      <c r="G153" s="1">
        <f t="shared" si="19"/>
        <v>2.1040399995399639E-2</v>
      </c>
      <c r="I153" s="1">
        <f t="shared" si="16"/>
        <v>2.1040399995399639E-2</v>
      </c>
      <c r="O153" s="1">
        <f t="shared" ca="1" si="13"/>
        <v>3.2561795174861161E-3</v>
      </c>
      <c r="Q153" s="76">
        <f t="shared" si="20"/>
        <v>36138.027999999998</v>
      </c>
    </row>
    <row r="154" spans="1:17" x14ac:dyDescent="0.2">
      <c r="A154" s="23" t="s">
        <v>78</v>
      </c>
      <c r="B154" s="24" t="s">
        <v>44</v>
      </c>
      <c r="C154" s="25">
        <v>51411.642</v>
      </c>
      <c r="D154" s="26"/>
      <c r="E154" s="1">
        <f t="shared" si="17"/>
        <v>17102.031091836339</v>
      </c>
      <c r="F154" s="1">
        <f t="shared" si="18"/>
        <v>17102</v>
      </c>
      <c r="G154" s="1">
        <f t="shared" si="19"/>
        <v>1.4798799995332956E-2</v>
      </c>
      <c r="I154" s="1">
        <f t="shared" si="16"/>
        <v>1.4798799995332956E-2</v>
      </c>
      <c r="O154" s="1">
        <f t="shared" ca="1" si="13"/>
        <v>2.8887367030703097E-3</v>
      </c>
      <c r="Q154" s="76">
        <f t="shared" si="20"/>
        <v>36393.142</v>
      </c>
    </row>
    <row r="155" spans="1:17" x14ac:dyDescent="0.2">
      <c r="A155" s="23" t="s">
        <v>78</v>
      </c>
      <c r="B155" s="24" t="s">
        <v>44</v>
      </c>
      <c r="C155" s="25">
        <v>51452.582000000002</v>
      </c>
      <c r="D155" s="26"/>
      <c r="E155" s="1">
        <f t="shared" si="17"/>
        <v>17188.044807809558</v>
      </c>
      <c r="F155" s="1">
        <f t="shared" si="18"/>
        <v>17188</v>
      </c>
      <c r="G155" s="1">
        <f t="shared" si="19"/>
        <v>2.1327200003725011E-2</v>
      </c>
      <c r="I155" s="1">
        <f t="shared" si="16"/>
        <v>2.1327200003725011E-2</v>
      </c>
      <c r="O155" s="1">
        <f t="shared" ca="1" si="13"/>
        <v>2.8297813261304594E-3</v>
      </c>
      <c r="Q155" s="76">
        <f t="shared" si="20"/>
        <v>36434.082000000002</v>
      </c>
    </row>
    <row r="156" spans="1:17" x14ac:dyDescent="0.2">
      <c r="A156" s="23" t="s">
        <v>78</v>
      </c>
      <c r="B156" s="24" t="s">
        <v>44</v>
      </c>
      <c r="C156" s="25">
        <v>51460.678999999996</v>
      </c>
      <c r="D156" s="26"/>
      <c r="E156" s="1">
        <f t="shared" si="17"/>
        <v>17205.056362724914</v>
      </c>
      <c r="F156" s="1">
        <f t="shared" si="18"/>
        <v>17205</v>
      </c>
      <c r="G156" s="1">
        <f t="shared" si="19"/>
        <v>2.6826999994227663E-2</v>
      </c>
      <c r="I156" s="1">
        <f t="shared" si="16"/>
        <v>2.6826999994227663E-2</v>
      </c>
      <c r="O156" s="1">
        <f t="shared" ca="1" si="13"/>
        <v>2.8181273562702565E-3</v>
      </c>
      <c r="Q156" s="76">
        <f t="shared" si="20"/>
        <v>36442.178999999996</v>
      </c>
    </row>
    <row r="157" spans="1:17" x14ac:dyDescent="0.2">
      <c r="A157" s="23" t="s">
        <v>83</v>
      </c>
      <c r="B157" s="24" t="s">
        <v>44</v>
      </c>
      <c r="C157" s="25">
        <v>52042.786</v>
      </c>
      <c r="D157" s="26"/>
      <c r="E157" s="1">
        <f t="shared" si="17"/>
        <v>18428.045765851923</v>
      </c>
      <c r="F157" s="1">
        <f t="shared" si="18"/>
        <v>18428</v>
      </c>
      <c r="G157" s="1">
        <f t="shared" si="19"/>
        <v>2.1783199998026248E-2</v>
      </c>
      <c r="I157" s="1">
        <f t="shared" si="16"/>
        <v>2.1783199998026248E-2</v>
      </c>
      <c r="O157" s="1">
        <f t="shared" ca="1" si="13"/>
        <v>1.9797270539744886E-3</v>
      </c>
      <c r="Q157" s="76">
        <f t="shared" si="20"/>
        <v>37024.286</v>
      </c>
    </row>
    <row r="158" spans="1:17" x14ac:dyDescent="0.2">
      <c r="A158" s="23" t="s">
        <v>83</v>
      </c>
      <c r="B158" s="24" t="s">
        <v>44</v>
      </c>
      <c r="C158" s="25">
        <v>52133.688000000002</v>
      </c>
      <c r="D158" s="26"/>
      <c r="E158" s="1">
        <f t="shared" si="17"/>
        <v>18619.028150058009</v>
      </c>
      <c r="F158" s="1">
        <f t="shared" si="18"/>
        <v>18619</v>
      </c>
      <c r="G158" s="1">
        <f t="shared" si="19"/>
        <v>1.3398600000073202E-2</v>
      </c>
      <c r="I158" s="1">
        <f t="shared" si="16"/>
        <v>1.3398600000073202E-2</v>
      </c>
      <c r="O158" s="1">
        <f t="shared" ca="1" si="13"/>
        <v>1.8487912749569155E-3</v>
      </c>
      <c r="Q158" s="76">
        <f t="shared" si="20"/>
        <v>37115.188000000002</v>
      </c>
    </row>
    <row r="159" spans="1:17" x14ac:dyDescent="0.2">
      <c r="A159" s="23" t="s">
        <v>83</v>
      </c>
      <c r="B159" s="24" t="s">
        <v>44</v>
      </c>
      <c r="C159" s="25">
        <v>52225.550999999999</v>
      </c>
      <c r="D159" s="26"/>
      <c r="E159" s="1">
        <f t="shared" si="17"/>
        <v>18812.029566532045</v>
      </c>
      <c r="F159" s="1">
        <f t="shared" si="18"/>
        <v>18812</v>
      </c>
      <c r="G159" s="1">
        <f t="shared" si="19"/>
        <v>1.4072799996938556E-2</v>
      </c>
      <c r="I159" s="1">
        <f t="shared" si="16"/>
        <v>1.4072799996938556E-2</v>
      </c>
      <c r="O159" s="1">
        <f t="shared" ca="1" si="13"/>
        <v>1.7164844406616711E-3</v>
      </c>
      <c r="Q159" s="76">
        <f t="shared" si="20"/>
        <v>37207.050999999999</v>
      </c>
    </row>
    <row r="160" spans="1:17" x14ac:dyDescent="0.2">
      <c r="A160" s="23" t="s">
        <v>83</v>
      </c>
      <c r="B160" s="24" t="s">
        <v>44</v>
      </c>
      <c r="C160" s="25">
        <v>52235.55</v>
      </c>
      <c r="D160" s="26"/>
      <c r="E160" s="1">
        <f t="shared" si="17"/>
        <v>18833.0371665813</v>
      </c>
      <c r="F160" s="1">
        <f t="shared" si="18"/>
        <v>18833</v>
      </c>
      <c r="G160" s="1">
        <f t="shared" si="19"/>
        <v>1.7690200002107304E-2</v>
      </c>
      <c r="I160" s="1">
        <f t="shared" si="16"/>
        <v>1.7690200002107304E-2</v>
      </c>
      <c r="O160" s="1">
        <f t="shared" ca="1" si="13"/>
        <v>1.7020883602461272E-3</v>
      </c>
      <c r="Q160" s="76">
        <f t="shared" si="20"/>
        <v>37217.050000000003</v>
      </c>
    </row>
    <row r="161" spans="1:21" x14ac:dyDescent="0.2">
      <c r="A161" s="23" t="s">
        <v>83</v>
      </c>
      <c r="B161" s="24" t="s">
        <v>44</v>
      </c>
      <c r="C161" s="25">
        <v>52448.769</v>
      </c>
      <c r="D161" s="26"/>
      <c r="E161" s="1">
        <f t="shared" si="17"/>
        <v>19281.003910745745</v>
      </c>
      <c r="F161" s="1">
        <f t="shared" si="18"/>
        <v>19281</v>
      </c>
      <c r="G161" s="1">
        <f t="shared" si="19"/>
        <v>1.8614000000525266E-3</v>
      </c>
      <c r="I161" s="1">
        <f t="shared" si="16"/>
        <v>1.8614000000525266E-3</v>
      </c>
      <c r="O161" s="1">
        <f t="shared" ca="1" si="13"/>
        <v>1.3949719780478407E-3</v>
      </c>
      <c r="Q161" s="76">
        <f t="shared" si="20"/>
        <v>37430.269</v>
      </c>
    </row>
    <row r="162" spans="1:21" x14ac:dyDescent="0.2">
      <c r="A162" s="23" t="s">
        <v>83</v>
      </c>
      <c r="B162" s="24" t="s">
        <v>44</v>
      </c>
      <c r="C162" s="25">
        <v>52521.591899999999</v>
      </c>
      <c r="D162" s="26"/>
      <c r="E162" s="1">
        <f t="shared" si="17"/>
        <v>19434.002646381934</v>
      </c>
      <c r="F162" s="1">
        <f t="shared" si="18"/>
        <v>19434</v>
      </c>
      <c r="G162" s="1">
        <f t="shared" si="19"/>
        <v>1.2596000015037134E-3</v>
      </c>
      <c r="J162" s="1">
        <f>G162</f>
        <v>1.2596000015037134E-3</v>
      </c>
      <c r="O162" s="1">
        <f t="shared" ca="1" si="13"/>
        <v>1.2900862493060144E-3</v>
      </c>
      <c r="Q162" s="76">
        <f t="shared" si="20"/>
        <v>37503.091899999999</v>
      </c>
    </row>
    <row r="163" spans="1:21" x14ac:dyDescent="0.2">
      <c r="A163" s="27" t="s">
        <v>84</v>
      </c>
      <c r="B163" s="28" t="s">
        <v>44</v>
      </c>
      <c r="C163" s="29">
        <v>52803.367400000003</v>
      </c>
      <c r="D163" s="29">
        <v>1.1000000000000001E-3</v>
      </c>
      <c r="E163" s="1">
        <f t="shared" si="17"/>
        <v>20026.004547339689</v>
      </c>
      <c r="F163" s="1">
        <f t="shared" si="18"/>
        <v>20026</v>
      </c>
      <c r="G163" s="1">
        <f t="shared" si="19"/>
        <v>2.164400000765454E-3</v>
      </c>
      <c r="J163" s="1">
        <f>G163</f>
        <v>2.164400000765454E-3</v>
      </c>
      <c r="O163" s="1">
        <f t="shared" ca="1" si="13"/>
        <v>8.8425388711542083E-4</v>
      </c>
      <c r="Q163" s="76">
        <f t="shared" si="20"/>
        <v>37784.867400000003</v>
      </c>
    </row>
    <row r="164" spans="1:21" x14ac:dyDescent="0.2">
      <c r="A164" s="27" t="s">
        <v>84</v>
      </c>
      <c r="B164" s="28" t="s">
        <v>52</v>
      </c>
      <c r="C164" s="29">
        <v>52817.413399999998</v>
      </c>
      <c r="D164" s="29">
        <v>1.8E-3</v>
      </c>
      <c r="E164" s="1">
        <f t="shared" si="17"/>
        <v>20055.514773391456</v>
      </c>
      <c r="F164" s="1">
        <f t="shared" si="18"/>
        <v>20055.5</v>
      </c>
      <c r="O164" s="1">
        <f t="shared" ca="1" si="13"/>
        <v>8.640308217697755E-4</v>
      </c>
      <c r="Q164" s="76">
        <f t="shared" si="20"/>
        <v>37798.913399999998</v>
      </c>
      <c r="U164" s="1">
        <f>+C164-(C$7+F164*C$8)</f>
        <v>7.0316999990609474E-3</v>
      </c>
    </row>
    <row r="165" spans="1:21" x14ac:dyDescent="0.2">
      <c r="A165" s="27" t="s">
        <v>84</v>
      </c>
      <c r="B165" s="28" t="s">
        <v>44</v>
      </c>
      <c r="C165" s="29">
        <v>52831.448499999999</v>
      </c>
      <c r="D165" s="29">
        <v>5.0000000000000001E-4</v>
      </c>
      <c r="E165" s="1">
        <f t="shared" si="17"/>
        <v>20085.002098869125</v>
      </c>
      <c r="F165" s="1">
        <f t="shared" si="18"/>
        <v>20085</v>
      </c>
      <c r="G165" s="1">
        <f t="shared" ref="G165:G174" si="21">+C165-(C$7+F165*C$8)</f>
        <v>9.9899999622721225E-4</v>
      </c>
      <c r="J165" s="1">
        <f>G165</f>
        <v>9.9899999622721225E-4</v>
      </c>
      <c r="O165" s="1">
        <f t="shared" ca="1" si="13"/>
        <v>8.4380775642413017E-4</v>
      </c>
      <c r="Q165" s="76">
        <f t="shared" si="20"/>
        <v>37812.948499999999</v>
      </c>
    </row>
    <row r="166" spans="1:21" x14ac:dyDescent="0.2">
      <c r="A166" s="23" t="s">
        <v>83</v>
      </c>
      <c r="B166" s="24" t="s">
        <v>44</v>
      </c>
      <c r="C166" s="25">
        <v>52876.666299999997</v>
      </c>
      <c r="D166" s="26"/>
      <c r="E166" s="1">
        <f t="shared" si="17"/>
        <v>20180.003344744393</v>
      </c>
      <c r="F166" s="1">
        <f t="shared" si="18"/>
        <v>20180</v>
      </c>
      <c r="G166" s="1">
        <f t="shared" si="21"/>
        <v>1.5919999932521023E-3</v>
      </c>
      <c r="J166" s="1">
        <f>G166</f>
        <v>1.5919999932521023E-3</v>
      </c>
      <c r="O166" s="1">
        <f t="shared" ca="1" si="13"/>
        <v>7.7868263073476059E-4</v>
      </c>
      <c r="Q166" s="76">
        <f t="shared" si="20"/>
        <v>37858.166299999997</v>
      </c>
    </row>
    <row r="167" spans="1:21" x14ac:dyDescent="0.2">
      <c r="A167" s="23" t="s">
        <v>83</v>
      </c>
      <c r="B167" s="24" t="s">
        <v>44</v>
      </c>
      <c r="C167" s="25">
        <v>52886.6613</v>
      </c>
      <c r="D167" s="26"/>
      <c r="E167" s="1">
        <f t="shared" si="17"/>
        <v>20201.002540913236</v>
      </c>
      <c r="F167" s="1">
        <f t="shared" si="18"/>
        <v>20201</v>
      </c>
      <c r="G167" s="1">
        <f t="shared" si="21"/>
        <v>1.2093999976059422E-3</v>
      </c>
      <c r="J167" s="1">
        <f>G167</f>
        <v>1.2093999976059422E-3</v>
      </c>
      <c r="O167" s="1">
        <f t="shared" ca="1" si="13"/>
        <v>7.6428655031921672E-4</v>
      </c>
      <c r="Q167" s="76">
        <f t="shared" si="20"/>
        <v>37868.1613</v>
      </c>
    </row>
    <row r="168" spans="1:21" x14ac:dyDescent="0.2">
      <c r="A168" s="29" t="s">
        <v>85</v>
      </c>
      <c r="B168" s="30" t="s">
        <v>44</v>
      </c>
      <c r="C168" s="29">
        <v>52903.319819999997</v>
      </c>
      <c r="D168" s="29">
        <v>1.2999999999999999E-3</v>
      </c>
      <c r="E168" s="1">
        <f t="shared" si="17"/>
        <v>20236.001593375717</v>
      </c>
      <c r="F168" s="1">
        <f t="shared" si="18"/>
        <v>20236</v>
      </c>
      <c r="G168" s="1">
        <f t="shared" si="21"/>
        <v>7.5839999772142619E-4</v>
      </c>
      <c r="K168" s="1">
        <f>G168</f>
        <v>7.5839999772142619E-4</v>
      </c>
      <c r="O168" s="1">
        <f t="shared" ref="O168:O231" ca="1" si="22">+C$11+C$12*$F168</f>
        <v>7.402930829599752E-4</v>
      </c>
      <c r="Q168" s="76">
        <f t="shared" si="20"/>
        <v>37884.819819999997</v>
      </c>
    </row>
    <row r="169" spans="1:21" x14ac:dyDescent="0.2">
      <c r="A169" s="29" t="s">
        <v>85</v>
      </c>
      <c r="B169" s="30" t="s">
        <v>44</v>
      </c>
      <c r="C169" s="29">
        <v>53228.408259999997</v>
      </c>
      <c r="D169" s="29" t="s">
        <v>86</v>
      </c>
      <c r="E169" s="1">
        <f t="shared" si="17"/>
        <v>20919.002686300362</v>
      </c>
      <c r="F169" s="1">
        <f t="shared" si="18"/>
        <v>20919</v>
      </c>
      <c r="G169" s="1">
        <f t="shared" si="21"/>
        <v>1.2785999933839776E-3</v>
      </c>
      <c r="K169" s="1">
        <f>G169</f>
        <v>1.2785999933839776E-3</v>
      </c>
      <c r="O169" s="1">
        <f t="shared" ca="1" si="22"/>
        <v>2.7207770563535474E-4</v>
      </c>
      <c r="Q169" s="76">
        <f t="shared" si="20"/>
        <v>38209.908259999997</v>
      </c>
    </row>
    <row r="170" spans="1:21" x14ac:dyDescent="0.2">
      <c r="A170" s="23" t="s">
        <v>83</v>
      </c>
      <c r="B170" s="24" t="s">
        <v>44</v>
      </c>
      <c r="C170" s="25">
        <v>53233.642399999997</v>
      </c>
      <c r="D170" s="26"/>
      <c r="E170" s="1">
        <f t="shared" si="17"/>
        <v>20929.999457949703</v>
      </c>
      <c r="F170" s="1">
        <f t="shared" si="18"/>
        <v>20930</v>
      </c>
      <c r="G170" s="1">
        <f t="shared" si="21"/>
        <v>-2.5800000730669126E-4</v>
      </c>
      <c r="J170" s="1">
        <f>G170</f>
        <v>-2.5800000730669126E-4</v>
      </c>
      <c r="O170" s="1">
        <f t="shared" ca="1" si="22"/>
        <v>2.6453690160816584E-4</v>
      </c>
      <c r="Q170" s="76">
        <f t="shared" si="20"/>
        <v>38215.142399999997</v>
      </c>
    </row>
    <row r="171" spans="1:21" x14ac:dyDescent="0.2">
      <c r="A171" s="29" t="s">
        <v>85</v>
      </c>
      <c r="B171" s="30" t="s">
        <v>44</v>
      </c>
      <c r="C171" s="29">
        <v>53289.33238</v>
      </c>
      <c r="D171" s="29">
        <v>1.5E-3</v>
      </c>
      <c r="E171" s="1">
        <f t="shared" si="17"/>
        <v>21047.002440907061</v>
      </c>
      <c r="F171" s="1">
        <f t="shared" si="18"/>
        <v>21047</v>
      </c>
      <c r="G171" s="1">
        <f t="shared" si="21"/>
        <v>1.1617999989539385E-3</v>
      </c>
      <c r="K171" s="1">
        <f>G171</f>
        <v>1.1617999989539385E-3</v>
      </c>
      <c r="O171" s="1">
        <f t="shared" ca="1" si="22"/>
        <v>1.8433016786441672E-4</v>
      </c>
      <c r="Q171" s="76">
        <f t="shared" si="20"/>
        <v>38270.83238</v>
      </c>
    </row>
    <row r="172" spans="1:21" x14ac:dyDescent="0.2">
      <c r="A172" s="23" t="s">
        <v>83</v>
      </c>
      <c r="B172" s="24" t="s">
        <v>44</v>
      </c>
      <c r="C172" s="25">
        <v>53344.542800000003</v>
      </c>
      <c r="D172" s="26"/>
      <c r="E172" s="1">
        <f t="shared" si="17"/>
        <v>21162.997882642332</v>
      </c>
      <c r="F172" s="1">
        <f t="shared" si="18"/>
        <v>21163</v>
      </c>
      <c r="G172" s="1">
        <f t="shared" si="21"/>
        <v>-1.0077999977511354E-3</v>
      </c>
      <c r="J172" s="1">
        <f>G172</f>
        <v>-1.0077999977511354E-3</v>
      </c>
      <c r="O172" s="1">
        <f t="shared" ca="1" si="22"/>
        <v>1.0480896175950327E-4</v>
      </c>
      <c r="Q172" s="76">
        <f t="shared" si="20"/>
        <v>38326.042800000003</v>
      </c>
    </row>
    <row r="173" spans="1:21" x14ac:dyDescent="0.2">
      <c r="A173" s="23" t="s">
        <v>83</v>
      </c>
      <c r="B173" s="24" t="s">
        <v>44</v>
      </c>
      <c r="C173" s="25">
        <v>53539.691599999998</v>
      </c>
      <c r="D173" s="26"/>
      <c r="E173" s="1">
        <f t="shared" si="17"/>
        <v>21572.99967687079</v>
      </c>
      <c r="F173" s="1">
        <f t="shared" si="18"/>
        <v>21573</v>
      </c>
      <c r="G173" s="1">
        <f t="shared" si="21"/>
        <v>-1.5379999967990443E-4</v>
      </c>
      <c r="J173" s="1">
        <f>G173</f>
        <v>-1.5379999967990443E-4</v>
      </c>
      <c r="O173" s="1">
        <f t="shared" ca="1" si="22"/>
        <v>-1.7625737016303648E-4</v>
      </c>
      <c r="Q173" s="76">
        <f t="shared" si="20"/>
        <v>38521.191599999998</v>
      </c>
    </row>
    <row r="174" spans="1:21" x14ac:dyDescent="0.2">
      <c r="A174" s="31" t="s">
        <v>87</v>
      </c>
      <c r="B174" s="32"/>
      <c r="C174" s="29">
        <v>53544.450299999997</v>
      </c>
      <c r="D174" s="29">
        <v>4.5999999999999999E-3</v>
      </c>
      <c r="E174" s="1">
        <f t="shared" si="17"/>
        <v>21582.997563294866</v>
      </c>
      <c r="F174" s="1">
        <f t="shared" si="18"/>
        <v>21583</v>
      </c>
      <c r="G174" s="1">
        <f t="shared" si="21"/>
        <v>-1.1598000055528246E-3</v>
      </c>
      <c r="J174" s="1">
        <f>G174</f>
        <v>-1.1598000055528246E-3</v>
      </c>
      <c r="O174" s="1">
        <f t="shared" ca="1" si="22"/>
        <v>-1.8311264655139145E-4</v>
      </c>
      <c r="Q174" s="76">
        <f t="shared" si="20"/>
        <v>38525.950299999997</v>
      </c>
    </row>
    <row r="175" spans="1:21" x14ac:dyDescent="0.2">
      <c r="A175" s="23" t="s">
        <v>83</v>
      </c>
      <c r="B175" s="24" t="s">
        <v>44</v>
      </c>
      <c r="C175" s="25">
        <v>53559.677000000003</v>
      </c>
      <c r="D175" s="26"/>
      <c r="E175" s="1">
        <f t="shared" si="17"/>
        <v>21614.988404746011</v>
      </c>
      <c r="F175" s="1">
        <f t="shared" si="18"/>
        <v>21615</v>
      </c>
      <c r="O175" s="1">
        <f t="shared" ca="1" si="22"/>
        <v>-2.0504953099412596E-4</v>
      </c>
      <c r="Q175" s="76">
        <f t="shared" si="20"/>
        <v>38541.177000000003</v>
      </c>
      <c r="U175" s="1">
        <f>+C175-(C$7+F175*C$8)</f>
        <v>-5.5189999984577298E-3</v>
      </c>
    </row>
    <row r="176" spans="1:21" x14ac:dyDescent="0.2">
      <c r="A176" s="29" t="s">
        <v>85</v>
      </c>
      <c r="B176" s="30" t="s">
        <v>44</v>
      </c>
      <c r="C176" s="29">
        <v>53575.389660000001</v>
      </c>
      <c r="D176" s="29">
        <v>2E-3</v>
      </c>
      <c r="E176" s="1">
        <f t="shared" si="17"/>
        <v>21648.000233627874</v>
      </c>
      <c r="F176" s="1">
        <f t="shared" si="18"/>
        <v>21648</v>
      </c>
      <c r="G176" s="1">
        <f t="shared" ref="G176:G219" si="23">+C176-(C$7+F176*C$8)</f>
        <v>1.112000027205795E-4</v>
      </c>
      <c r="K176" s="1">
        <f>G176</f>
        <v>1.112000027205795E-4</v>
      </c>
      <c r="O176" s="1">
        <f t="shared" ca="1" si="22"/>
        <v>-2.2767194307569613E-4</v>
      </c>
      <c r="Q176" s="76">
        <f t="shared" si="20"/>
        <v>38556.889660000001</v>
      </c>
    </row>
    <row r="177" spans="1:21" x14ac:dyDescent="0.2">
      <c r="A177" s="31" t="s">
        <v>87</v>
      </c>
      <c r="B177" s="30" t="s">
        <v>52</v>
      </c>
      <c r="C177" s="29">
        <v>53579.436600000001</v>
      </c>
      <c r="D177" s="29">
        <v>3.5999999999999999E-3</v>
      </c>
      <c r="E177" s="1">
        <f t="shared" si="17"/>
        <v>21656.502733572197</v>
      </c>
      <c r="F177" s="1">
        <f t="shared" si="18"/>
        <v>21656.5</v>
      </c>
      <c r="G177" s="1">
        <f t="shared" si="23"/>
        <v>1.3010999973630533E-3</v>
      </c>
      <c r="J177" s="1">
        <f>G177</f>
        <v>1.3010999973630533E-3</v>
      </c>
      <c r="O177" s="1">
        <f t="shared" ca="1" si="22"/>
        <v>-2.3349892800579759E-4</v>
      </c>
      <c r="Q177" s="76">
        <f t="shared" si="20"/>
        <v>38560.936600000001</v>
      </c>
    </row>
    <row r="178" spans="1:21" x14ac:dyDescent="0.2">
      <c r="A178" s="29" t="s">
        <v>85</v>
      </c>
      <c r="B178" s="30" t="s">
        <v>44</v>
      </c>
      <c r="C178" s="29">
        <v>53585.384760000001</v>
      </c>
      <c r="D178" s="29">
        <v>1E-3</v>
      </c>
      <c r="E178" s="1">
        <f t="shared" si="17"/>
        <v>21668.999639893722</v>
      </c>
      <c r="F178" s="1">
        <f t="shared" si="18"/>
        <v>21669</v>
      </c>
      <c r="G178" s="1">
        <f t="shared" si="23"/>
        <v>-1.7140000272775069E-4</v>
      </c>
      <c r="K178" s="1">
        <f>G178</f>
        <v>-1.7140000272775069E-4</v>
      </c>
      <c r="O178" s="1">
        <f t="shared" ca="1" si="22"/>
        <v>-2.4206802349124E-4</v>
      </c>
      <c r="Q178" s="76">
        <f t="shared" si="20"/>
        <v>38566.884760000001</v>
      </c>
    </row>
    <row r="179" spans="1:21" x14ac:dyDescent="0.2">
      <c r="A179" s="23" t="s">
        <v>83</v>
      </c>
      <c r="B179" s="24" t="s">
        <v>44</v>
      </c>
      <c r="C179" s="25">
        <v>53610.6106</v>
      </c>
      <c r="D179" s="26"/>
      <c r="E179" s="1">
        <f t="shared" si="17"/>
        <v>21721.998375529914</v>
      </c>
      <c r="F179" s="1">
        <f t="shared" si="18"/>
        <v>21722</v>
      </c>
      <c r="G179" s="1">
        <f t="shared" si="23"/>
        <v>-7.7320000127656385E-4</v>
      </c>
      <c r="J179" s="1">
        <f>G179</f>
        <v>-7.7320000127656385E-4</v>
      </c>
      <c r="O179" s="1">
        <f t="shared" ca="1" si="22"/>
        <v>-2.7840098834952011E-4</v>
      </c>
      <c r="Q179" s="76">
        <f t="shared" si="20"/>
        <v>38592.1106</v>
      </c>
    </row>
    <row r="180" spans="1:21" x14ac:dyDescent="0.2">
      <c r="A180" s="31" t="s">
        <v>87</v>
      </c>
      <c r="B180" s="32"/>
      <c r="C180" s="29">
        <v>53615.370999999999</v>
      </c>
      <c r="D180" s="29">
        <v>2.0000000000000001E-4</v>
      </c>
      <c r="E180" s="1">
        <f t="shared" si="17"/>
        <v>21731.999833603164</v>
      </c>
      <c r="F180" s="1">
        <f t="shared" si="18"/>
        <v>21732</v>
      </c>
      <c r="G180" s="1">
        <f t="shared" si="23"/>
        <v>-7.9200006439350545E-5</v>
      </c>
      <c r="J180" s="1">
        <f>G180</f>
        <v>-7.9200006439350545E-5</v>
      </c>
      <c r="O180" s="1">
        <f t="shared" ca="1" si="22"/>
        <v>-2.8525626473787508E-4</v>
      </c>
      <c r="Q180" s="76">
        <f t="shared" si="20"/>
        <v>38596.870999999999</v>
      </c>
      <c r="U180" s="13"/>
    </row>
    <row r="181" spans="1:21" x14ac:dyDescent="0.2">
      <c r="A181" s="23" t="s">
        <v>88</v>
      </c>
      <c r="B181" s="24" t="s">
        <v>44</v>
      </c>
      <c r="C181" s="25">
        <v>53946.645199999999</v>
      </c>
      <c r="D181" s="26"/>
      <c r="E181" s="1">
        <f t="shared" si="17"/>
        <v>22427.997023345553</v>
      </c>
      <c r="F181" s="1">
        <f t="shared" si="18"/>
        <v>22428</v>
      </c>
      <c r="G181" s="1">
        <f t="shared" si="23"/>
        <v>-1.4168000052450225E-3</v>
      </c>
      <c r="J181" s="1">
        <f>G181</f>
        <v>-1.4168000052450225E-3</v>
      </c>
      <c r="O181" s="1">
        <f t="shared" ca="1" si="22"/>
        <v>-7.6238350136735578E-4</v>
      </c>
      <c r="Q181" s="76">
        <f t="shared" si="20"/>
        <v>38928.145199999999</v>
      </c>
    </row>
    <row r="182" spans="1:21" x14ac:dyDescent="0.2">
      <c r="A182" s="29" t="s">
        <v>85</v>
      </c>
      <c r="B182" s="30" t="s">
        <v>44</v>
      </c>
      <c r="C182" s="29">
        <v>54003.286910000003</v>
      </c>
      <c r="D182" s="29">
        <v>1.9E-3</v>
      </c>
      <c r="E182" s="1">
        <f t="shared" si="17"/>
        <v>22546.999562578025</v>
      </c>
      <c r="F182" s="1">
        <f t="shared" si="18"/>
        <v>22547</v>
      </c>
      <c r="G182" s="1">
        <f t="shared" si="23"/>
        <v>-2.0819999917875975E-4</v>
      </c>
      <c r="K182" s="1">
        <f>G182</f>
        <v>-2.0819999917875975E-4</v>
      </c>
      <c r="O182" s="1">
        <f t="shared" ca="1" si="22"/>
        <v>-8.439612903887745E-4</v>
      </c>
      <c r="Q182" s="76">
        <f t="shared" si="20"/>
        <v>38984.786910000003</v>
      </c>
      <c r="U182" s="13"/>
    </row>
    <row r="183" spans="1:21" x14ac:dyDescent="0.2">
      <c r="A183" s="23" t="s">
        <v>88</v>
      </c>
      <c r="B183" s="24" t="s">
        <v>44</v>
      </c>
      <c r="C183" s="25">
        <v>54302.6708</v>
      </c>
      <c r="D183" s="26"/>
      <c r="E183" s="1">
        <f t="shared" si="17"/>
        <v>23175.996164468979</v>
      </c>
      <c r="F183" s="1">
        <f t="shared" si="18"/>
        <v>23176</v>
      </c>
      <c r="G183" s="1">
        <f t="shared" si="23"/>
        <v>-1.8256000039400533E-3</v>
      </c>
      <c r="J183" s="1">
        <f>G183</f>
        <v>-1.8256000039400533E-3</v>
      </c>
      <c r="O183" s="1">
        <f t="shared" ca="1" si="22"/>
        <v>-1.2751581752162809E-3</v>
      </c>
      <c r="Q183" s="76">
        <f t="shared" si="20"/>
        <v>39284.1708</v>
      </c>
    </row>
    <row r="184" spans="1:21" x14ac:dyDescent="0.2">
      <c r="A184" s="23" t="s">
        <v>89</v>
      </c>
      <c r="B184" s="24" t="s">
        <v>44</v>
      </c>
      <c r="C184" s="25">
        <v>54318.378100000002</v>
      </c>
      <c r="D184" s="26"/>
      <c r="E184" s="1">
        <f t="shared" si="17"/>
        <v>23208.996732151103</v>
      </c>
      <c r="F184" s="1">
        <f t="shared" si="18"/>
        <v>23209</v>
      </c>
      <c r="G184" s="1">
        <f t="shared" si="23"/>
        <v>-1.5553999983239919E-3</v>
      </c>
      <c r="I184" s="1">
        <f>G184</f>
        <v>-1.5553999983239919E-3</v>
      </c>
      <c r="O184" s="1">
        <f t="shared" ca="1" si="22"/>
        <v>-1.2977805872978511E-3</v>
      </c>
      <c r="Q184" s="76">
        <f t="shared" si="20"/>
        <v>39299.878100000002</v>
      </c>
    </row>
    <row r="185" spans="1:21" x14ac:dyDescent="0.2">
      <c r="A185" s="31" t="s">
        <v>90</v>
      </c>
      <c r="B185" s="30" t="s">
        <v>44</v>
      </c>
      <c r="C185" s="29">
        <v>54596.820800000001</v>
      </c>
      <c r="D185" s="29">
        <v>2.0000000000000001E-4</v>
      </c>
      <c r="E185" s="1">
        <f t="shared" si="17"/>
        <v>23793.996519953122</v>
      </c>
      <c r="F185" s="1">
        <f t="shared" si="18"/>
        <v>23794</v>
      </c>
      <c r="G185" s="1">
        <f t="shared" si="23"/>
        <v>-1.6563999961363152E-3</v>
      </c>
      <c r="K185" s="1">
        <f>G185</f>
        <v>-1.6563999961363152E-3</v>
      </c>
      <c r="O185" s="1">
        <f t="shared" ca="1" si="22"/>
        <v>-1.6988142560165932E-3</v>
      </c>
      <c r="Q185" s="76">
        <f t="shared" si="20"/>
        <v>39578.320800000001</v>
      </c>
    </row>
    <row r="186" spans="1:21" x14ac:dyDescent="0.2">
      <c r="A186" s="31" t="s">
        <v>90</v>
      </c>
      <c r="B186" s="30" t="s">
        <v>44</v>
      </c>
      <c r="C186" s="29">
        <v>54637.754300000001</v>
      </c>
      <c r="D186" s="29">
        <v>1E-4</v>
      </c>
      <c r="E186" s="1">
        <f t="shared" si="17"/>
        <v>23879.996579620671</v>
      </c>
      <c r="F186" s="1">
        <f t="shared" si="18"/>
        <v>23880</v>
      </c>
      <c r="G186" s="1">
        <f t="shared" si="23"/>
        <v>-1.6279999981634319E-3</v>
      </c>
      <c r="K186" s="1">
        <f>G186</f>
        <v>-1.6279999981634319E-3</v>
      </c>
      <c r="O186" s="1">
        <f t="shared" ca="1" si="22"/>
        <v>-1.7577696329564435E-3</v>
      </c>
      <c r="Q186" s="76">
        <f t="shared" si="20"/>
        <v>39619.254300000001</v>
      </c>
    </row>
    <row r="187" spans="1:21" x14ac:dyDescent="0.2">
      <c r="A187" s="29" t="s">
        <v>91</v>
      </c>
      <c r="B187" s="30" t="s">
        <v>52</v>
      </c>
      <c r="C187" s="29">
        <v>54649.417150000001</v>
      </c>
      <c r="D187" s="29">
        <v>2.9999999999999997E-4</v>
      </c>
      <c r="E187" s="1">
        <f t="shared" si="17"/>
        <v>23904.499878774022</v>
      </c>
      <c r="F187" s="1">
        <f t="shared" si="18"/>
        <v>23904.5</v>
      </c>
      <c r="G187" s="1">
        <f t="shared" si="23"/>
        <v>-5.7700002798810601E-5</v>
      </c>
      <c r="K187" s="1">
        <f>G187</f>
        <v>-5.7700002798810601E-5</v>
      </c>
      <c r="O187" s="1">
        <f t="shared" ca="1" si="22"/>
        <v>-1.774565060107914E-3</v>
      </c>
      <c r="Q187" s="76">
        <f t="shared" si="20"/>
        <v>39630.917150000001</v>
      </c>
      <c r="U187" s="13"/>
    </row>
    <row r="188" spans="1:21" x14ac:dyDescent="0.2">
      <c r="A188" s="23" t="s">
        <v>92</v>
      </c>
      <c r="B188" s="24" t="s">
        <v>52</v>
      </c>
      <c r="C188" s="25">
        <v>54658.463000000003</v>
      </c>
      <c r="D188" s="26"/>
      <c r="E188" s="1">
        <f t="shared" si="17"/>
        <v>23923.504939170616</v>
      </c>
      <c r="F188" s="1">
        <f t="shared" si="18"/>
        <v>23923.5</v>
      </c>
      <c r="G188" s="1">
        <f t="shared" si="23"/>
        <v>2.3509000020567328E-3</v>
      </c>
      <c r="I188" s="1">
        <f>G188</f>
        <v>2.3509000020567328E-3</v>
      </c>
      <c r="O188" s="1">
        <f t="shared" ca="1" si="22"/>
        <v>-1.7875900852457882E-3</v>
      </c>
      <c r="Q188" s="76">
        <f t="shared" si="20"/>
        <v>39639.963000000003</v>
      </c>
    </row>
    <row r="189" spans="1:21" x14ac:dyDescent="0.2">
      <c r="A189" s="23" t="s">
        <v>92</v>
      </c>
      <c r="B189" s="24" t="s">
        <v>44</v>
      </c>
      <c r="C189" s="25">
        <v>54684.3989</v>
      </c>
      <c r="D189" s="26"/>
      <c r="E189" s="1">
        <f t="shared" si="17"/>
        <v>23977.995489637382</v>
      </c>
      <c r="F189" s="1">
        <f t="shared" si="18"/>
        <v>23978</v>
      </c>
      <c r="G189" s="1">
        <f t="shared" si="23"/>
        <v>-2.1468000049935654E-3</v>
      </c>
      <c r="I189" s="1">
        <f>G189</f>
        <v>-2.1468000049935654E-3</v>
      </c>
      <c r="O189" s="1">
        <f t="shared" ca="1" si="22"/>
        <v>-1.8249513415623184E-3</v>
      </c>
      <c r="Q189" s="76">
        <f t="shared" si="20"/>
        <v>39665.8989</v>
      </c>
    </row>
    <row r="190" spans="1:21" x14ac:dyDescent="0.2">
      <c r="A190" s="31" t="s">
        <v>90</v>
      </c>
      <c r="B190" s="30" t="s">
        <v>44</v>
      </c>
      <c r="C190" s="29">
        <v>54688.682999999997</v>
      </c>
      <c r="D190" s="29">
        <v>1E-4</v>
      </c>
      <c r="E190" s="1">
        <f t="shared" si="17"/>
        <v>23986.996255651076</v>
      </c>
      <c r="F190" s="1">
        <f t="shared" si="18"/>
        <v>23987</v>
      </c>
      <c r="G190" s="1">
        <f t="shared" si="23"/>
        <v>-1.7822000008891337E-3</v>
      </c>
      <c r="K190" s="1">
        <f>G190</f>
        <v>-1.7822000008891337E-3</v>
      </c>
      <c r="O190" s="1">
        <f t="shared" ca="1" si="22"/>
        <v>-1.8311210903118394E-3</v>
      </c>
      <c r="Q190" s="76">
        <f t="shared" si="20"/>
        <v>39670.182999999997</v>
      </c>
    </row>
    <row r="191" spans="1:21" x14ac:dyDescent="0.2">
      <c r="A191" s="31" t="s">
        <v>90</v>
      </c>
      <c r="B191" s="30" t="s">
        <v>44</v>
      </c>
      <c r="C191" s="29">
        <v>54709.625899999999</v>
      </c>
      <c r="D191" s="29">
        <v>1E-4</v>
      </c>
      <c r="E191" s="1">
        <f t="shared" si="17"/>
        <v>24030.996662398891</v>
      </c>
      <c r="F191" s="1">
        <f t="shared" si="18"/>
        <v>24031</v>
      </c>
      <c r="G191" s="1">
        <f t="shared" si="23"/>
        <v>-1.5886000037426129E-3</v>
      </c>
      <c r="K191" s="1">
        <f>G191</f>
        <v>-1.5886000037426129E-3</v>
      </c>
      <c r="O191" s="1">
        <f t="shared" ca="1" si="22"/>
        <v>-1.8612843064205985E-3</v>
      </c>
      <c r="Q191" s="76">
        <f t="shared" si="20"/>
        <v>39691.125899999999</v>
      </c>
    </row>
    <row r="192" spans="1:21" x14ac:dyDescent="0.2">
      <c r="A192" s="23" t="s">
        <v>92</v>
      </c>
      <c r="B192" s="24" t="s">
        <v>44</v>
      </c>
      <c r="C192" s="25">
        <v>54712.482499999998</v>
      </c>
      <c r="D192" s="26"/>
      <c r="E192" s="1">
        <f t="shared" si="17"/>
        <v>24036.998293592074</v>
      </c>
      <c r="F192" s="1">
        <f t="shared" si="18"/>
        <v>24037</v>
      </c>
      <c r="G192" s="1">
        <f t="shared" si="23"/>
        <v>-8.121999999275431E-4</v>
      </c>
      <c r="I192" s="1">
        <f>G192</f>
        <v>-8.121999999275431E-4</v>
      </c>
      <c r="O192" s="1">
        <f t="shared" ca="1" si="22"/>
        <v>-1.8653974722536125E-3</v>
      </c>
      <c r="Q192" s="76">
        <f t="shared" si="20"/>
        <v>39693.982499999998</v>
      </c>
    </row>
    <row r="193" spans="1:17" x14ac:dyDescent="0.2">
      <c r="A193" s="31" t="s">
        <v>93</v>
      </c>
      <c r="B193" s="30" t="s">
        <v>44</v>
      </c>
      <c r="C193" s="29">
        <v>54770.55</v>
      </c>
      <c r="D193" s="29">
        <v>1E-4</v>
      </c>
      <c r="E193" s="1">
        <f t="shared" si="17"/>
        <v>24158.996374986189</v>
      </c>
      <c r="F193" s="1">
        <f t="shared" si="18"/>
        <v>24159</v>
      </c>
      <c r="G193" s="1">
        <f t="shared" si="23"/>
        <v>-1.7253999976674095E-3</v>
      </c>
      <c r="K193" s="1">
        <f>G193</f>
        <v>-1.7253999976674095E-3</v>
      </c>
      <c r="O193" s="1">
        <f t="shared" ca="1" si="22"/>
        <v>-1.9490318441915365E-3</v>
      </c>
      <c r="Q193" s="76">
        <f t="shared" si="20"/>
        <v>39752.050000000003</v>
      </c>
    </row>
    <row r="194" spans="1:17" x14ac:dyDescent="0.2">
      <c r="A194" t="s">
        <v>94</v>
      </c>
      <c r="B194" s="2" t="s">
        <v>44</v>
      </c>
      <c r="C194" s="26">
        <v>55005.679100000001</v>
      </c>
      <c r="D194" s="26">
        <v>2.0000000000000001E-4</v>
      </c>
      <c r="E194" s="1">
        <f t="shared" si="17"/>
        <v>24652.995584181037</v>
      </c>
      <c r="F194" s="1">
        <f t="shared" si="18"/>
        <v>24653</v>
      </c>
      <c r="G194" s="1">
        <f t="shared" si="23"/>
        <v>-2.1018000043113716E-3</v>
      </c>
      <c r="K194" s="1">
        <f>G194</f>
        <v>-2.1018000043113716E-3</v>
      </c>
      <c r="O194" s="1">
        <f t="shared" ca="1" si="22"/>
        <v>-2.2876824977762569E-3</v>
      </c>
      <c r="Q194" s="76">
        <f t="shared" si="20"/>
        <v>39987.179100000001</v>
      </c>
    </row>
    <row r="195" spans="1:17" x14ac:dyDescent="0.2">
      <c r="A195" s="23" t="s">
        <v>95</v>
      </c>
      <c r="B195" s="24" t="s">
        <v>44</v>
      </c>
      <c r="C195" s="25">
        <v>55071.363299999997</v>
      </c>
      <c r="D195" s="26"/>
      <c r="E195" s="1">
        <f t="shared" si="17"/>
        <v>24790.99612455054</v>
      </c>
      <c r="F195" s="1">
        <f t="shared" si="18"/>
        <v>24791</v>
      </c>
      <c r="G195" s="1">
        <f t="shared" si="23"/>
        <v>-1.844600003096275E-3</v>
      </c>
      <c r="I195" s="1">
        <f>G195</f>
        <v>-1.844600003096275E-3</v>
      </c>
      <c r="O195" s="1">
        <f t="shared" ca="1" si="22"/>
        <v>-2.3822853119355482E-3</v>
      </c>
      <c r="Q195" s="76">
        <f t="shared" si="20"/>
        <v>40052.863299999997</v>
      </c>
    </row>
    <row r="196" spans="1:17" x14ac:dyDescent="0.2">
      <c r="A196" t="s">
        <v>96</v>
      </c>
      <c r="B196" s="2" t="s">
        <v>44</v>
      </c>
      <c r="C196" s="26">
        <v>55146.565799999997</v>
      </c>
      <c r="D196" s="26">
        <v>1E-4</v>
      </c>
      <c r="E196" s="1">
        <f t="shared" si="17"/>
        <v>24948.994328641296</v>
      </c>
      <c r="F196" s="1">
        <f t="shared" si="18"/>
        <v>24949</v>
      </c>
      <c r="G196" s="1">
        <f t="shared" si="23"/>
        <v>-2.6994000072591007E-3</v>
      </c>
      <c r="K196" s="1">
        <f t="shared" ref="K196:K202" si="24">G196</f>
        <v>-2.6994000072591007E-3</v>
      </c>
      <c r="O196" s="1">
        <f t="shared" ca="1" si="22"/>
        <v>-2.4905986788715528E-3</v>
      </c>
      <c r="Q196" s="76">
        <f t="shared" si="20"/>
        <v>40128.065799999997</v>
      </c>
    </row>
    <row r="197" spans="1:17" x14ac:dyDescent="0.2">
      <c r="A197" t="s">
        <v>97</v>
      </c>
      <c r="B197" s="2" t="s">
        <v>44</v>
      </c>
      <c r="C197" s="26">
        <v>55380.745600000002</v>
      </c>
      <c r="D197" s="26">
        <v>4.0000000000000002E-4</v>
      </c>
      <c r="E197" s="1">
        <f t="shared" si="17"/>
        <v>25440.999086918393</v>
      </c>
      <c r="F197" s="1">
        <f t="shared" si="18"/>
        <v>25441</v>
      </c>
      <c r="G197" s="1">
        <f t="shared" si="23"/>
        <v>-4.3459999869810417E-4</v>
      </c>
      <c r="K197" s="1">
        <f t="shared" si="24"/>
        <v>-4.3459999869810417E-4</v>
      </c>
      <c r="O197" s="1">
        <f t="shared" ca="1" si="22"/>
        <v>-2.8278782771785985E-3</v>
      </c>
      <c r="Q197" s="76">
        <f t="shared" si="20"/>
        <v>40362.245600000002</v>
      </c>
    </row>
    <row r="198" spans="1:17" x14ac:dyDescent="0.2">
      <c r="A198" s="23" t="s">
        <v>98</v>
      </c>
      <c r="B198" s="24" t="s">
        <v>52</v>
      </c>
      <c r="C198" s="25">
        <v>55405.254699999998</v>
      </c>
      <c r="D198" s="26"/>
      <c r="E198" s="1">
        <f t="shared" si="17"/>
        <v>25492.491973243716</v>
      </c>
      <c r="F198" s="1">
        <f t="shared" si="18"/>
        <v>25492.5</v>
      </c>
      <c r="G198" s="1">
        <f t="shared" si="23"/>
        <v>-3.8205000018933788E-3</v>
      </c>
      <c r="K198" s="1">
        <f t="shared" si="24"/>
        <v>-3.8205000018933788E-3</v>
      </c>
      <c r="O198" s="1">
        <f t="shared" ca="1" si="22"/>
        <v>-2.8631829505786251E-3</v>
      </c>
      <c r="Q198" s="76">
        <f t="shared" si="20"/>
        <v>40386.754699999998</v>
      </c>
    </row>
    <row r="199" spans="1:17" x14ac:dyDescent="0.2">
      <c r="A199" s="33" t="s">
        <v>99</v>
      </c>
      <c r="B199" s="34" t="s">
        <v>52</v>
      </c>
      <c r="C199" s="33">
        <v>55483.314200000001</v>
      </c>
      <c r="D199" s="33">
        <v>5.0000000000000001E-4</v>
      </c>
      <c r="E199" s="1">
        <f t="shared" si="17"/>
        <v>25656.492648915708</v>
      </c>
      <c r="F199" s="1">
        <f t="shared" si="18"/>
        <v>25656.5</v>
      </c>
      <c r="G199" s="1">
        <f t="shared" si="23"/>
        <v>-3.498900005070027E-3</v>
      </c>
      <c r="K199" s="1">
        <f t="shared" si="24"/>
        <v>-3.498900005070027E-3</v>
      </c>
      <c r="O199" s="1">
        <f t="shared" ca="1" si="22"/>
        <v>-2.9756094833476403E-3</v>
      </c>
      <c r="Q199" s="76">
        <f t="shared" si="20"/>
        <v>40464.814200000001</v>
      </c>
    </row>
    <row r="200" spans="1:17" x14ac:dyDescent="0.2">
      <c r="A200" s="33" t="s">
        <v>99</v>
      </c>
      <c r="B200" s="34" t="s">
        <v>52</v>
      </c>
      <c r="C200" s="33">
        <v>55483.315199999997</v>
      </c>
      <c r="D200" s="33">
        <v>8.0000000000000004E-4</v>
      </c>
      <c r="E200" s="1">
        <f t="shared" si="17"/>
        <v>25656.494749885802</v>
      </c>
      <c r="F200" s="1">
        <f t="shared" si="18"/>
        <v>25656.5</v>
      </c>
      <c r="G200" s="1">
        <f t="shared" si="23"/>
        <v>-2.498900008504279E-3</v>
      </c>
      <c r="K200" s="1">
        <f t="shared" si="24"/>
        <v>-2.498900008504279E-3</v>
      </c>
      <c r="O200" s="1">
        <f t="shared" ca="1" si="22"/>
        <v>-2.9756094833476403E-3</v>
      </c>
      <c r="Q200" s="76">
        <f t="shared" si="20"/>
        <v>40464.815199999997</v>
      </c>
    </row>
    <row r="201" spans="1:17" x14ac:dyDescent="0.2">
      <c r="A201" t="s">
        <v>100</v>
      </c>
      <c r="B201" s="2" t="s">
        <v>44</v>
      </c>
      <c r="C201" s="26">
        <v>55779.605000000003</v>
      </c>
      <c r="D201" s="26">
        <v>1E-4</v>
      </c>
      <c r="E201" s="1">
        <f t="shared" si="17"/>
        <v>26278.990761194076</v>
      </c>
      <c r="F201" s="1">
        <f t="shared" si="18"/>
        <v>26279</v>
      </c>
      <c r="G201" s="1">
        <f t="shared" si="23"/>
        <v>-4.397400000016205E-3</v>
      </c>
      <c r="K201" s="1">
        <f t="shared" si="24"/>
        <v>-4.397400000016205E-3</v>
      </c>
      <c r="O201" s="1">
        <f t="shared" ca="1" si="22"/>
        <v>-3.4023504385227166E-3</v>
      </c>
      <c r="Q201" s="76">
        <f t="shared" si="20"/>
        <v>40761.105000000003</v>
      </c>
    </row>
    <row r="202" spans="1:17" x14ac:dyDescent="0.2">
      <c r="A202" t="s">
        <v>101</v>
      </c>
      <c r="B202" s="2" t="s">
        <v>44</v>
      </c>
      <c r="C202" s="26">
        <v>55779.605000000003</v>
      </c>
      <c r="D202" s="26">
        <v>1E-4</v>
      </c>
      <c r="E202" s="1">
        <f t="shared" si="17"/>
        <v>26278.990761194076</v>
      </c>
      <c r="F202" s="1">
        <f t="shared" si="18"/>
        <v>26279</v>
      </c>
      <c r="G202" s="1">
        <f t="shared" si="23"/>
        <v>-4.397400000016205E-3</v>
      </c>
      <c r="K202" s="1">
        <f t="shared" si="24"/>
        <v>-4.397400000016205E-3</v>
      </c>
      <c r="O202" s="1">
        <f t="shared" ca="1" si="22"/>
        <v>-3.4023504385227166E-3</v>
      </c>
      <c r="Q202" s="76">
        <f t="shared" si="20"/>
        <v>40761.105000000003</v>
      </c>
    </row>
    <row r="203" spans="1:17" x14ac:dyDescent="0.2">
      <c r="A203" s="23" t="s">
        <v>102</v>
      </c>
      <c r="B203" s="24" t="s">
        <v>44</v>
      </c>
      <c r="C203" s="25">
        <v>55790.552100000001</v>
      </c>
      <c r="D203" s="26"/>
      <c r="E203" s="1">
        <f t="shared" si="17"/>
        <v>26301.990290996964</v>
      </c>
      <c r="F203" s="1">
        <f t="shared" si="18"/>
        <v>26302</v>
      </c>
      <c r="G203" s="1">
        <f t="shared" si="23"/>
        <v>-4.6212000015657395E-3</v>
      </c>
      <c r="I203" s="1">
        <f>G203</f>
        <v>-4.6212000015657395E-3</v>
      </c>
      <c r="O203" s="1">
        <f t="shared" ca="1" si="22"/>
        <v>-3.41811757421593E-3</v>
      </c>
      <c r="Q203" s="76">
        <f t="shared" si="20"/>
        <v>40772.052100000001</v>
      </c>
    </row>
    <row r="204" spans="1:17" x14ac:dyDescent="0.2">
      <c r="A204" s="23" t="s">
        <v>102</v>
      </c>
      <c r="B204" s="24" t="s">
        <v>52</v>
      </c>
      <c r="C204" s="25">
        <v>55797.453699999998</v>
      </c>
      <c r="D204" s="26"/>
      <c r="E204" s="1">
        <f t="shared" si="17"/>
        <v>26316.490346252471</v>
      </c>
      <c r="F204" s="1">
        <f t="shared" si="18"/>
        <v>26316.5</v>
      </c>
      <c r="G204" s="1">
        <f t="shared" si="23"/>
        <v>-4.5949000050313771E-3</v>
      </c>
      <c r="I204" s="1">
        <f>G204</f>
        <v>-4.5949000050313771E-3</v>
      </c>
      <c r="O204" s="1">
        <f t="shared" ca="1" si="22"/>
        <v>-3.4280577249790438E-3</v>
      </c>
      <c r="Q204" s="76">
        <f t="shared" si="20"/>
        <v>40778.953699999998</v>
      </c>
    </row>
    <row r="205" spans="1:17" x14ac:dyDescent="0.2">
      <c r="A205" t="s">
        <v>103</v>
      </c>
      <c r="B205" s="2" t="s">
        <v>52</v>
      </c>
      <c r="C205" s="26">
        <v>55807.449229999998</v>
      </c>
      <c r="D205" s="26">
        <v>6.9999999999999999E-4</v>
      </c>
      <c r="E205" s="1">
        <f t="shared" si="17"/>
        <v>26337.490655935464</v>
      </c>
      <c r="F205" s="1">
        <f t="shared" si="18"/>
        <v>26337.5</v>
      </c>
      <c r="G205" s="1">
        <f t="shared" si="23"/>
        <v>-4.4475000031525269E-3</v>
      </c>
      <c r="K205" s="1">
        <f t="shared" ref="K205:K212" si="25">G205</f>
        <v>-4.4475000031525269E-3</v>
      </c>
      <c r="O205" s="1">
        <f t="shared" ca="1" si="22"/>
        <v>-3.4424538053945894E-3</v>
      </c>
      <c r="Q205" s="76">
        <f t="shared" si="20"/>
        <v>40788.949229999998</v>
      </c>
    </row>
    <row r="206" spans="1:17" x14ac:dyDescent="0.2">
      <c r="A206" t="s">
        <v>103</v>
      </c>
      <c r="B206" s="2" t="s">
        <v>52</v>
      </c>
      <c r="C206" s="26">
        <v>55807.449829999998</v>
      </c>
      <c r="D206" s="26">
        <v>8.0000000000000004E-4</v>
      </c>
      <c r="E206" s="1">
        <f t="shared" si="17"/>
        <v>26337.491916517523</v>
      </c>
      <c r="F206" s="1">
        <f t="shared" si="18"/>
        <v>26337.5</v>
      </c>
      <c r="G206" s="1">
        <f t="shared" si="23"/>
        <v>-3.8475000037578866E-3</v>
      </c>
      <c r="K206" s="1">
        <f t="shared" si="25"/>
        <v>-3.8475000037578866E-3</v>
      </c>
      <c r="O206" s="1">
        <f t="shared" ca="1" si="22"/>
        <v>-3.4424538053945894E-3</v>
      </c>
      <c r="Q206" s="76">
        <f t="shared" si="20"/>
        <v>40788.949829999998</v>
      </c>
    </row>
    <row r="207" spans="1:17" x14ac:dyDescent="0.2">
      <c r="A207" t="s">
        <v>104</v>
      </c>
      <c r="B207" s="2" t="s">
        <v>44</v>
      </c>
      <c r="C207" s="26">
        <v>56173.708400000003</v>
      </c>
      <c r="D207" s="26">
        <v>1E-4</v>
      </c>
      <c r="E207" s="1">
        <f t="shared" si="17"/>
        <v>27106.990221664953</v>
      </c>
      <c r="F207" s="1">
        <f t="shared" si="18"/>
        <v>27107</v>
      </c>
      <c r="G207" s="1">
        <f t="shared" si="23"/>
        <v>-4.6541999981855042E-3</v>
      </c>
      <c r="K207" s="1">
        <f t="shared" si="25"/>
        <v>-4.6541999981855042E-3</v>
      </c>
      <c r="O207" s="1">
        <f t="shared" ca="1" si="22"/>
        <v>-3.969967323478478E-3</v>
      </c>
      <c r="Q207" s="76">
        <f t="shared" si="20"/>
        <v>41155.208400000003</v>
      </c>
    </row>
    <row r="208" spans="1:17" x14ac:dyDescent="0.2">
      <c r="A208" t="s">
        <v>105</v>
      </c>
      <c r="B208" s="2" t="s">
        <v>44</v>
      </c>
      <c r="C208" s="26">
        <v>56457.862200000003</v>
      </c>
      <c r="D208" s="26">
        <v>2.0000000000000001E-4</v>
      </c>
      <c r="E208" s="1">
        <f t="shared" si="17"/>
        <v>27703.988859816134</v>
      </c>
      <c r="F208" s="1">
        <f t="shared" si="18"/>
        <v>27704</v>
      </c>
      <c r="G208" s="1">
        <f t="shared" si="23"/>
        <v>-5.3024000008008443E-3</v>
      </c>
      <c r="K208" s="1">
        <f t="shared" si="25"/>
        <v>-5.3024000008008443E-3</v>
      </c>
      <c r="O208" s="1">
        <f t="shared" ca="1" si="22"/>
        <v>-4.3792273238632481E-3</v>
      </c>
      <c r="Q208" s="76">
        <f t="shared" si="20"/>
        <v>41439.362200000003</v>
      </c>
    </row>
    <row r="209" spans="1:21" x14ac:dyDescent="0.2">
      <c r="A209" s="31" t="s">
        <v>103</v>
      </c>
      <c r="B209" s="30" t="s">
        <v>44</v>
      </c>
      <c r="C209" s="29">
        <v>56527.353949999997</v>
      </c>
      <c r="D209" s="29">
        <v>1E-4</v>
      </c>
      <c r="E209" s="1">
        <f t="shared" si="17"/>
        <v>27849.988948897255</v>
      </c>
      <c r="F209" s="1">
        <f t="shared" si="18"/>
        <v>27850</v>
      </c>
      <c r="G209" s="1">
        <f t="shared" si="23"/>
        <v>-5.260000005364418E-3</v>
      </c>
      <c r="K209" s="1">
        <f t="shared" si="25"/>
        <v>-5.260000005364418E-3</v>
      </c>
      <c r="O209" s="1">
        <f t="shared" ca="1" si="22"/>
        <v>-4.4793143591332248E-3</v>
      </c>
      <c r="Q209" s="76">
        <f t="shared" si="20"/>
        <v>41508.853949999997</v>
      </c>
    </row>
    <row r="210" spans="1:21" x14ac:dyDescent="0.2">
      <c r="A210" s="31" t="s">
        <v>103</v>
      </c>
      <c r="B210" s="30" t="s">
        <v>44</v>
      </c>
      <c r="C210" s="29">
        <v>56527.354099999997</v>
      </c>
      <c r="D210" s="29">
        <v>1E-4</v>
      </c>
      <c r="E210" s="1">
        <f t="shared" si="17"/>
        <v>27849.989264042768</v>
      </c>
      <c r="F210" s="1">
        <f t="shared" si="18"/>
        <v>27850</v>
      </c>
      <c r="G210" s="1">
        <f t="shared" si="23"/>
        <v>-5.1100000055157579E-3</v>
      </c>
      <c r="K210" s="1">
        <f t="shared" si="25"/>
        <v>-5.1100000055157579E-3</v>
      </c>
      <c r="O210" s="1">
        <f t="shared" ca="1" si="22"/>
        <v>-4.4793143591332248E-3</v>
      </c>
      <c r="Q210" s="76">
        <f t="shared" si="20"/>
        <v>41508.854099999997</v>
      </c>
    </row>
    <row r="211" spans="1:21" x14ac:dyDescent="0.2">
      <c r="A211" s="31" t="s">
        <v>103</v>
      </c>
      <c r="B211" s="30" t="s">
        <v>44</v>
      </c>
      <c r="C211" s="29">
        <v>56527.35482</v>
      </c>
      <c r="D211" s="29">
        <v>5.0000000000000001E-4</v>
      </c>
      <c r="E211" s="1">
        <f t="shared" si="17"/>
        <v>27849.990776741248</v>
      </c>
      <c r="F211" s="1">
        <f t="shared" si="18"/>
        <v>27850</v>
      </c>
      <c r="G211" s="1">
        <f t="shared" si="23"/>
        <v>-4.390000001876615E-3</v>
      </c>
      <c r="K211" s="1">
        <f t="shared" si="25"/>
        <v>-4.390000001876615E-3</v>
      </c>
      <c r="O211" s="1">
        <f t="shared" ca="1" si="22"/>
        <v>-4.4793143591332248E-3</v>
      </c>
      <c r="Q211" s="76">
        <f t="shared" si="20"/>
        <v>41508.85482</v>
      </c>
    </row>
    <row r="212" spans="1:21" x14ac:dyDescent="0.2">
      <c r="A212" s="31" t="s">
        <v>106</v>
      </c>
      <c r="B212" s="30" t="s">
        <v>44</v>
      </c>
      <c r="C212" s="29">
        <v>56613.5046</v>
      </c>
      <c r="D212" s="29">
        <v>1E-4</v>
      </c>
      <c r="E212" s="1">
        <f t="shared" si="17"/>
        <v>28030.988888809516</v>
      </c>
      <c r="F212" s="1">
        <f t="shared" si="18"/>
        <v>28031</v>
      </c>
      <c r="G212" s="1">
        <f t="shared" si="23"/>
        <v>-5.2886000048602E-3</v>
      </c>
      <c r="K212" s="1">
        <f t="shared" si="25"/>
        <v>-5.2886000048602E-3</v>
      </c>
      <c r="O212" s="1">
        <f t="shared" ca="1" si="22"/>
        <v>-4.6033948617624429E-3</v>
      </c>
      <c r="Q212" s="76">
        <f t="shared" si="20"/>
        <v>41595.0046</v>
      </c>
    </row>
    <row r="213" spans="1:21" x14ac:dyDescent="0.2">
      <c r="A213" s="35" t="s">
        <v>107</v>
      </c>
      <c r="B213" s="28" t="s">
        <v>44</v>
      </c>
      <c r="C213" s="35">
        <v>56817.455399999999</v>
      </c>
      <c r="D213" s="35">
        <v>1.1999999999999999E-3</v>
      </c>
      <c r="E213" s="1">
        <f t="shared" ref="E213:E244" si="26">+(C213-C$7)/C$8</f>
        <v>28459.483421875211</v>
      </c>
      <c r="F213" s="1">
        <f t="shared" ref="F213:F245" si="27">ROUND(2*E213,0)/2</f>
        <v>28459.5</v>
      </c>
      <c r="G213" s="1">
        <f t="shared" si="23"/>
        <v>-7.8907000061008148E-3</v>
      </c>
      <c r="J213" s="1">
        <f>G213</f>
        <v>-7.8907000061008148E-3</v>
      </c>
      <c r="O213" s="1">
        <f t="shared" ca="1" si="22"/>
        <v>-4.8971434550034373E-3</v>
      </c>
      <c r="Q213" s="76">
        <f t="shared" si="20"/>
        <v>41798.955399999999</v>
      </c>
    </row>
    <row r="214" spans="1:21" x14ac:dyDescent="0.2">
      <c r="A214" s="35" t="s">
        <v>107</v>
      </c>
      <c r="B214" s="28" t="s">
        <v>44</v>
      </c>
      <c r="C214" s="35">
        <v>56862.436800000003</v>
      </c>
      <c r="D214" s="35">
        <v>5.9999999999999995E-4</v>
      </c>
      <c r="E214" s="1">
        <f t="shared" si="26"/>
        <v>28553.987998418394</v>
      </c>
      <c r="F214" s="1">
        <f t="shared" si="27"/>
        <v>28554</v>
      </c>
      <c r="G214" s="1">
        <f t="shared" si="23"/>
        <v>-5.7124000013573095E-3</v>
      </c>
      <c r="J214" s="1">
        <f>G214</f>
        <v>-5.7124000013573095E-3</v>
      </c>
      <c r="O214" s="1">
        <f t="shared" ca="1" si="22"/>
        <v>-4.9619258168733874E-3</v>
      </c>
      <c r="Q214" s="76">
        <f t="shared" ref="Q214:Q244" si="28">+C214-15018.5</f>
        <v>41843.936800000003</v>
      </c>
    </row>
    <row r="215" spans="1:21" x14ac:dyDescent="0.2">
      <c r="A215" s="31" t="s">
        <v>106</v>
      </c>
      <c r="B215" s="30" t="s">
        <v>44</v>
      </c>
      <c r="C215" s="29">
        <v>56927.644800000002</v>
      </c>
      <c r="D215" s="29">
        <v>2.0000000000000001E-4</v>
      </c>
      <c r="E215" s="1">
        <f t="shared" si="26"/>
        <v>28690.988056825357</v>
      </c>
      <c r="F215" s="1">
        <f t="shared" si="27"/>
        <v>28691</v>
      </c>
      <c r="G215" s="1">
        <f t="shared" si="23"/>
        <v>-5.6846000006771646E-3</v>
      </c>
      <c r="K215" s="1">
        <f>G215</f>
        <v>-5.6846000006771646E-3</v>
      </c>
      <c r="O215" s="1">
        <f t="shared" ca="1" si="22"/>
        <v>-5.0558431033938464E-3</v>
      </c>
      <c r="Q215" s="76">
        <f t="shared" si="28"/>
        <v>41909.144800000002</v>
      </c>
    </row>
    <row r="216" spans="1:21" x14ac:dyDescent="0.2">
      <c r="A216" s="29" t="s">
        <v>108</v>
      </c>
      <c r="B216" s="30"/>
      <c r="C216" s="29">
        <v>57199.423600000002</v>
      </c>
      <c r="D216" s="29">
        <v>7.0000000000000001E-3</v>
      </c>
      <c r="E216" s="1">
        <f t="shared" si="26"/>
        <v>29261.987189965093</v>
      </c>
      <c r="F216" s="1">
        <f t="shared" si="27"/>
        <v>29262</v>
      </c>
      <c r="G216" s="1">
        <f t="shared" si="23"/>
        <v>-6.0971999992034398E-3</v>
      </c>
      <c r="J216" s="1">
        <f>G216</f>
        <v>-6.0971999992034398E-3</v>
      </c>
      <c r="O216" s="1">
        <f t="shared" ca="1" si="22"/>
        <v>-5.4472793851688961E-3</v>
      </c>
      <c r="Q216" s="76">
        <f t="shared" si="28"/>
        <v>42180.923600000002</v>
      </c>
    </row>
    <row r="217" spans="1:21" x14ac:dyDescent="0.2">
      <c r="A217" s="36" t="s">
        <v>109</v>
      </c>
      <c r="B217" s="37" t="s">
        <v>44</v>
      </c>
      <c r="C217" s="36">
        <v>57224.650500000003</v>
      </c>
      <c r="D217" s="36">
        <v>1E-4</v>
      </c>
      <c r="E217" s="1">
        <f t="shared" si="26"/>
        <v>29314.988152629598</v>
      </c>
      <c r="F217" s="1">
        <f t="shared" si="27"/>
        <v>29315</v>
      </c>
      <c r="G217" s="1">
        <f t="shared" si="23"/>
        <v>-5.6389999954262748E-3</v>
      </c>
      <c r="K217" s="1">
        <f>G217</f>
        <v>-5.6389999954262748E-3</v>
      </c>
      <c r="O217" s="1">
        <f t="shared" ca="1" si="22"/>
        <v>-5.4836123500271727E-3</v>
      </c>
      <c r="Q217" s="76">
        <f t="shared" si="28"/>
        <v>42206.150500000003</v>
      </c>
    </row>
    <row r="218" spans="1:21" x14ac:dyDescent="0.2">
      <c r="A218" s="36" t="s">
        <v>109</v>
      </c>
      <c r="B218" s="37" t="s">
        <v>44</v>
      </c>
      <c r="C218" s="36">
        <v>57314.6086</v>
      </c>
      <c r="D218" s="36">
        <v>2.0000000000000001E-4</v>
      </c>
      <c r="E218" s="1">
        <f t="shared" si="26"/>
        <v>29503.987431156456</v>
      </c>
      <c r="F218" s="1">
        <f t="shared" si="27"/>
        <v>29504</v>
      </c>
      <c r="G218" s="1">
        <f t="shared" si="23"/>
        <v>-5.9823999981745146E-3</v>
      </c>
      <c r="K218" s="1">
        <f>G218</f>
        <v>-5.9823999981745146E-3</v>
      </c>
      <c r="O218" s="1">
        <f t="shared" ca="1" si="22"/>
        <v>-5.6131770737670762E-3</v>
      </c>
      <c r="Q218" s="76">
        <f t="shared" si="28"/>
        <v>42296.1086</v>
      </c>
    </row>
    <row r="219" spans="1:21" x14ac:dyDescent="0.2">
      <c r="A219" s="36" t="s">
        <v>110</v>
      </c>
      <c r="B219" s="37" t="s">
        <v>44</v>
      </c>
      <c r="C219" s="36">
        <v>57557.829400000002</v>
      </c>
      <c r="D219" s="36">
        <v>1E-4</v>
      </c>
      <c r="E219" s="1">
        <f t="shared" si="26"/>
        <v>30014.987060125142</v>
      </c>
      <c r="F219" s="1">
        <f t="shared" si="27"/>
        <v>30015</v>
      </c>
      <c r="G219" s="1">
        <f t="shared" si="23"/>
        <v>-6.1589999968418851E-3</v>
      </c>
      <c r="K219" s="1">
        <f>G219</f>
        <v>-6.1589999968418851E-3</v>
      </c>
      <c r="O219" s="1">
        <f t="shared" ca="1" si="22"/>
        <v>-5.9634816972119961E-3</v>
      </c>
      <c r="Q219" s="76">
        <f t="shared" si="28"/>
        <v>42539.329400000002</v>
      </c>
    </row>
    <row r="220" spans="1:21" x14ac:dyDescent="0.2">
      <c r="A220" s="38" t="s">
        <v>111</v>
      </c>
      <c r="B220" s="39" t="s">
        <v>44</v>
      </c>
      <c r="C220" s="38">
        <v>57580.682999999997</v>
      </c>
      <c r="D220" s="38" t="s">
        <v>33</v>
      </c>
      <c r="E220" s="1">
        <f t="shared" si="26"/>
        <v>30063.001790446709</v>
      </c>
      <c r="F220" s="1">
        <f t="shared" si="27"/>
        <v>30063</v>
      </c>
      <c r="O220" s="1">
        <f t="shared" ca="1" si="22"/>
        <v>-5.9963870238760979E-3</v>
      </c>
      <c r="Q220" s="76">
        <f t="shared" si="28"/>
        <v>42562.182999999997</v>
      </c>
      <c r="U220" s="1">
        <f>+C220-(C$7+F220*C$8)</f>
        <v>8.521999916411005E-4</v>
      </c>
    </row>
    <row r="221" spans="1:21" x14ac:dyDescent="0.2">
      <c r="A221" s="36" t="s">
        <v>112</v>
      </c>
      <c r="B221" s="37" t="s">
        <v>44</v>
      </c>
      <c r="C221" s="36">
        <v>57640.647400000002</v>
      </c>
      <c r="D221" s="36">
        <v>1E-4</v>
      </c>
      <c r="E221" s="1">
        <f t="shared" si="26"/>
        <v>30188.985202027183</v>
      </c>
      <c r="F221" s="1">
        <f t="shared" si="27"/>
        <v>30189</v>
      </c>
      <c r="G221" s="1">
        <f t="shared" ref="G221:G244" si="29">+C221-(C$7+F221*C$8)</f>
        <v>-7.0434000008390285E-3</v>
      </c>
      <c r="K221" s="1">
        <f t="shared" ref="K221:K244" si="30">G221</f>
        <v>-7.0434000008390285E-3</v>
      </c>
      <c r="O221" s="1">
        <f t="shared" ca="1" si="22"/>
        <v>-6.082763506369368E-3</v>
      </c>
      <c r="Q221" s="76">
        <f t="shared" si="28"/>
        <v>42622.147400000002</v>
      </c>
    </row>
    <row r="222" spans="1:21" x14ac:dyDescent="0.2">
      <c r="A222" s="36" t="s">
        <v>112</v>
      </c>
      <c r="B222" s="37" t="s">
        <v>44</v>
      </c>
      <c r="C222" s="36">
        <v>57702.524799999999</v>
      </c>
      <c r="D222" s="36">
        <v>1E-4</v>
      </c>
      <c r="E222" s="1">
        <f t="shared" si="26"/>
        <v>30318.987769412644</v>
      </c>
      <c r="F222" s="1">
        <f t="shared" si="27"/>
        <v>30319</v>
      </c>
      <c r="G222" s="1">
        <f t="shared" si="29"/>
        <v>-5.8214000018779188E-3</v>
      </c>
      <c r="K222" s="1">
        <f t="shared" si="30"/>
        <v>-5.8214000018779188E-3</v>
      </c>
      <c r="O222" s="1">
        <f t="shared" ca="1" si="22"/>
        <v>-6.1718820994179774E-3</v>
      </c>
      <c r="Q222" s="76">
        <f t="shared" si="28"/>
        <v>42684.024799999999</v>
      </c>
    </row>
    <row r="223" spans="1:21" x14ac:dyDescent="0.2">
      <c r="A223" s="38" t="s">
        <v>113</v>
      </c>
      <c r="B223" s="40" t="s">
        <v>44</v>
      </c>
      <c r="C223" s="41">
        <v>57905.525800000003</v>
      </c>
      <c r="D223" s="41">
        <v>1.1999999999999999E-3</v>
      </c>
      <c r="E223" s="1">
        <f t="shared" si="26"/>
        <v>30745.486801075531</v>
      </c>
      <c r="F223" s="1">
        <f t="shared" si="27"/>
        <v>30745.5</v>
      </c>
      <c r="G223" s="1">
        <f t="shared" si="29"/>
        <v>-6.2822999971103854E-3</v>
      </c>
      <c r="K223" s="1">
        <f t="shared" si="30"/>
        <v>-6.2822999971103854E-3</v>
      </c>
      <c r="O223" s="1">
        <f t="shared" ca="1" si="22"/>
        <v>-6.4642596373813005E-3</v>
      </c>
      <c r="Q223" s="76">
        <f t="shared" si="28"/>
        <v>42887.025800000003</v>
      </c>
    </row>
    <row r="224" spans="1:21" x14ac:dyDescent="0.2">
      <c r="A224" s="42" t="s">
        <v>114</v>
      </c>
      <c r="B224" s="43" t="s">
        <v>44</v>
      </c>
      <c r="C224" s="42">
        <v>57943.842100000002</v>
      </c>
      <c r="D224" s="42">
        <v>1E-4</v>
      </c>
      <c r="E224" s="1">
        <f t="shared" si="26"/>
        <v>30825.988201792294</v>
      </c>
      <c r="F224" s="1">
        <f t="shared" si="27"/>
        <v>30826</v>
      </c>
      <c r="G224" s="1">
        <f t="shared" si="29"/>
        <v>-5.6155999991460703E-3</v>
      </c>
      <c r="K224" s="1">
        <f t="shared" si="30"/>
        <v>-5.6155999991460703E-3</v>
      </c>
      <c r="O224" s="1">
        <f t="shared" ca="1" si="22"/>
        <v>-6.5194446123075546E-3</v>
      </c>
      <c r="Q224" s="76">
        <f t="shared" si="28"/>
        <v>42925.342100000002</v>
      </c>
    </row>
    <row r="225" spans="1:17" x14ac:dyDescent="0.2">
      <c r="A225" s="57" t="s">
        <v>145</v>
      </c>
      <c r="B225" s="58" t="s">
        <v>52</v>
      </c>
      <c r="C225" s="59">
        <v>57979.300470000002</v>
      </c>
      <c r="D225" s="59">
        <v>5.0000000000000001E-4</v>
      </c>
      <c r="E225" s="1">
        <f t="shared" si="26"/>
        <v>30900.485177025639</v>
      </c>
      <c r="F225" s="1">
        <f t="shared" si="27"/>
        <v>30900.5</v>
      </c>
      <c r="G225" s="1">
        <f t="shared" si="29"/>
        <v>-7.0552999968640506E-3</v>
      </c>
      <c r="K225" s="1">
        <f t="shared" si="30"/>
        <v>-7.0552999968640506E-3</v>
      </c>
      <c r="O225" s="1">
        <f t="shared" ca="1" si="22"/>
        <v>-6.5705164214007981E-3</v>
      </c>
      <c r="Q225" s="76">
        <f t="shared" si="28"/>
        <v>42960.800470000002</v>
      </c>
    </row>
    <row r="226" spans="1:17" x14ac:dyDescent="0.2">
      <c r="A226" s="42" t="s">
        <v>115</v>
      </c>
      <c r="B226" s="44" t="s">
        <v>44</v>
      </c>
      <c r="C226" s="42">
        <v>58037.607499999998</v>
      </c>
      <c r="D226" s="42">
        <v>1E-4</v>
      </c>
      <c r="E226" s="1">
        <f t="shared" si="26"/>
        <v>31022.986503788252</v>
      </c>
      <c r="F226" s="1">
        <f t="shared" si="27"/>
        <v>31023</v>
      </c>
      <c r="G226" s="1">
        <f t="shared" si="29"/>
        <v>-6.423800004995428E-3</v>
      </c>
      <c r="K226" s="1">
        <f t="shared" si="30"/>
        <v>-6.423800004995428E-3</v>
      </c>
      <c r="O226" s="1">
        <f t="shared" ca="1" si="22"/>
        <v>-6.65449355715814E-3</v>
      </c>
      <c r="Q226" s="76">
        <f t="shared" si="28"/>
        <v>43019.107499999998</v>
      </c>
    </row>
    <row r="227" spans="1:17" x14ac:dyDescent="0.2">
      <c r="A227" s="57" t="s">
        <v>146</v>
      </c>
      <c r="B227" s="58" t="s">
        <v>44</v>
      </c>
      <c r="C227" s="59">
        <v>58343.656199999998</v>
      </c>
      <c r="D227" s="59">
        <v>1E-4</v>
      </c>
      <c r="E227" s="1">
        <f t="shared" si="26"/>
        <v>31665.985672224284</v>
      </c>
      <c r="F227" s="1">
        <f t="shared" si="27"/>
        <v>31666</v>
      </c>
      <c r="G227" s="1">
        <f t="shared" si="29"/>
        <v>-6.8196000065654516E-3</v>
      </c>
      <c r="K227" s="1">
        <f t="shared" si="30"/>
        <v>-6.8196000065654516E-3</v>
      </c>
      <c r="O227" s="1">
        <f t="shared" ca="1" si="22"/>
        <v>-7.0952878289293406E-3</v>
      </c>
      <c r="Q227" s="76">
        <f t="shared" si="28"/>
        <v>43325.156199999998</v>
      </c>
    </row>
    <row r="228" spans="1:17" x14ac:dyDescent="0.2">
      <c r="A228" s="38" t="s">
        <v>116</v>
      </c>
      <c r="B228" s="39" t="s">
        <v>44</v>
      </c>
      <c r="C228" s="38">
        <v>58373.642800000001</v>
      </c>
      <c r="D228" s="38">
        <v>1E-4</v>
      </c>
      <c r="E228" s="1">
        <f t="shared" si="26"/>
        <v>31728.986622282973</v>
      </c>
      <c r="F228" s="1">
        <f t="shared" si="27"/>
        <v>31729</v>
      </c>
      <c r="G228" s="1">
        <f t="shared" si="29"/>
        <v>-6.3673999975435436E-3</v>
      </c>
      <c r="K228" s="1">
        <f t="shared" si="30"/>
        <v>-6.3673999975435436E-3</v>
      </c>
      <c r="O228" s="1">
        <f t="shared" ca="1" si="22"/>
        <v>-7.1384760701759774E-3</v>
      </c>
      <c r="Q228" s="76">
        <f t="shared" si="28"/>
        <v>43355.142800000001</v>
      </c>
    </row>
    <row r="229" spans="1:17" x14ac:dyDescent="0.2">
      <c r="A229" s="38" t="s">
        <v>116</v>
      </c>
      <c r="B229" s="39" t="s">
        <v>44</v>
      </c>
      <c r="C229" s="38">
        <v>58413.623599999999</v>
      </c>
      <c r="D229" s="38">
        <v>4.0000000000000002E-4</v>
      </c>
      <c r="E229" s="1">
        <f t="shared" si="26"/>
        <v>31812.985087734403</v>
      </c>
      <c r="F229" s="1">
        <f t="shared" si="27"/>
        <v>31813</v>
      </c>
      <c r="G229" s="1">
        <f t="shared" si="29"/>
        <v>-7.0978000003378838E-3</v>
      </c>
      <c r="K229" s="1">
        <f t="shared" si="30"/>
        <v>-7.0978000003378838E-3</v>
      </c>
      <c r="O229" s="1">
        <f t="shared" ca="1" si="22"/>
        <v>-7.1960603918381563E-3</v>
      </c>
      <c r="Q229" s="76">
        <f t="shared" si="28"/>
        <v>43395.123599999999</v>
      </c>
    </row>
    <row r="230" spans="1:17" x14ac:dyDescent="0.2">
      <c r="A230" s="45" t="s">
        <v>117</v>
      </c>
      <c r="B230" s="30" t="s">
        <v>52</v>
      </c>
      <c r="C230" s="46">
        <v>58641.852400000003</v>
      </c>
      <c r="D230" s="46">
        <v>8.9999999999999998E-4</v>
      </c>
      <c r="E230" s="1">
        <f t="shared" si="26"/>
        <v>32292.486972934887</v>
      </c>
      <c r="F230" s="1">
        <f t="shared" si="27"/>
        <v>32292.5</v>
      </c>
      <c r="G230" s="1">
        <f t="shared" si="29"/>
        <v>-6.2004999999771826E-3</v>
      </c>
      <c r="K230" s="1">
        <f t="shared" si="30"/>
        <v>-6.2004999999771826E-3</v>
      </c>
      <c r="O230" s="1">
        <f t="shared" ca="1" si="22"/>
        <v>-7.5247708946597595E-3</v>
      </c>
      <c r="Q230" s="76">
        <f t="shared" si="28"/>
        <v>43623.352400000003</v>
      </c>
    </row>
    <row r="231" spans="1:17" x14ac:dyDescent="0.2">
      <c r="A231" s="45" t="s">
        <v>117</v>
      </c>
      <c r="B231" s="30" t="s">
        <v>44</v>
      </c>
      <c r="C231" s="46">
        <v>58645.897299999997</v>
      </c>
      <c r="D231" s="46">
        <v>2.0000000000000001E-4</v>
      </c>
      <c r="E231" s="1">
        <f t="shared" si="26"/>
        <v>32300.985186900187</v>
      </c>
      <c r="F231" s="1">
        <f t="shared" si="27"/>
        <v>32301</v>
      </c>
      <c r="G231" s="1">
        <f t="shared" si="29"/>
        <v>-7.0506000047316775E-3</v>
      </c>
      <c r="K231" s="1">
        <f t="shared" si="30"/>
        <v>-7.0506000047316775E-3</v>
      </c>
      <c r="O231" s="1">
        <f t="shared" ca="1" si="22"/>
        <v>-7.5305978795898593E-3</v>
      </c>
      <c r="Q231" s="76">
        <f t="shared" si="28"/>
        <v>43627.397299999997</v>
      </c>
    </row>
    <row r="232" spans="1:17" x14ac:dyDescent="0.2">
      <c r="A232" s="57" t="s">
        <v>147</v>
      </c>
      <c r="B232" s="58" t="s">
        <v>44</v>
      </c>
      <c r="C232" s="59">
        <v>58676.835299999999</v>
      </c>
      <c r="D232" s="59">
        <v>1E-4</v>
      </c>
      <c r="E232" s="1">
        <f t="shared" si="26"/>
        <v>32365.984999913853</v>
      </c>
      <c r="F232" s="1">
        <f t="shared" si="27"/>
        <v>32366</v>
      </c>
      <c r="G232" s="1">
        <f t="shared" si="29"/>
        <v>-7.1396000057575293E-3</v>
      </c>
      <c r="K232" s="1">
        <f t="shared" si="30"/>
        <v>-7.1396000057575293E-3</v>
      </c>
      <c r="O232" s="1">
        <f t="shared" ref="O232:O244" ca="1" si="31">+C$11+C$12*$F232</f>
        <v>-7.5751571761141639E-3</v>
      </c>
      <c r="Q232" s="76">
        <f t="shared" si="28"/>
        <v>43658.335299999999</v>
      </c>
    </row>
    <row r="233" spans="1:17" x14ac:dyDescent="0.2">
      <c r="A233" s="60" t="s">
        <v>148</v>
      </c>
      <c r="B233" s="61" t="s">
        <v>44</v>
      </c>
      <c r="C233" s="62">
        <v>58740.615400000002</v>
      </c>
      <c r="D233" s="62">
        <v>1E-4</v>
      </c>
      <c r="E233" s="1">
        <f t="shared" si="26"/>
        <v>32499.985083112279</v>
      </c>
      <c r="F233" s="1">
        <f t="shared" si="27"/>
        <v>32500</v>
      </c>
      <c r="G233" s="1">
        <f t="shared" si="29"/>
        <v>-7.0999999952618964E-3</v>
      </c>
      <c r="K233" s="1">
        <f t="shared" si="30"/>
        <v>-7.0999999952618964E-3</v>
      </c>
      <c r="O233" s="1">
        <f t="shared" ca="1" si="31"/>
        <v>-7.667017879718116E-3</v>
      </c>
      <c r="Q233" s="76">
        <f t="shared" si="28"/>
        <v>43722.115400000002</v>
      </c>
    </row>
    <row r="234" spans="1:17" x14ac:dyDescent="0.2">
      <c r="A234" s="60" t="s">
        <v>148</v>
      </c>
      <c r="B234" s="61" t="s">
        <v>44</v>
      </c>
      <c r="C234" s="62">
        <v>58810.582499999997</v>
      </c>
      <c r="D234" s="62">
        <v>2.0000000000000001E-4</v>
      </c>
      <c r="E234" s="1">
        <f t="shared" si="26"/>
        <v>32646.983868331354</v>
      </c>
      <c r="F234" s="1">
        <f t="shared" si="27"/>
        <v>32647</v>
      </c>
      <c r="G234" s="1">
        <f t="shared" si="29"/>
        <v>-7.678200003283564E-3</v>
      </c>
      <c r="K234" s="1">
        <f t="shared" si="30"/>
        <v>-7.678200003283564E-3</v>
      </c>
      <c r="O234" s="1">
        <f t="shared" ca="1" si="31"/>
        <v>-7.7677904426269283E-3</v>
      </c>
      <c r="Q234" s="76">
        <f t="shared" si="28"/>
        <v>43792.082499999997</v>
      </c>
    </row>
    <row r="235" spans="1:17" ht="12" customHeight="1" x14ac:dyDescent="0.2">
      <c r="A235" s="60" t="s">
        <v>149</v>
      </c>
      <c r="B235" s="61" t="s">
        <v>44</v>
      </c>
      <c r="C235" s="62">
        <v>59033.813199999997</v>
      </c>
      <c r="D235" s="62">
        <v>2.0000000000000001E-4</v>
      </c>
      <c r="E235" s="1">
        <f t="shared" si="26"/>
        <v>33115.984894865345</v>
      </c>
      <c r="F235" s="1">
        <f t="shared" si="27"/>
        <v>33116</v>
      </c>
      <c r="G235" s="1">
        <f t="shared" si="29"/>
        <v>-7.1896000081324019E-3</v>
      </c>
      <c r="K235" s="1">
        <f t="shared" si="30"/>
        <v>-7.1896000081324019E-3</v>
      </c>
      <c r="O235" s="1">
        <f t="shared" ca="1" si="31"/>
        <v>-8.0893029052407604E-3</v>
      </c>
      <c r="Q235" s="76">
        <f t="shared" si="28"/>
        <v>44015.313199999997</v>
      </c>
    </row>
    <row r="236" spans="1:17" ht="12" customHeight="1" x14ac:dyDescent="0.2">
      <c r="A236" s="57" t="s">
        <v>750</v>
      </c>
      <c r="B236" s="58" t="s">
        <v>44</v>
      </c>
      <c r="C236" s="59">
        <v>59076.650099999999</v>
      </c>
      <c r="D236" s="59">
        <v>1E-4</v>
      </c>
      <c r="E236" s="1">
        <f t="shared" si="26"/>
        <v>33205.983941024919</v>
      </c>
      <c r="F236" s="1">
        <f t="shared" si="27"/>
        <v>33206</v>
      </c>
      <c r="G236" s="1">
        <f t="shared" si="29"/>
        <v>-7.6436000017565675E-3</v>
      </c>
      <c r="K236" s="1">
        <f t="shared" si="30"/>
        <v>-7.6436000017565675E-3</v>
      </c>
      <c r="O236" s="1">
        <f t="shared" ca="1" si="31"/>
        <v>-8.1510003927359534E-3</v>
      </c>
      <c r="Q236" s="76">
        <f t="shared" si="28"/>
        <v>44058.150099999999</v>
      </c>
    </row>
    <row r="237" spans="1:17" ht="12" customHeight="1" x14ac:dyDescent="0.2">
      <c r="A237" s="57" t="s">
        <v>750</v>
      </c>
      <c r="B237" s="58" t="s">
        <v>44</v>
      </c>
      <c r="C237" s="59">
        <v>59167.5605</v>
      </c>
      <c r="D237" s="59">
        <v>1E-4</v>
      </c>
      <c r="E237" s="1">
        <f t="shared" si="26"/>
        <v>33396.983973379865</v>
      </c>
      <c r="F237" s="1">
        <f t="shared" si="27"/>
        <v>33397</v>
      </c>
      <c r="G237" s="1">
        <f t="shared" si="29"/>
        <v>-7.6282000009086914E-3</v>
      </c>
      <c r="K237" s="1">
        <f t="shared" si="30"/>
        <v>-7.6282000009086914E-3</v>
      </c>
      <c r="O237" s="1">
        <f t="shared" ca="1" si="31"/>
        <v>-8.2819361717535248E-3</v>
      </c>
      <c r="Q237" s="76">
        <f t="shared" si="28"/>
        <v>44149.0605</v>
      </c>
    </row>
    <row r="238" spans="1:17" ht="12" customHeight="1" x14ac:dyDescent="0.2">
      <c r="A238" s="57" t="s">
        <v>751</v>
      </c>
      <c r="B238" s="58" t="s">
        <v>44</v>
      </c>
      <c r="C238" s="59">
        <v>59380.794399999999</v>
      </c>
      <c r="D238" s="59">
        <v>1E-4</v>
      </c>
      <c r="E238" s="1">
        <f t="shared" si="26"/>
        <v>33844.982021998832</v>
      </c>
      <c r="F238" s="1">
        <f t="shared" si="27"/>
        <v>33845</v>
      </c>
      <c r="G238" s="1">
        <f t="shared" si="29"/>
        <v>-8.5570000010193326E-3</v>
      </c>
      <c r="K238" s="1">
        <f t="shared" si="30"/>
        <v>-8.5570000010193326E-3</v>
      </c>
      <c r="O238" s="1">
        <f t="shared" ca="1" si="31"/>
        <v>-8.5890525539518113E-3</v>
      </c>
      <c r="Q238" s="76">
        <f t="shared" si="28"/>
        <v>44362.294399999999</v>
      </c>
    </row>
    <row r="239" spans="1:17" ht="12" customHeight="1" x14ac:dyDescent="0.2">
      <c r="A239" s="79" t="s">
        <v>754</v>
      </c>
      <c r="B239" s="78" t="s">
        <v>44</v>
      </c>
      <c r="C239" s="85">
        <v>59416.492000000086</v>
      </c>
      <c r="D239" s="85">
        <v>3.5E-4</v>
      </c>
      <c r="E239" s="1">
        <f t="shared" si="26"/>
        <v>33919.981612309843</v>
      </c>
      <c r="F239" s="1">
        <f t="shared" si="27"/>
        <v>33920</v>
      </c>
      <c r="G239" s="1">
        <f t="shared" si="29"/>
        <v>-8.7519999142386951E-3</v>
      </c>
      <c r="K239" s="1">
        <f t="shared" si="30"/>
        <v>-8.7519999142386951E-3</v>
      </c>
      <c r="O239" s="1">
        <f t="shared" ca="1" si="31"/>
        <v>-8.6404671268644692E-3</v>
      </c>
      <c r="Q239" s="76">
        <f t="shared" si="28"/>
        <v>44397.992000000086</v>
      </c>
    </row>
    <row r="240" spans="1:17" ht="12" customHeight="1" x14ac:dyDescent="0.2">
      <c r="A240" s="57" t="s">
        <v>751</v>
      </c>
      <c r="B240" s="58" t="s">
        <v>44</v>
      </c>
      <c r="C240" s="59">
        <v>59424.583599999998</v>
      </c>
      <c r="D240" s="59">
        <v>1E-4</v>
      </c>
      <c r="E240" s="1">
        <f t="shared" si="26"/>
        <v>33936.981821986476</v>
      </c>
      <c r="F240" s="1">
        <f t="shared" si="27"/>
        <v>33937</v>
      </c>
      <c r="G240" s="1">
        <f t="shared" si="29"/>
        <v>-8.6522000055992976E-3</v>
      </c>
      <c r="K240" s="1">
        <f t="shared" si="30"/>
        <v>-8.6522000055992976E-3</v>
      </c>
      <c r="O240" s="1">
        <f t="shared" ca="1" si="31"/>
        <v>-8.6521210967246721E-3</v>
      </c>
      <c r="Q240" s="76">
        <f t="shared" si="28"/>
        <v>44406.083599999998</v>
      </c>
    </row>
    <row r="241" spans="1:17" ht="12" customHeight="1" x14ac:dyDescent="0.2">
      <c r="A241" s="77" t="s">
        <v>752</v>
      </c>
      <c r="B241" s="78" t="s">
        <v>44</v>
      </c>
      <c r="C241" s="85">
        <v>59473.610099999998</v>
      </c>
      <c r="D241" s="77">
        <v>2.9999999999999997E-4</v>
      </c>
      <c r="E241" s="1">
        <f t="shared" si="26"/>
        <v>34039.985032688986</v>
      </c>
      <c r="F241" s="1">
        <f t="shared" si="27"/>
        <v>34040</v>
      </c>
      <c r="G241" s="1">
        <f t="shared" si="29"/>
        <v>-7.1240000033867545E-3</v>
      </c>
      <c r="K241" s="1">
        <f t="shared" si="30"/>
        <v>-7.1240000033867545E-3</v>
      </c>
      <c r="O241" s="1">
        <f t="shared" ca="1" si="31"/>
        <v>-8.7227304435247253E-3</v>
      </c>
      <c r="Q241" s="76">
        <f t="shared" si="28"/>
        <v>44455.110099999998</v>
      </c>
    </row>
    <row r="242" spans="1:17" ht="12" customHeight="1" x14ac:dyDescent="0.2">
      <c r="A242" s="82" t="s">
        <v>757</v>
      </c>
      <c r="B242" s="82" t="s">
        <v>44</v>
      </c>
      <c r="C242" s="86">
        <v>59724.441800000146</v>
      </c>
      <c r="D242" s="77">
        <v>2.0000000000000001E-4</v>
      </c>
      <c r="E242" s="1">
        <f t="shared" si="26"/>
        <v>34566.974935006794</v>
      </c>
      <c r="F242" s="1">
        <f t="shared" si="27"/>
        <v>34567</v>
      </c>
      <c r="G242" s="1">
        <f t="shared" si="29"/>
        <v>-1.1930199856578838E-2</v>
      </c>
      <c r="K242" s="1">
        <f t="shared" si="30"/>
        <v>-1.1930199856578838E-2</v>
      </c>
      <c r="O242" s="1">
        <f t="shared" ca="1" si="31"/>
        <v>-9.0840035091910125E-3</v>
      </c>
      <c r="Q242" s="76">
        <f t="shared" si="28"/>
        <v>44705.941800000146</v>
      </c>
    </row>
    <row r="243" spans="1:17" ht="12" customHeight="1" x14ac:dyDescent="0.2">
      <c r="A243" s="79" t="s">
        <v>753</v>
      </c>
      <c r="B243" s="78" t="s">
        <v>44</v>
      </c>
      <c r="C243" s="85">
        <v>59779.657099999997</v>
      </c>
      <c r="D243" s="77">
        <v>1E-4</v>
      </c>
      <c r="E243" s="1">
        <f t="shared" si="26"/>
        <v>34682.980629475845</v>
      </c>
      <c r="F243" s="1">
        <f t="shared" si="27"/>
        <v>34683</v>
      </c>
      <c r="G243" s="1">
        <f t="shared" si="29"/>
        <v>-9.2198000056669116E-3</v>
      </c>
      <c r="K243" s="1">
        <f t="shared" si="30"/>
        <v>-9.2198000056669116E-3</v>
      </c>
      <c r="O243" s="1">
        <f t="shared" ca="1" si="31"/>
        <v>-9.1635247152959259E-3</v>
      </c>
      <c r="Q243" s="76">
        <f t="shared" si="28"/>
        <v>44761.157099999997</v>
      </c>
    </row>
    <row r="244" spans="1:17" ht="12" customHeight="1" x14ac:dyDescent="0.2">
      <c r="A244" s="80" t="s">
        <v>756</v>
      </c>
      <c r="B244" s="81" t="s">
        <v>44</v>
      </c>
      <c r="C244" s="85">
        <v>59793.460599999999</v>
      </c>
      <c r="D244" s="77">
        <v>1E-4</v>
      </c>
      <c r="E244" s="1">
        <f t="shared" si="26"/>
        <v>34711.981370277907</v>
      </c>
      <c r="F244" s="1">
        <f t="shared" si="27"/>
        <v>34712</v>
      </c>
      <c r="G244" s="1">
        <f t="shared" si="29"/>
        <v>-8.867200005624909E-3</v>
      </c>
      <c r="K244" s="1">
        <f t="shared" si="30"/>
        <v>-8.867200005624909E-3</v>
      </c>
      <c r="O244" s="1">
        <f t="shared" ca="1" si="31"/>
        <v>-9.1834050168221569E-3</v>
      </c>
      <c r="Q244" s="76">
        <f t="shared" si="28"/>
        <v>44774.960599999999</v>
      </c>
    </row>
    <row r="245" spans="1:17" x14ac:dyDescent="0.2">
      <c r="A245" s="83" t="s">
        <v>758</v>
      </c>
      <c r="B245" s="84" t="s">
        <v>44</v>
      </c>
      <c r="C245" s="77">
        <v>60112.8364</v>
      </c>
      <c r="D245" s="77">
        <v>1E-4</v>
      </c>
      <c r="E245" s="1">
        <f t="shared" ref="E245" si="32">+(C245-C$7)/C$8</f>
        <v>35382.980377359439</v>
      </c>
      <c r="F245" s="1">
        <f t="shared" si="27"/>
        <v>35383</v>
      </c>
      <c r="G245" s="1">
        <f t="shared" ref="G245" si="33">+C245-(C$7+F245*C$8)</f>
        <v>-9.3398000026354566E-3</v>
      </c>
      <c r="K245" s="1">
        <f t="shared" ref="K245" si="34">G245</f>
        <v>-9.3398000026354566E-3</v>
      </c>
      <c r="O245" s="1">
        <f t="shared" ref="O245" ca="1" si="35">+C$11+C$12*$F245</f>
        <v>-9.6433940624807493E-3</v>
      </c>
      <c r="Q245" s="76">
        <f t="shared" ref="Q245" si="36">+C245-15018.5</f>
        <v>45094.3364</v>
      </c>
    </row>
    <row r="246" spans="1:17" x14ac:dyDescent="0.2">
      <c r="A246" s="80" t="s">
        <v>760</v>
      </c>
      <c r="B246" s="89" t="s">
        <v>44</v>
      </c>
      <c r="C246" s="90">
        <v>60170.429100000001</v>
      </c>
      <c r="D246" s="90">
        <v>1E-4</v>
      </c>
      <c r="E246" s="1">
        <f t="shared" ref="E246:E247" si="37">+(C246-C$7)/C$8</f>
        <v>35503.980918149144</v>
      </c>
      <c r="F246" s="1">
        <f t="shared" ref="F246:F247" si="38">ROUND(2*E246,0)/2</f>
        <v>35504</v>
      </c>
      <c r="G246" s="1">
        <f t="shared" ref="G246:G247" si="39">+C246-(C$7+F246*C$8)</f>
        <v>-9.0823999998974614E-3</v>
      </c>
      <c r="K246" s="1">
        <f t="shared" ref="K246:K247" si="40">G246</f>
        <v>-9.0823999998974614E-3</v>
      </c>
      <c r="O246" s="1">
        <f t="shared" ref="O246:O247" ca="1" si="41">+C$11+C$12*$F246</f>
        <v>-9.7263429067798411E-3</v>
      </c>
      <c r="Q246" s="76">
        <f t="shared" ref="Q246:Q247" si="42">+C246-15018.5</f>
        <v>45151.929100000001</v>
      </c>
    </row>
    <row r="247" spans="1:17" x14ac:dyDescent="0.2">
      <c r="A247" s="80" t="s">
        <v>760</v>
      </c>
      <c r="B247" s="89" t="s">
        <v>44</v>
      </c>
      <c r="C247" s="90">
        <v>60180.423799999997</v>
      </c>
      <c r="D247" s="90">
        <v>1E-4</v>
      </c>
      <c r="E247" s="1">
        <f t="shared" si="37"/>
        <v>35524.979484026946</v>
      </c>
      <c r="F247" s="1">
        <f t="shared" si="38"/>
        <v>35525</v>
      </c>
      <c r="G247" s="1">
        <f t="shared" si="39"/>
        <v>-9.7650000025168993E-3</v>
      </c>
      <c r="K247" s="1">
        <f t="shared" si="40"/>
        <v>-9.7650000025168993E-3</v>
      </c>
      <c r="O247" s="1">
        <f t="shared" ca="1" si="41"/>
        <v>-9.7407389871953867E-3</v>
      </c>
      <c r="Q247" s="76">
        <f t="shared" si="42"/>
        <v>45161.923799999997</v>
      </c>
    </row>
    <row r="248" spans="1:17" x14ac:dyDescent="0.2">
      <c r="C248" s="26"/>
      <c r="D248" s="26"/>
    </row>
    <row r="249" spans="1:17" x14ac:dyDescent="0.2">
      <c r="C249" s="26"/>
      <c r="D249" s="26"/>
    </row>
    <row r="250" spans="1:17" x14ac:dyDescent="0.2">
      <c r="C250" s="26"/>
      <c r="D250" s="26"/>
    </row>
    <row r="251" spans="1:17" x14ac:dyDescent="0.2">
      <c r="C251" s="26"/>
      <c r="D251" s="26"/>
    </row>
    <row r="252" spans="1:17" x14ac:dyDescent="0.2">
      <c r="C252" s="26"/>
      <c r="D252" s="26"/>
    </row>
    <row r="253" spans="1:17" x14ac:dyDescent="0.2">
      <c r="C253" s="26"/>
      <c r="D253" s="26"/>
    </row>
    <row r="254" spans="1:17" x14ac:dyDescent="0.2">
      <c r="C254" s="26"/>
      <c r="D254" s="26"/>
    </row>
    <row r="255" spans="1:17" x14ac:dyDescent="0.2">
      <c r="C255" s="26"/>
      <c r="D255" s="26"/>
    </row>
    <row r="256" spans="1:17" x14ac:dyDescent="0.2">
      <c r="C256" s="26"/>
      <c r="D256" s="26"/>
    </row>
    <row r="257" spans="3:4" x14ac:dyDescent="0.2">
      <c r="C257" s="26"/>
      <c r="D257" s="26"/>
    </row>
    <row r="258" spans="3:4" x14ac:dyDescent="0.2">
      <c r="C258" s="26"/>
      <c r="D258" s="26"/>
    </row>
    <row r="259" spans="3:4" x14ac:dyDescent="0.2">
      <c r="C259" s="26"/>
      <c r="D259" s="26"/>
    </row>
    <row r="260" spans="3:4" x14ac:dyDescent="0.2">
      <c r="C260" s="26"/>
      <c r="D260" s="26"/>
    </row>
    <row r="261" spans="3:4" x14ac:dyDescent="0.2">
      <c r="C261" s="26"/>
      <c r="D261" s="26"/>
    </row>
    <row r="262" spans="3:4" x14ac:dyDescent="0.2">
      <c r="C262" s="26"/>
      <c r="D262" s="26"/>
    </row>
    <row r="263" spans="3:4" x14ac:dyDescent="0.2">
      <c r="C263" s="26"/>
      <c r="D263" s="26"/>
    </row>
    <row r="264" spans="3:4" x14ac:dyDescent="0.2">
      <c r="C264" s="26"/>
      <c r="D264" s="26"/>
    </row>
    <row r="265" spans="3:4" x14ac:dyDescent="0.2">
      <c r="C265" s="26"/>
      <c r="D265" s="26"/>
    </row>
    <row r="266" spans="3:4" x14ac:dyDescent="0.2">
      <c r="C266" s="26"/>
      <c r="D266" s="26"/>
    </row>
    <row r="267" spans="3:4" x14ac:dyDescent="0.2">
      <c r="C267" s="26"/>
      <c r="D267" s="26"/>
    </row>
    <row r="268" spans="3:4" x14ac:dyDescent="0.2">
      <c r="C268" s="26"/>
      <c r="D268" s="26"/>
    </row>
    <row r="269" spans="3:4" x14ac:dyDescent="0.2">
      <c r="C269" s="26"/>
      <c r="D269" s="26"/>
    </row>
    <row r="270" spans="3:4" x14ac:dyDescent="0.2">
      <c r="C270" s="26"/>
      <c r="D270" s="26"/>
    </row>
    <row r="271" spans="3:4" x14ac:dyDescent="0.2">
      <c r="C271" s="26"/>
      <c r="D271" s="26"/>
    </row>
    <row r="272" spans="3:4" x14ac:dyDescent="0.2">
      <c r="C272" s="26"/>
      <c r="D272" s="26"/>
    </row>
    <row r="273" spans="3:4" x14ac:dyDescent="0.2">
      <c r="C273" s="26"/>
      <c r="D273" s="26"/>
    </row>
    <row r="274" spans="3:4" x14ac:dyDescent="0.2">
      <c r="C274" s="26"/>
      <c r="D274" s="26"/>
    </row>
    <row r="275" spans="3:4" x14ac:dyDescent="0.2">
      <c r="C275" s="26"/>
      <c r="D275" s="26"/>
    </row>
    <row r="276" spans="3:4" x14ac:dyDescent="0.2">
      <c r="C276" s="26"/>
      <c r="D276" s="26"/>
    </row>
    <row r="277" spans="3:4" x14ac:dyDescent="0.2">
      <c r="C277" s="26"/>
      <c r="D277" s="26"/>
    </row>
    <row r="278" spans="3:4" x14ac:dyDescent="0.2">
      <c r="C278" s="26"/>
      <c r="D278" s="26"/>
    </row>
    <row r="279" spans="3:4" x14ac:dyDescent="0.2">
      <c r="C279" s="26"/>
      <c r="D279" s="26"/>
    </row>
    <row r="280" spans="3:4" x14ac:dyDescent="0.2">
      <c r="C280" s="26"/>
      <c r="D280" s="26"/>
    </row>
    <row r="281" spans="3:4" x14ac:dyDescent="0.2">
      <c r="C281" s="26"/>
      <c r="D281" s="26"/>
    </row>
    <row r="282" spans="3:4" x14ac:dyDescent="0.2">
      <c r="C282" s="26"/>
      <c r="D282" s="26"/>
    </row>
    <row r="283" spans="3:4" x14ac:dyDescent="0.2">
      <c r="C283" s="26"/>
      <c r="D283" s="26"/>
    </row>
    <row r="284" spans="3:4" x14ac:dyDescent="0.2">
      <c r="C284" s="26"/>
      <c r="D284" s="26"/>
    </row>
    <row r="285" spans="3:4" x14ac:dyDescent="0.2">
      <c r="C285" s="26"/>
      <c r="D285" s="26"/>
    </row>
    <row r="286" spans="3:4" x14ac:dyDescent="0.2">
      <c r="C286" s="26"/>
      <c r="D286" s="26"/>
    </row>
    <row r="287" spans="3:4" x14ac:dyDescent="0.2">
      <c r="C287" s="26"/>
      <c r="D287" s="26"/>
    </row>
    <row r="288" spans="3:4" x14ac:dyDescent="0.2">
      <c r="C288" s="26"/>
      <c r="D288" s="26"/>
    </row>
    <row r="289" spans="3:4" x14ac:dyDescent="0.2">
      <c r="C289" s="26"/>
      <c r="D289" s="26"/>
    </row>
    <row r="290" spans="3:4" x14ac:dyDescent="0.2">
      <c r="C290" s="26"/>
      <c r="D290" s="26"/>
    </row>
    <row r="291" spans="3:4" x14ac:dyDescent="0.2">
      <c r="C291" s="26"/>
      <c r="D291" s="26"/>
    </row>
    <row r="292" spans="3:4" x14ac:dyDescent="0.2">
      <c r="C292" s="26"/>
      <c r="D292" s="26"/>
    </row>
    <row r="293" spans="3:4" x14ac:dyDescent="0.2">
      <c r="C293" s="26"/>
      <c r="D293" s="26"/>
    </row>
    <row r="294" spans="3:4" x14ac:dyDescent="0.2">
      <c r="C294" s="26"/>
      <c r="D294" s="26"/>
    </row>
    <row r="295" spans="3:4" x14ac:dyDescent="0.2">
      <c r="C295" s="26"/>
      <c r="D295" s="26"/>
    </row>
    <row r="296" spans="3:4" x14ac:dyDescent="0.2">
      <c r="C296" s="26"/>
      <c r="D296" s="26"/>
    </row>
    <row r="297" spans="3:4" x14ac:dyDescent="0.2">
      <c r="C297" s="26"/>
      <c r="D297" s="26"/>
    </row>
    <row r="298" spans="3:4" x14ac:dyDescent="0.2">
      <c r="C298" s="26"/>
      <c r="D298" s="26"/>
    </row>
    <row r="299" spans="3:4" x14ac:dyDescent="0.2">
      <c r="C299" s="26"/>
      <c r="D299" s="26"/>
    </row>
    <row r="300" spans="3:4" x14ac:dyDescent="0.2">
      <c r="C300" s="26"/>
      <c r="D300" s="26"/>
    </row>
    <row r="301" spans="3:4" x14ac:dyDescent="0.2">
      <c r="C301" s="26"/>
      <c r="D301" s="26"/>
    </row>
    <row r="302" spans="3:4" x14ac:dyDescent="0.2">
      <c r="C302" s="26"/>
      <c r="D302" s="26"/>
    </row>
    <row r="303" spans="3:4" x14ac:dyDescent="0.2">
      <c r="C303" s="26"/>
      <c r="D303" s="26"/>
    </row>
    <row r="304" spans="3:4" x14ac:dyDescent="0.2">
      <c r="C304" s="26"/>
      <c r="D304" s="26"/>
    </row>
    <row r="305" spans="3:4" x14ac:dyDescent="0.2">
      <c r="C305" s="26"/>
      <c r="D305" s="26"/>
    </row>
    <row r="306" spans="3:4" x14ac:dyDescent="0.2">
      <c r="C306" s="26"/>
      <c r="D306" s="26"/>
    </row>
    <row r="307" spans="3:4" x14ac:dyDescent="0.2">
      <c r="C307" s="26"/>
      <c r="D307" s="26"/>
    </row>
    <row r="308" spans="3:4" x14ac:dyDescent="0.2">
      <c r="C308" s="26"/>
      <c r="D308" s="26"/>
    </row>
    <row r="309" spans="3:4" x14ac:dyDescent="0.2">
      <c r="C309" s="26"/>
      <c r="D309" s="26"/>
    </row>
    <row r="310" spans="3:4" x14ac:dyDescent="0.2">
      <c r="C310" s="26"/>
      <c r="D310" s="26"/>
    </row>
    <row r="311" spans="3:4" x14ac:dyDescent="0.2">
      <c r="C311" s="26"/>
      <c r="D311" s="26"/>
    </row>
    <row r="312" spans="3:4" x14ac:dyDescent="0.2">
      <c r="C312" s="26"/>
      <c r="D312" s="26"/>
    </row>
    <row r="313" spans="3:4" x14ac:dyDescent="0.2">
      <c r="C313" s="26"/>
      <c r="D313" s="26"/>
    </row>
    <row r="314" spans="3:4" x14ac:dyDescent="0.2">
      <c r="C314" s="26"/>
      <c r="D314" s="26"/>
    </row>
    <row r="315" spans="3:4" x14ac:dyDescent="0.2">
      <c r="C315" s="26"/>
      <c r="D315" s="26"/>
    </row>
    <row r="316" spans="3:4" x14ac:dyDescent="0.2">
      <c r="C316" s="26"/>
      <c r="D316" s="26"/>
    </row>
    <row r="317" spans="3:4" x14ac:dyDescent="0.2">
      <c r="C317" s="26"/>
      <c r="D317" s="26"/>
    </row>
    <row r="318" spans="3:4" x14ac:dyDescent="0.2">
      <c r="C318" s="26"/>
      <c r="D318" s="26"/>
    </row>
    <row r="319" spans="3:4" x14ac:dyDescent="0.2">
      <c r="C319" s="26"/>
      <c r="D319" s="26"/>
    </row>
    <row r="320" spans="3:4" x14ac:dyDescent="0.2">
      <c r="C320" s="26"/>
      <c r="D320" s="26"/>
    </row>
    <row r="321" spans="3:4" x14ac:dyDescent="0.2">
      <c r="C321" s="26"/>
      <c r="D321" s="26"/>
    </row>
    <row r="322" spans="3:4" x14ac:dyDescent="0.2">
      <c r="C322" s="26"/>
      <c r="D322" s="26"/>
    </row>
    <row r="323" spans="3:4" x14ac:dyDescent="0.2">
      <c r="C323" s="26"/>
      <c r="D323" s="26"/>
    </row>
    <row r="324" spans="3:4" x14ac:dyDescent="0.2">
      <c r="C324" s="26"/>
      <c r="D324" s="26"/>
    </row>
    <row r="325" spans="3:4" x14ac:dyDescent="0.2">
      <c r="C325" s="26"/>
      <c r="D325" s="26"/>
    </row>
    <row r="326" spans="3:4" x14ac:dyDescent="0.2">
      <c r="C326" s="26"/>
      <c r="D326" s="26"/>
    </row>
    <row r="327" spans="3:4" x14ac:dyDescent="0.2">
      <c r="C327" s="26"/>
      <c r="D327" s="26"/>
    </row>
    <row r="328" spans="3:4" x14ac:dyDescent="0.2">
      <c r="C328" s="26"/>
      <c r="D328" s="26"/>
    </row>
    <row r="329" spans="3:4" x14ac:dyDescent="0.2">
      <c r="C329" s="26"/>
      <c r="D329" s="26"/>
    </row>
    <row r="330" spans="3:4" x14ac:dyDescent="0.2">
      <c r="C330" s="26"/>
      <c r="D330" s="26"/>
    </row>
    <row r="331" spans="3:4" x14ac:dyDescent="0.2">
      <c r="C331" s="26"/>
      <c r="D331" s="26"/>
    </row>
    <row r="332" spans="3:4" x14ac:dyDescent="0.2">
      <c r="C332" s="26"/>
      <c r="D332" s="26"/>
    </row>
    <row r="333" spans="3:4" x14ac:dyDescent="0.2">
      <c r="C333" s="26"/>
      <c r="D333" s="26"/>
    </row>
    <row r="334" spans="3:4" x14ac:dyDescent="0.2">
      <c r="C334" s="26"/>
      <c r="D334" s="26"/>
    </row>
    <row r="335" spans="3:4" x14ac:dyDescent="0.2">
      <c r="C335" s="26"/>
      <c r="D335" s="26"/>
    </row>
    <row r="336" spans="3:4" x14ac:dyDescent="0.2">
      <c r="C336" s="26"/>
      <c r="D336" s="26"/>
    </row>
    <row r="337" spans="3:4" x14ac:dyDescent="0.2">
      <c r="C337" s="26"/>
      <c r="D337" s="26"/>
    </row>
    <row r="338" spans="3:4" x14ac:dyDescent="0.2">
      <c r="C338" s="26"/>
      <c r="D338" s="26"/>
    </row>
    <row r="339" spans="3:4" x14ac:dyDescent="0.2">
      <c r="C339" s="26"/>
      <c r="D339" s="26"/>
    </row>
    <row r="340" spans="3:4" x14ac:dyDescent="0.2">
      <c r="C340" s="26"/>
      <c r="D340" s="26"/>
    </row>
    <row r="341" spans="3:4" x14ac:dyDescent="0.2">
      <c r="C341" s="26"/>
      <c r="D341" s="26"/>
    </row>
    <row r="342" spans="3:4" x14ac:dyDescent="0.2">
      <c r="C342" s="26"/>
      <c r="D342" s="26"/>
    </row>
    <row r="343" spans="3:4" x14ac:dyDescent="0.2">
      <c r="C343" s="26"/>
      <c r="D343" s="26"/>
    </row>
    <row r="344" spans="3:4" x14ac:dyDescent="0.2">
      <c r="C344" s="26"/>
      <c r="D344" s="26"/>
    </row>
    <row r="345" spans="3:4" x14ac:dyDescent="0.2">
      <c r="C345" s="26"/>
      <c r="D345" s="26"/>
    </row>
    <row r="346" spans="3:4" x14ac:dyDescent="0.2">
      <c r="C346" s="26"/>
      <c r="D346" s="26"/>
    </row>
    <row r="347" spans="3:4" x14ac:dyDescent="0.2">
      <c r="C347" s="26"/>
      <c r="D347" s="26"/>
    </row>
    <row r="348" spans="3:4" x14ac:dyDescent="0.2">
      <c r="C348" s="26"/>
      <c r="D348" s="26"/>
    </row>
    <row r="349" spans="3:4" x14ac:dyDescent="0.2">
      <c r="C349" s="26"/>
      <c r="D349" s="26"/>
    </row>
    <row r="350" spans="3:4" x14ac:dyDescent="0.2">
      <c r="C350" s="26"/>
      <c r="D350" s="26"/>
    </row>
    <row r="351" spans="3:4" x14ac:dyDescent="0.2">
      <c r="C351" s="26"/>
      <c r="D351" s="26"/>
    </row>
    <row r="352" spans="3:4" x14ac:dyDescent="0.2">
      <c r="C352" s="26"/>
      <c r="D352" s="26"/>
    </row>
    <row r="353" spans="3:4" x14ac:dyDescent="0.2">
      <c r="C353" s="26"/>
      <c r="D353" s="26"/>
    </row>
    <row r="354" spans="3:4" x14ac:dyDescent="0.2">
      <c r="C354" s="26"/>
      <c r="D354" s="26"/>
    </row>
    <row r="355" spans="3:4" x14ac:dyDescent="0.2">
      <c r="C355" s="26"/>
      <c r="D355" s="26"/>
    </row>
    <row r="356" spans="3:4" x14ac:dyDescent="0.2">
      <c r="C356" s="26"/>
      <c r="D356" s="26"/>
    </row>
  </sheetData>
  <sheetProtection selectLockedCells="1" selectUnlockedCells="1"/>
  <sortState xmlns:xlrd2="http://schemas.microsoft.com/office/spreadsheetml/2017/richdata2" ref="A21:U244">
    <sortCondition ref="C21:C24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BC36-6EFA-4DE0-B4C3-E8C5B8F68411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0"/>
  <sheetViews>
    <sheetView workbookViewId="0">
      <pane xSplit="13" ySplit="22" topLeftCell="N227" activePane="bottomRight" state="frozen"/>
      <selection pane="topRight" activeCell="N1" sqref="N1"/>
      <selection pane="bottomLeft" activeCell="A23" sqref="A23"/>
      <selection pane="bottomRight" activeCell="E235" sqref="E235:Q237"/>
    </sheetView>
  </sheetViews>
  <sheetFormatPr defaultColWidth="10.28515625" defaultRowHeight="12.75" x14ac:dyDescent="0.2"/>
  <cols>
    <col min="1" max="1" width="17.42578125" style="1" customWidth="1"/>
    <col min="2" max="2" width="5.140625" style="2" customWidth="1"/>
    <col min="3" max="3" width="13.7109375" style="1" customWidth="1"/>
    <col min="4" max="4" width="12.5703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  <c r="D2" s="47" t="s">
        <v>118</v>
      </c>
      <c r="E2" s="47"/>
    </row>
    <row r="4" spans="1:6" x14ac:dyDescent="0.2">
      <c r="A4" s="5" t="s">
        <v>3</v>
      </c>
      <c r="C4" s="6">
        <v>43271.578000000001</v>
      </c>
      <c r="D4" s="7">
        <v>0.47597147000000001</v>
      </c>
      <c r="E4" s="48" t="s">
        <v>119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43271.578000000001</v>
      </c>
      <c r="D7" s="1" t="s">
        <v>58</v>
      </c>
    </row>
    <row r="8" spans="1:6" x14ac:dyDescent="0.2">
      <c r="A8" s="1" t="s">
        <v>8</v>
      </c>
      <c r="C8" s="1">
        <f>+D4</f>
        <v>0.47597147000000001</v>
      </c>
      <c r="D8" s="1" t="s">
        <v>58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INTERCEPT(INDIRECT($D$9):G957,INDIRECT($C$9):F957)</f>
        <v>1.4016516718614223E-2</v>
      </c>
      <c r="D11" s="2"/>
      <c r="E11"/>
    </row>
    <row r="12" spans="1:6" x14ac:dyDescent="0.2">
      <c r="A12" t="s">
        <v>13</v>
      </c>
      <c r="B12"/>
      <c r="C12" s="15">
        <f ca="1">SLOPE(INDIRECT($D$9):G957,INDIRECT($C$9):F957)</f>
        <v>-1.5364751633630055E-6</v>
      </c>
      <c r="D12" s="2"/>
      <c r="E12"/>
    </row>
    <row r="13" spans="1:6" x14ac:dyDescent="0.2">
      <c r="A13" t="s">
        <v>14</v>
      </c>
      <c r="B13"/>
      <c r="C13" s="2" t="s">
        <v>15</v>
      </c>
      <c r="D13" s="1">
        <v>58645.896665854503</v>
      </c>
      <c r="E13" s="1">
        <v>0.47596991103399861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(C7+C11)+(C8+C12)*INT(MAX(F21:F3498))</f>
        <v>60180.423904986543</v>
      </c>
      <c r="E15" s="10" t="s">
        <v>17</v>
      </c>
      <c r="F15" s="9">
        <v>1</v>
      </c>
    </row>
    <row r="16" spans="1:6" x14ac:dyDescent="0.2">
      <c r="A16" s="16" t="s">
        <v>18</v>
      </c>
      <c r="B16"/>
      <c r="C16" s="17">
        <f ca="1">+C8+C12</f>
        <v>0.47596993352483663</v>
      </c>
      <c r="E16" s="10" t="s">
        <v>19</v>
      </c>
      <c r="F16" s="15">
        <f ca="1">NOW()+15018.5+$C$5/24</f>
        <v>60582.758856597218</v>
      </c>
    </row>
    <row r="17" spans="1:32" x14ac:dyDescent="0.2">
      <c r="A17" s="10" t="s">
        <v>20</v>
      </c>
      <c r="B17"/>
      <c r="C17">
        <f>COUNT(C21:C2156)</f>
        <v>217</v>
      </c>
      <c r="E17" s="10" t="s">
        <v>21</v>
      </c>
      <c r="F17" s="15">
        <f ca="1">ROUND(2*(F16-$C$7)/$C$8,0)/2+F15</f>
        <v>36371</v>
      </c>
    </row>
    <row r="18" spans="1:32" x14ac:dyDescent="0.2">
      <c r="A18" s="16" t="s">
        <v>22</v>
      </c>
      <c r="B18"/>
      <c r="C18" s="18">
        <f ca="1">+C15</f>
        <v>60180.423904986543</v>
      </c>
      <c r="D18" s="19">
        <f ca="1">+C16</f>
        <v>0.47596993352483663</v>
      </c>
      <c r="E18" s="10" t="s">
        <v>23</v>
      </c>
      <c r="F18" s="13">
        <f ca="1">ROUND(2*(F16-$C$15)/$C$16,0)/2+F15</f>
        <v>846.5</v>
      </c>
    </row>
    <row r="19" spans="1:32" x14ac:dyDescent="0.2">
      <c r="E19" s="10" t="s">
        <v>24</v>
      </c>
      <c r="F19" s="20">
        <f ca="1">+$C$15+$C$16*F18-15018.5-$C$5/24</f>
        <v>45565.228287048652</v>
      </c>
    </row>
    <row r="20" spans="1:32" ht="13.5" thickBot="1" x14ac:dyDescent="0.25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32" x14ac:dyDescent="0.2">
      <c r="A21" s="23" t="s">
        <v>43</v>
      </c>
      <c r="B21" s="24" t="s">
        <v>44</v>
      </c>
      <c r="C21" s="25">
        <v>14433.4</v>
      </c>
      <c r="D21" s="26"/>
      <c r="E21" s="1">
        <f t="shared" ref="E21:E84" si="0">+(C21-C$7)/C$8</f>
        <v>-60588.039026792925</v>
      </c>
      <c r="F21" s="1">
        <f t="shared" ref="F21:F84" si="1">ROUND(2*E21,0)/2</f>
        <v>-60588</v>
      </c>
      <c r="G21" s="1">
        <f t="shared" ref="G21:G84" si="2">+C21-(C$7+F21*C$8)</f>
        <v>-1.8575640000562998E-2</v>
      </c>
      <c r="H21" s="1">
        <f t="shared" ref="H21:H54" si="3">+G21</f>
        <v>-1.8575640000562998E-2</v>
      </c>
      <c r="Q21" s="75" t="s">
        <v>45</v>
      </c>
      <c r="X21" s="1" t="s">
        <v>124</v>
      </c>
      <c r="Y21" s="1">
        <v>0.98049667985712485</v>
      </c>
    </row>
    <row r="22" spans="1:32" x14ac:dyDescent="0.2">
      <c r="A22" s="23" t="s">
        <v>46</v>
      </c>
      <c r="B22" s="24" t="s">
        <v>44</v>
      </c>
      <c r="C22" s="25">
        <v>15556.71</v>
      </c>
      <c r="D22" s="26"/>
      <c r="E22" s="1">
        <f t="shared" si="0"/>
        <v>-58228.002615366844</v>
      </c>
      <c r="F22" s="1">
        <f t="shared" si="1"/>
        <v>-58228</v>
      </c>
      <c r="G22" s="1">
        <f t="shared" si="2"/>
        <v>-1.2448400011635385E-3</v>
      </c>
      <c r="H22" s="1">
        <f t="shared" si="3"/>
        <v>-1.2448400011635385E-3</v>
      </c>
      <c r="Q22" s="76">
        <f t="shared" ref="Q22:Q85" si="4">+C22-15018.5</f>
        <v>538.20999999999913</v>
      </c>
      <c r="X22" s="1" t="s">
        <v>125</v>
      </c>
      <c r="Y22" s="1">
        <v>8.5676907018676803E-4</v>
      </c>
    </row>
    <row r="23" spans="1:32" ht="13.5" thickBot="1" x14ac:dyDescent="0.25">
      <c r="A23" s="23" t="s">
        <v>43</v>
      </c>
      <c r="B23" s="24" t="s">
        <v>44</v>
      </c>
      <c r="C23" s="25">
        <v>18230.240000000002</v>
      </c>
      <c r="D23" s="26"/>
      <c r="E23" s="1">
        <f t="shared" si="0"/>
        <v>-52611.006285733893</v>
      </c>
      <c r="F23" s="1">
        <f t="shared" si="1"/>
        <v>-52611</v>
      </c>
      <c r="G23" s="1">
        <f t="shared" si="2"/>
        <v>-2.9918299987912178E-3</v>
      </c>
      <c r="H23" s="1">
        <f t="shared" si="3"/>
        <v>-2.9918299987912178E-3</v>
      </c>
      <c r="Q23" s="76">
        <f t="shared" si="4"/>
        <v>3211.7400000000016</v>
      </c>
      <c r="X23" s="54" t="s">
        <v>126</v>
      </c>
      <c r="Y23" s="54">
        <v>58</v>
      </c>
    </row>
    <row r="24" spans="1:32" x14ac:dyDescent="0.2">
      <c r="A24" s="23" t="s">
        <v>43</v>
      </c>
      <c r="B24" s="24" t="s">
        <v>44</v>
      </c>
      <c r="C24" s="25">
        <v>20744.32</v>
      </c>
      <c r="D24" s="26"/>
      <c r="E24" s="1">
        <f t="shared" si="0"/>
        <v>-47329.009026528423</v>
      </c>
      <c r="F24" s="1">
        <f t="shared" si="1"/>
        <v>-47329</v>
      </c>
      <c r="G24" s="1">
        <f t="shared" si="2"/>
        <v>-4.2963699997926597E-3</v>
      </c>
      <c r="H24" s="1">
        <f t="shared" si="3"/>
        <v>-4.2963699997926597E-3</v>
      </c>
      <c r="Q24" s="76">
        <f t="shared" si="4"/>
        <v>5725.82</v>
      </c>
    </row>
    <row r="25" spans="1:32" ht="13.5" thickBot="1" x14ac:dyDescent="0.25">
      <c r="A25" s="23" t="s">
        <v>47</v>
      </c>
      <c r="B25" s="24" t="s">
        <v>44</v>
      </c>
      <c r="C25" s="25">
        <v>28399.385999999999</v>
      </c>
      <c r="D25" s="26"/>
      <c r="E25" s="1">
        <f t="shared" si="0"/>
        <v>-31245.973629469856</v>
      </c>
      <c r="F25" s="1">
        <f t="shared" si="1"/>
        <v>-31246</v>
      </c>
      <c r="G25" s="1">
        <f t="shared" si="2"/>
        <v>1.2551619998703245E-2</v>
      </c>
      <c r="H25" s="1">
        <f t="shared" si="3"/>
        <v>1.2551619998703245E-2</v>
      </c>
      <c r="Q25" s="76">
        <f t="shared" si="4"/>
        <v>13380.885999999999</v>
      </c>
      <c r="X25" s="1" t="s">
        <v>127</v>
      </c>
    </row>
    <row r="26" spans="1:32" x14ac:dyDescent="0.2">
      <c r="A26" s="23" t="s">
        <v>48</v>
      </c>
      <c r="B26" s="24" t="s">
        <v>44</v>
      </c>
      <c r="C26" s="25">
        <v>29072.414000000001</v>
      </c>
      <c r="D26" s="26"/>
      <c r="E26" s="1">
        <f t="shared" si="0"/>
        <v>-29831.964508292902</v>
      </c>
      <c r="F26" s="1">
        <f t="shared" si="1"/>
        <v>-29832</v>
      </c>
      <c r="G26" s="1">
        <f t="shared" si="2"/>
        <v>1.6893039999558823E-2</v>
      </c>
      <c r="H26" s="1">
        <f t="shared" si="3"/>
        <v>1.6893039999558823E-2</v>
      </c>
      <c r="Q26" s="76">
        <f t="shared" si="4"/>
        <v>14053.914000000001</v>
      </c>
      <c r="X26" s="53"/>
      <c r="Y26" s="53" t="s">
        <v>128</v>
      </c>
      <c r="Z26" s="53" t="s">
        <v>129</v>
      </c>
      <c r="AA26" s="53" t="s">
        <v>130</v>
      </c>
      <c r="AB26" s="53" t="s">
        <v>131</v>
      </c>
      <c r="AC26" s="53" t="s">
        <v>132</v>
      </c>
    </row>
    <row r="27" spans="1:32" x14ac:dyDescent="0.2">
      <c r="A27" s="23" t="s">
        <v>48</v>
      </c>
      <c r="B27" s="24" t="s">
        <v>44</v>
      </c>
      <c r="C27" s="25">
        <v>31706.431</v>
      </c>
      <c r="D27" s="26"/>
      <c r="E27" s="1">
        <f t="shared" si="0"/>
        <v>-24297.983658558362</v>
      </c>
      <c r="F27" s="1">
        <f t="shared" si="1"/>
        <v>-24298</v>
      </c>
      <c r="G27" s="1">
        <f t="shared" si="2"/>
        <v>7.7780600004189182E-3</v>
      </c>
      <c r="H27" s="1">
        <f t="shared" si="3"/>
        <v>7.7780600004189182E-3</v>
      </c>
      <c r="Q27" s="76">
        <f t="shared" si="4"/>
        <v>16687.931</v>
      </c>
      <c r="X27" s="1" t="s">
        <v>133</v>
      </c>
      <c r="Y27" s="1">
        <v>1</v>
      </c>
      <c r="Z27" s="1">
        <v>2.1042218319480394E-3</v>
      </c>
      <c r="AA27" s="1">
        <v>2.1042218319480394E-3</v>
      </c>
      <c r="AB27" s="1">
        <v>2866.5793138007302</v>
      </c>
      <c r="AC27" s="1">
        <v>8.6650392791791959E-50</v>
      </c>
    </row>
    <row r="28" spans="1:32" x14ac:dyDescent="0.2">
      <c r="A28" s="23" t="s">
        <v>49</v>
      </c>
      <c r="B28" s="24" t="s">
        <v>44</v>
      </c>
      <c r="C28" s="25">
        <v>34886.875999999997</v>
      </c>
      <c r="D28" s="26"/>
      <c r="E28" s="1">
        <f t="shared" si="0"/>
        <v>-17615.97601637763</v>
      </c>
      <c r="F28" s="1">
        <f t="shared" si="1"/>
        <v>-17616</v>
      </c>
      <c r="G28" s="1">
        <f t="shared" si="2"/>
        <v>1.1415519991714973E-2</v>
      </c>
      <c r="H28" s="1">
        <f t="shared" si="3"/>
        <v>1.1415519991714973E-2</v>
      </c>
      <c r="Q28" s="76">
        <f t="shared" si="4"/>
        <v>19868.375999999997</v>
      </c>
      <c r="X28" s="1" t="s">
        <v>134</v>
      </c>
      <c r="Y28" s="1">
        <v>56</v>
      </c>
      <c r="Z28" s="1">
        <v>4.1106981419207149E-5</v>
      </c>
      <c r="AA28" s="1">
        <v>7.3405323962869907E-7</v>
      </c>
    </row>
    <row r="29" spans="1:32" ht="13.5" thickBot="1" x14ac:dyDescent="0.25">
      <c r="A29" s="23" t="s">
        <v>50</v>
      </c>
      <c r="B29" s="24" t="s">
        <v>44</v>
      </c>
      <c r="C29" s="25">
        <v>35718.402000000002</v>
      </c>
      <c r="D29" s="26"/>
      <c r="E29" s="1">
        <f t="shared" si="0"/>
        <v>-15868.967944654329</v>
      </c>
      <c r="F29" s="1">
        <f t="shared" si="1"/>
        <v>-15869</v>
      </c>
      <c r="G29" s="1">
        <f t="shared" si="2"/>
        <v>1.5257430000929162E-2</v>
      </c>
      <c r="H29" s="1">
        <f t="shared" si="3"/>
        <v>1.5257430000929162E-2</v>
      </c>
      <c r="Q29" s="76">
        <f t="shared" si="4"/>
        <v>20699.902000000002</v>
      </c>
      <c r="X29" s="54" t="s">
        <v>135</v>
      </c>
      <c r="Y29" s="54">
        <v>57</v>
      </c>
      <c r="Z29" s="54">
        <v>2.1453288133672466E-3</v>
      </c>
      <c r="AA29" s="54"/>
      <c r="AB29" s="54"/>
      <c r="AC29" s="54"/>
    </row>
    <row r="30" spans="1:32" ht="13.5" thickBot="1" x14ac:dyDescent="0.25">
      <c r="A30" s="23" t="s">
        <v>50</v>
      </c>
      <c r="B30" s="24" t="s">
        <v>44</v>
      </c>
      <c r="C30" s="25">
        <v>36399.476000000002</v>
      </c>
      <c r="D30" s="26"/>
      <c r="E30" s="1">
        <f t="shared" si="0"/>
        <v>-14438.054448935771</v>
      </c>
      <c r="F30" s="1">
        <f t="shared" si="1"/>
        <v>-14438</v>
      </c>
      <c r="G30" s="1">
        <f t="shared" si="2"/>
        <v>-2.5916139995388221E-2</v>
      </c>
      <c r="H30" s="1">
        <f t="shared" si="3"/>
        <v>-2.5916139995388221E-2</v>
      </c>
      <c r="Q30" s="76">
        <f t="shared" si="4"/>
        <v>21380.976000000002</v>
      </c>
    </row>
    <row r="31" spans="1:32" x14ac:dyDescent="0.2">
      <c r="A31" s="23" t="s">
        <v>50</v>
      </c>
      <c r="B31" s="24" t="s">
        <v>44</v>
      </c>
      <c r="C31" s="25">
        <v>36451.385000000002</v>
      </c>
      <c r="D31" s="26"/>
      <c r="E31" s="1">
        <f t="shared" si="0"/>
        <v>-14328.995391257378</v>
      </c>
      <c r="F31" s="1">
        <f t="shared" si="1"/>
        <v>-14329</v>
      </c>
      <c r="G31" s="1">
        <f t="shared" si="2"/>
        <v>2.1936300036031753E-3</v>
      </c>
      <c r="H31" s="1">
        <f t="shared" si="3"/>
        <v>2.1936300036031753E-3</v>
      </c>
      <c r="Q31" s="76">
        <f t="shared" si="4"/>
        <v>21432.885000000002</v>
      </c>
      <c r="X31" s="53"/>
      <c r="Y31" s="53" t="s">
        <v>136</v>
      </c>
      <c r="Z31" s="53" t="s">
        <v>125</v>
      </c>
      <c r="AA31" s="53" t="s">
        <v>137</v>
      </c>
      <c r="AB31" s="53" t="s">
        <v>138</v>
      </c>
      <c r="AC31" s="53" t="s">
        <v>139</v>
      </c>
      <c r="AD31" s="53" t="s">
        <v>140</v>
      </c>
      <c r="AE31" s="53" t="s">
        <v>141</v>
      </c>
      <c r="AF31" s="53" t="s">
        <v>142</v>
      </c>
    </row>
    <row r="32" spans="1:32" x14ac:dyDescent="0.2">
      <c r="A32" s="23" t="s">
        <v>50</v>
      </c>
      <c r="B32" s="24" t="s">
        <v>44</v>
      </c>
      <c r="C32" s="25">
        <v>36461.4</v>
      </c>
      <c r="D32" s="26"/>
      <c r="E32" s="1">
        <f t="shared" si="0"/>
        <v>-14307.95421414649</v>
      </c>
      <c r="F32" s="1">
        <f t="shared" si="1"/>
        <v>-14308</v>
      </c>
      <c r="G32" s="1">
        <f t="shared" si="2"/>
        <v>2.1792760002426803E-2</v>
      </c>
      <c r="H32" s="1">
        <f t="shared" si="3"/>
        <v>2.1792760002426803E-2</v>
      </c>
      <c r="Q32" s="76">
        <f t="shared" si="4"/>
        <v>21442.9</v>
      </c>
      <c r="X32" s="1" t="s">
        <v>143</v>
      </c>
      <c r="Y32" s="1">
        <v>1.5454214349128028E-2</v>
      </c>
      <c r="Z32" s="1">
        <v>7.642898103069946E-4</v>
      </c>
      <c r="AA32" s="1">
        <v>20.220359006121626</v>
      </c>
      <c r="AB32" s="1">
        <v>2.0745721293860946E-27</v>
      </c>
      <c r="AC32" s="1">
        <v>1.3923158897499836E-2</v>
      </c>
      <c r="AD32" s="1">
        <v>1.6985269800756219E-2</v>
      </c>
      <c r="AE32" s="1">
        <v>1.3923158897499836E-2</v>
      </c>
      <c r="AF32" s="1">
        <v>1.6985269800756219E-2</v>
      </c>
    </row>
    <row r="33" spans="1:32" ht="13.5" thickBot="1" x14ac:dyDescent="0.25">
      <c r="A33" s="23" t="s">
        <v>50</v>
      </c>
      <c r="B33" s="24" t="s">
        <v>44</v>
      </c>
      <c r="C33" s="25">
        <v>36807.385000000002</v>
      </c>
      <c r="D33" s="26"/>
      <c r="E33" s="1">
        <f t="shared" si="0"/>
        <v>-13581.05140209349</v>
      </c>
      <c r="F33" s="1">
        <f t="shared" si="1"/>
        <v>-13581</v>
      </c>
      <c r="G33" s="1">
        <f t="shared" si="2"/>
        <v>-2.4465930000587832E-2</v>
      </c>
      <c r="H33" s="1">
        <f t="shared" si="3"/>
        <v>-2.4465930000587832E-2</v>
      </c>
      <c r="Q33" s="76">
        <f t="shared" si="4"/>
        <v>21788.885000000002</v>
      </c>
      <c r="X33" s="54" t="s">
        <v>144</v>
      </c>
      <c r="Y33" s="54">
        <v>-1.5902287407332579E-6</v>
      </c>
      <c r="Z33" s="54">
        <v>2.9701447630066125E-8</v>
      </c>
      <c r="AA33" s="54">
        <v>-53.540445588366005</v>
      </c>
      <c r="AB33" s="54">
        <v>8.6650392791750121E-50</v>
      </c>
      <c r="AC33" s="54">
        <v>-1.6497278504976495E-6</v>
      </c>
      <c r="AD33" s="54">
        <v>-1.5307296309688663E-6</v>
      </c>
      <c r="AE33" s="54">
        <v>-1.6497278504976495E-6</v>
      </c>
      <c r="AF33" s="54">
        <v>-1.5307296309688663E-6</v>
      </c>
    </row>
    <row r="34" spans="1:32" x14ac:dyDescent="0.2">
      <c r="A34" s="23" t="s">
        <v>51</v>
      </c>
      <c r="B34" s="24" t="s">
        <v>44</v>
      </c>
      <c r="C34" s="25">
        <v>36837.392</v>
      </c>
      <c r="D34" s="26"/>
      <c r="E34" s="1">
        <f t="shared" si="0"/>
        <v>-13518.007707478773</v>
      </c>
      <c r="F34" s="1">
        <f t="shared" si="1"/>
        <v>-13518</v>
      </c>
      <c r="G34" s="1">
        <f t="shared" si="2"/>
        <v>-3.66854000458261E-3</v>
      </c>
      <c r="H34" s="1">
        <f t="shared" si="3"/>
        <v>-3.66854000458261E-3</v>
      </c>
      <c r="Q34" s="76">
        <f t="shared" si="4"/>
        <v>21818.892</v>
      </c>
    </row>
    <row r="35" spans="1:32" x14ac:dyDescent="0.2">
      <c r="A35" s="23" t="s">
        <v>50</v>
      </c>
      <c r="B35" s="24" t="s">
        <v>44</v>
      </c>
      <c r="C35" s="25">
        <v>37082.527000000002</v>
      </c>
      <c r="D35" s="26"/>
      <c r="E35" s="1">
        <f t="shared" si="0"/>
        <v>-13002.987342917842</v>
      </c>
      <c r="F35" s="1">
        <f t="shared" si="1"/>
        <v>-13003</v>
      </c>
      <c r="G35" s="1">
        <f t="shared" si="2"/>
        <v>6.0244100022828206E-3</v>
      </c>
      <c r="H35" s="1">
        <f t="shared" si="3"/>
        <v>6.0244100022828206E-3</v>
      </c>
      <c r="Q35" s="76">
        <f t="shared" si="4"/>
        <v>22064.027000000002</v>
      </c>
    </row>
    <row r="36" spans="1:32" x14ac:dyDescent="0.2">
      <c r="A36" s="23" t="s">
        <v>51</v>
      </c>
      <c r="B36" s="24" t="s">
        <v>44</v>
      </c>
      <c r="C36" s="25">
        <v>37193.428999999996</v>
      </c>
      <c r="D36" s="26"/>
      <c r="E36" s="1">
        <f t="shared" si="0"/>
        <v>-12769.985982563208</v>
      </c>
      <c r="F36" s="1">
        <f t="shared" si="1"/>
        <v>-12770</v>
      </c>
      <c r="G36" s="1">
        <f t="shared" si="2"/>
        <v>6.6718999951262958E-3</v>
      </c>
      <c r="H36" s="1">
        <f t="shared" si="3"/>
        <v>6.6718999951262958E-3</v>
      </c>
      <c r="Q36" s="76">
        <f t="shared" si="4"/>
        <v>22174.928999999996</v>
      </c>
    </row>
    <row r="37" spans="1:32" ht="14.25" customHeight="1" x14ac:dyDescent="0.2">
      <c r="A37" s="23" t="s">
        <v>51</v>
      </c>
      <c r="B37" s="24" t="s">
        <v>44</v>
      </c>
      <c r="C37" s="25">
        <v>37202.466999999997</v>
      </c>
      <c r="D37" s="26"/>
      <c r="E37" s="1">
        <f t="shared" si="0"/>
        <v>-12750.997449489996</v>
      </c>
      <c r="F37" s="1">
        <f t="shared" si="1"/>
        <v>-12751</v>
      </c>
      <c r="G37" s="1">
        <f t="shared" si="2"/>
        <v>1.2139699974795803E-3</v>
      </c>
      <c r="H37" s="1">
        <f t="shared" si="3"/>
        <v>1.2139699974795803E-3</v>
      </c>
      <c r="Q37" s="76">
        <f t="shared" si="4"/>
        <v>22183.966999999997</v>
      </c>
    </row>
    <row r="38" spans="1:32" x14ac:dyDescent="0.2">
      <c r="A38" s="23" t="s">
        <v>50</v>
      </c>
      <c r="B38" s="24" t="s">
        <v>44</v>
      </c>
      <c r="C38" s="25">
        <v>37560.402999999998</v>
      </c>
      <c r="D38" s="26"/>
      <c r="E38" s="1">
        <f t="shared" si="0"/>
        <v>-11998.985989643461</v>
      </c>
      <c r="F38" s="1">
        <f t="shared" si="1"/>
        <v>-11999</v>
      </c>
      <c r="G38" s="1">
        <f t="shared" si="2"/>
        <v>6.6685299971140921E-3</v>
      </c>
      <c r="H38" s="1">
        <f t="shared" si="3"/>
        <v>6.6685299971140921E-3</v>
      </c>
      <c r="Q38" s="76">
        <f t="shared" si="4"/>
        <v>22541.902999999998</v>
      </c>
    </row>
    <row r="39" spans="1:32" x14ac:dyDescent="0.2">
      <c r="A39" s="23" t="s">
        <v>50</v>
      </c>
      <c r="B39" s="24" t="s">
        <v>44</v>
      </c>
      <c r="C39" s="25">
        <v>37642.26</v>
      </c>
      <c r="D39" s="26"/>
      <c r="E39" s="1">
        <f t="shared" si="0"/>
        <v>-11827.007194359778</v>
      </c>
      <c r="F39" s="1">
        <f t="shared" si="1"/>
        <v>-11827</v>
      </c>
      <c r="G39" s="1">
        <f t="shared" si="2"/>
        <v>-3.4243100017192774E-3</v>
      </c>
      <c r="H39" s="1">
        <f t="shared" si="3"/>
        <v>-3.4243100017192774E-3</v>
      </c>
      <c r="Q39" s="76">
        <f t="shared" si="4"/>
        <v>22623.760000000002</v>
      </c>
    </row>
    <row r="40" spans="1:32" x14ac:dyDescent="0.2">
      <c r="A40" s="23" t="s">
        <v>50</v>
      </c>
      <c r="B40" s="24" t="s">
        <v>44</v>
      </c>
      <c r="C40" s="25">
        <v>37886.478000000003</v>
      </c>
      <c r="D40" s="26"/>
      <c r="E40" s="1">
        <f t="shared" si="0"/>
        <v>-11313.913415860825</v>
      </c>
      <c r="F40" s="1">
        <f t="shared" si="1"/>
        <v>-11314</v>
      </c>
      <c r="G40" s="1">
        <f t="shared" si="2"/>
        <v>4.1211579999071546E-2</v>
      </c>
      <c r="H40" s="1">
        <f t="shared" si="3"/>
        <v>4.1211579999071546E-2</v>
      </c>
      <c r="O40" s="1">
        <f t="shared" ref="O40:O71" ca="1" si="5">+C$11+C$12*$F40</f>
        <v>3.1400196716903264E-2</v>
      </c>
      <c r="Q40" s="76">
        <f t="shared" si="4"/>
        <v>22867.978000000003</v>
      </c>
    </row>
    <row r="41" spans="1:32" x14ac:dyDescent="0.2">
      <c r="A41" s="23" t="s">
        <v>51</v>
      </c>
      <c r="B41" s="24" t="s">
        <v>44</v>
      </c>
      <c r="C41" s="25">
        <v>37959.275999999998</v>
      </c>
      <c r="D41" s="26"/>
      <c r="E41" s="1">
        <f t="shared" si="0"/>
        <v>-11160.967273941867</v>
      </c>
      <c r="F41" s="1">
        <f t="shared" si="1"/>
        <v>-11161</v>
      </c>
      <c r="G41" s="1">
        <f t="shared" si="2"/>
        <v>1.5576669997244608E-2</v>
      </c>
      <c r="H41" s="1">
        <f t="shared" si="3"/>
        <v>1.5576669997244608E-2</v>
      </c>
      <c r="O41" s="1">
        <f t="shared" ca="1" si="5"/>
        <v>3.1165116016908728E-2</v>
      </c>
      <c r="Q41" s="76">
        <f t="shared" si="4"/>
        <v>22940.775999999998</v>
      </c>
    </row>
    <row r="42" spans="1:32" x14ac:dyDescent="0.2">
      <c r="A42" s="23" t="s">
        <v>50</v>
      </c>
      <c r="B42" s="24" t="s">
        <v>44</v>
      </c>
      <c r="C42" s="25">
        <v>38089.673999999999</v>
      </c>
      <c r="D42" s="26"/>
      <c r="E42" s="1">
        <f t="shared" si="0"/>
        <v>-10887.00547534919</v>
      </c>
      <c r="F42" s="1">
        <f t="shared" si="1"/>
        <v>-10887</v>
      </c>
      <c r="G42" s="1">
        <f t="shared" si="2"/>
        <v>-2.6061099997605197E-3</v>
      </c>
      <c r="H42" s="1">
        <f t="shared" si="3"/>
        <v>-2.6061099997605197E-3</v>
      </c>
      <c r="O42" s="1">
        <f t="shared" ca="1" si="5"/>
        <v>3.0744121822147266E-2</v>
      </c>
      <c r="Q42" s="76">
        <f t="shared" si="4"/>
        <v>23071.173999999999</v>
      </c>
    </row>
    <row r="43" spans="1:32" x14ac:dyDescent="0.2">
      <c r="A43" s="23" t="s">
        <v>50</v>
      </c>
      <c r="B43" s="24" t="s">
        <v>44</v>
      </c>
      <c r="C43" s="25">
        <v>38172.51</v>
      </c>
      <c r="D43" s="26"/>
      <c r="E43" s="1">
        <f t="shared" si="0"/>
        <v>-10712.969834095307</v>
      </c>
      <c r="F43" s="1">
        <f t="shared" si="1"/>
        <v>-10713</v>
      </c>
      <c r="G43" s="1">
        <f t="shared" si="2"/>
        <v>1.4358109998283908E-2</v>
      </c>
      <c r="H43" s="1">
        <f t="shared" si="3"/>
        <v>1.4358109998283908E-2</v>
      </c>
      <c r="O43" s="1">
        <f t="shared" ca="1" si="5"/>
        <v>3.0476775143722101E-2</v>
      </c>
      <c r="Q43" s="76">
        <f t="shared" si="4"/>
        <v>23154.010000000002</v>
      </c>
    </row>
    <row r="44" spans="1:32" x14ac:dyDescent="0.2">
      <c r="A44" s="23" t="s">
        <v>50</v>
      </c>
      <c r="B44" s="24" t="s">
        <v>52</v>
      </c>
      <c r="C44" s="25">
        <v>38225.521999999997</v>
      </c>
      <c r="D44" s="26"/>
      <c r="E44" s="1">
        <f t="shared" si="0"/>
        <v>-10601.593410630272</v>
      </c>
      <c r="F44" s="1">
        <f t="shared" si="1"/>
        <v>-10601.5</v>
      </c>
      <c r="G44" s="1">
        <f t="shared" si="2"/>
        <v>-4.4460795004852116E-2</v>
      </c>
      <c r="H44" s="1">
        <f t="shared" si="3"/>
        <v>-4.4460795004852116E-2</v>
      </c>
      <c r="O44" s="1">
        <f t="shared" ca="1" si="5"/>
        <v>3.0305458163007126E-2</v>
      </c>
      <c r="Q44" s="76">
        <f t="shared" si="4"/>
        <v>23207.021999999997</v>
      </c>
    </row>
    <row r="45" spans="1:32" x14ac:dyDescent="0.2">
      <c r="A45" s="23" t="s">
        <v>50</v>
      </c>
      <c r="B45" s="24" t="s">
        <v>44</v>
      </c>
      <c r="C45" s="25">
        <v>38231.478000000003</v>
      </c>
      <c r="D45" s="26"/>
      <c r="E45" s="1">
        <f t="shared" si="0"/>
        <v>-10589.080055575596</v>
      </c>
      <c r="F45" s="1">
        <f t="shared" si="1"/>
        <v>-10589</v>
      </c>
      <c r="G45" s="1">
        <f t="shared" si="2"/>
        <v>-3.8104170002043247E-2</v>
      </c>
      <c r="H45" s="1">
        <f t="shared" si="3"/>
        <v>-3.8104170002043247E-2</v>
      </c>
      <c r="O45" s="1">
        <f t="shared" ca="1" si="5"/>
        <v>3.028625222346509E-2</v>
      </c>
      <c r="Q45" s="76">
        <f t="shared" si="4"/>
        <v>23212.978000000003</v>
      </c>
    </row>
    <row r="46" spans="1:32" x14ac:dyDescent="0.2">
      <c r="A46" s="23" t="s">
        <v>51</v>
      </c>
      <c r="B46" s="24" t="s">
        <v>44</v>
      </c>
      <c r="C46" s="25">
        <v>38233.419000000002</v>
      </c>
      <c r="D46" s="26"/>
      <c r="E46" s="1">
        <f t="shared" si="0"/>
        <v>-10585.002080061646</v>
      </c>
      <c r="F46" s="1">
        <f t="shared" si="1"/>
        <v>-10585</v>
      </c>
      <c r="G46" s="1">
        <f t="shared" si="2"/>
        <v>-9.9005000083707273E-4</v>
      </c>
      <c r="H46" s="1">
        <f t="shared" si="3"/>
        <v>-9.9005000083707273E-4</v>
      </c>
      <c r="O46" s="1">
        <f t="shared" ca="1" si="5"/>
        <v>3.0280106322811636E-2</v>
      </c>
      <c r="Q46" s="76">
        <f t="shared" si="4"/>
        <v>23214.919000000002</v>
      </c>
    </row>
    <row r="47" spans="1:32" x14ac:dyDescent="0.2">
      <c r="A47" s="23" t="s">
        <v>51</v>
      </c>
      <c r="B47" s="24" t="s">
        <v>44</v>
      </c>
      <c r="C47" s="25">
        <v>38262.461000000003</v>
      </c>
      <c r="D47" s="26"/>
      <c r="E47" s="1">
        <f t="shared" si="0"/>
        <v>-10523.985817889459</v>
      </c>
      <c r="F47" s="1">
        <f t="shared" si="1"/>
        <v>-10524</v>
      </c>
      <c r="G47" s="1">
        <f t="shared" si="2"/>
        <v>6.7502800011425279E-3</v>
      </c>
      <c r="H47" s="1">
        <f t="shared" si="3"/>
        <v>6.7502800011425279E-3</v>
      </c>
      <c r="O47" s="1">
        <f t="shared" ca="1" si="5"/>
        <v>3.0186381337846492E-2</v>
      </c>
      <c r="Q47" s="76">
        <f t="shared" si="4"/>
        <v>23243.961000000003</v>
      </c>
    </row>
    <row r="48" spans="1:32" x14ac:dyDescent="0.2">
      <c r="A48" s="23" t="s">
        <v>50</v>
      </c>
      <c r="B48" s="24" t="s">
        <v>44</v>
      </c>
      <c r="C48" s="25">
        <v>38283.381000000001</v>
      </c>
      <c r="D48" s="26"/>
      <c r="E48" s="1">
        <f t="shared" si="0"/>
        <v>-10480.033603694776</v>
      </c>
      <c r="F48" s="1">
        <f t="shared" si="1"/>
        <v>-10480</v>
      </c>
      <c r="G48" s="1">
        <f t="shared" si="2"/>
        <v>-1.5994399996998254E-2</v>
      </c>
      <c r="H48" s="1">
        <f t="shared" si="3"/>
        <v>-1.5994399996998254E-2</v>
      </c>
      <c r="O48" s="1">
        <f t="shared" ca="1" si="5"/>
        <v>3.0118776430658523E-2</v>
      </c>
      <c r="Q48" s="76">
        <f t="shared" si="4"/>
        <v>23264.881000000001</v>
      </c>
    </row>
    <row r="49" spans="1:17" x14ac:dyDescent="0.2">
      <c r="A49" s="23" t="s">
        <v>51</v>
      </c>
      <c r="B49" s="24" t="s">
        <v>44</v>
      </c>
      <c r="C49" s="25">
        <v>38323.368999999999</v>
      </c>
      <c r="D49" s="26"/>
      <c r="E49" s="1">
        <f t="shared" si="0"/>
        <v>-10396.020164822068</v>
      </c>
      <c r="F49" s="1">
        <f t="shared" si="1"/>
        <v>-10396</v>
      </c>
      <c r="G49" s="1">
        <f t="shared" si="2"/>
        <v>-9.5978800018201582E-3</v>
      </c>
      <c r="H49" s="1">
        <f t="shared" si="3"/>
        <v>-9.5978800018201582E-3</v>
      </c>
      <c r="O49" s="1">
        <f t="shared" ca="1" si="5"/>
        <v>2.998971251693603E-2</v>
      </c>
      <c r="Q49" s="76">
        <f t="shared" si="4"/>
        <v>23304.868999999999</v>
      </c>
    </row>
    <row r="50" spans="1:17" x14ac:dyDescent="0.2">
      <c r="A50" s="23" t="s">
        <v>50</v>
      </c>
      <c r="B50" s="24" t="s">
        <v>44</v>
      </c>
      <c r="C50" s="25">
        <v>38466.658000000003</v>
      </c>
      <c r="D50" s="26"/>
      <c r="E50" s="1">
        <f t="shared" si="0"/>
        <v>-10094.974810149857</v>
      </c>
      <c r="F50" s="1">
        <f t="shared" si="1"/>
        <v>-10095</v>
      </c>
      <c r="G50" s="1">
        <f t="shared" si="2"/>
        <v>1.1989650003670249E-2</v>
      </c>
      <c r="H50" s="1">
        <f t="shared" si="3"/>
        <v>1.1989650003670249E-2</v>
      </c>
      <c r="O50" s="1">
        <f t="shared" ca="1" si="5"/>
        <v>2.9527233492763764E-2</v>
      </c>
      <c r="Q50" s="76">
        <f t="shared" si="4"/>
        <v>23448.158000000003</v>
      </c>
    </row>
    <row r="51" spans="1:17" x14ac:dyDescent="0.2">
      <c r="A51" s="23" t="s">
        <v>50</v>
      </c>
      <c r="B51" s="24" t="s">
        <v>44</v>
      </c>
      <c r="C51" s="25">
        <v>38549.502</v>
      </c>
      <c r="D51" s="26"/>
      <c r="E51" s="1">
        <f t="shared" si="0"/>
        <v>-9920.9223611658927</v>
      </c>
      <c r="F51" s="1">
        <f t="shared" si="1"/>
        <v>-9921</v>
      </c>
      <c r="G51" s="1">
        <f t="shared" si="2"/>
        <v>3.6953869996068534E-2</v>
      </c>
      <c r="H51" s="1">
        <f t="shared" si="3"/>
        <v>3.6953869996068534E-2</v>
      </c>
      <c r="O51" s="1">
        <f t="shared" ca="1" si="5"/>
        <v>2.9259886814338602E-2</v>
      </c>
      <c r="Q51" s="76">
        <f t="shared" si="4"/>
        <v>23531.002</v>
      </c>
    </row>
    <row r="52" spans="1:17" x14ac:dyDescent="0.2">
      <c r="A52" s="23" t="s">
        <v>50</v>
      </c>
      <c r="B52" s="24" t="s">
        <v>44</v>
      </c>
      <c r="C52" s="25">
        <v>38558.512999999999</v>
      </c>
      <c r="D52" s="26"/>
      <c r="E52" s="1">
        <f t="shared" si="0"/>
        <v>-9901.9905541817498</v>
      </c>
      <c r="F52" s="1">
        <f t="shared" si="1"/>
        <v>-9902</v>
      </c>
      <c r="G52" s="1">
        <f t="shared" si="2"/>
        <v>4.4959399965591729E-3</v>
      </c>
      <c r="H52" s="1">
        <f t="shared" si="3"/>
        <v>4.4959399965591729E-3</v>
      </c>
      <c r="O52" s="1">
        <f t="shared" ca="1" si="5"/>
        <v>2.9230693786234704E-2</v>
      </c>
      <c r="Q52" s="76">
        <f t="shared" si="4"/>
        <v>23540.012999999999</v>
      </c>
    </row>
    <row r="53" spans="1:17" x14ac:dyDescent="0.2">
      <c r="A53" s="23" t="s">
        <v>50</v>
      </c>
      <c r="B53" s="24" t="s">
        <v>44</v>
      </c>
      <c r="C53" s="25">
        <v>38640.39</v>
      </c>
      <c r="D53" s="26"/>
      <c r="E53" s="1">
        <f t="shared" si="0"/>
        <v>-9729.9697395728399</v>
      </c>
      <c r="F53" s="1">
        <f t="shared" si="1"/>
        <v>-9730</v>
      </c>
      <c r="G53" s="1">
        <f t="shared" si="2"/>
        <v>1.4403099994524382E-2</v>
      </c>
      <c r="H53" s="1">
        <f t="shared" si="3"/>
        <v>1.4403099994524382E-2</v>
      </c>
      <c r="O53" s="1">
        <f t="shared" ca="1" si="5"/>
        <v>2.8966420058136266E-2</v>
      </c>
      <c r="Q53" s="76">
        <f t="shared" si="4"/>
        <v>23621.89</v>
      </c>
    </row>
    <row r="54" spans="1:17" x14ac:dyDescent="0.2">
      <c r="A54" s="23" t="s">
        <v>50</v>
      </c>
      <c r="B54" s="24" t="s">
        <v>44</v>
      </c>
      <c r="C54" s="25">
        <v>38670.360999999997</v>
      </c>
      <c r="D54" s="26"/>
      <c r="E54" s="1">
        <f t="shared" si="0"/>
        <v>-9667.0016797435437</v>
      </c>
      <c r="F54" s="1">
        <f t="shared" si="1"/>
        <v>-9667</v>
      </c>
      <c r="G54" s="1">
        <f t="shared" si="2"/>
        <v>-7.9951000225264579E-4</v>
      </c>
      <c r="H54" s="1">
        <f t="shared" si="3"/>
        <v>-7.9951000225264579E-4</v>
      </c>
      <c r="O54" s="1">
        <f t="shared" ca="1" si="5"/>
        <v>2.8869622122844399E-2</v>
      </c>
      <c r="Q54" s="76">
        <f t="shared" si="4"/>
        <v>23651.860999999997</v>
      </c>
    </row>
    <row r="55" spans="1:17" x14ac:dyDescent="0.2">
      <c r="A55" s="1" t="s">
        <v>53</v>
      </c>
      <c r="C55" s="26">
        <v>40759.411</v>
      </c>
      <c r="D55" s="26"/>
      <c r="E55" s="1">
        <f t="shared" si="0"/>
        <v>-5277.9781107468507</v>
      </c>
      <c r="F55" s="1">
        <f t="shared" si="1"/>
        <v>-5278</v>
      </c>
      <c r="G55" s="1">
        <f t="shared" si="2"/>
        <v>1.0418660000141244E-2</v>
      </c>
      <c r="I55" s="1">
        <f t="shared" ref="I55:I74" si="6">G55</f>
        <v>1.0418660000141244E-2</v>
      </c>
      <c r="O55" s="1">
        <f t="shared" ca="1" si="5"/>
        <v>2.2126032630844165E-2</v>
      </c>
      <c r="Q55" s="76">
        <f t="shared" si="4"/>
        <v>25740.911</v>
      </c>
    </row>
    <row r="56" spans="1:17" x14ac:dyDescent="0.2">
      <c r="A56" s="1" t="s">
        <v>54</v>
      </c>
      <c r="C56" s="26">
        <v>41929.317000000003</v>
      </c>
      <c r="D56" s="26"/>
      <c r="E56" s="1">
        <f t="shared" si="0"/>
        <v>-2820.0450753907553</v>
      </c>
      <c r="F56" s="1">
        <f t="shared" si="1"/>
        <v>-2820</v>
      </c>
      <c r="G56" s="1">
        <f t="shared" si="2"/>
        <v>-2.1454599998833146E-2</v>
      </c>
      <c r="I56" s="1">
        <f t="shared" si="6"/>
        <v>-2.1454599998833146E-2</v>
      </c>
      <c r="O56" s="1">
        <f t="shared" ca="1" si="5"/>
        <v>1.83493766792979E-2</v>
      </c>
      <c r="Q56" s="76">
        <f t="shared" si="4"/>
        <v>26910.817000000003</v>
      </c>
    </row>
    <row r="57" spans="1:17" x14ac:dyDescent="0.2">
      <c r="A57" s="1" t="s">
        <v>55</v>
      </c>
      <c r="C57" s="26">
        <v>42275.370999999999</v>
      </c>
      <c r="D57" s="26"/>
      <c r="E57" s="1">
        <f t="shared" si="0"/>
        <v>-2092.997296665706</v>
      </c>
      <c r="F57" s="1">
        <f t="shared" si="1"/>
        <v>-2093</v>
      </c>
      <c r="G57" s="1">
        <f t="shared" si="2"/>
        <v>1.2867100012954324E-3</v>
      </c>
      <c r="I57" s="1">
        <f t="shared" si="6"/>
        <v>1.2867100012954324E-3</v>
      </c>
      <c r="O57" s="1">
        <f t="shared" ca="1" si="5"/>
        <v>1.7232359235532995E-2</v>
      </c>
      <c r="Q57" s="76">
        <f t="shared" si="4"/>
        <v>27256.870999999999</v>
      </c>
    </row>
    <row r="58" spans="1:17" x14ac:dyDescent="0.2">
      <c r="A58" s="1" t="s">
        <v>56</v>
      </c>
      <c r="C58" s="26">
        <v>42621.39</v>
      </c>
      <c r="D58" s="26"/>
      <c r="E58" s="1">
        <f t="shared" si="0"/>
        <v>-1366.0230517598079</v>
      </c>
      <c r="F58" s="1">
        <f t="shared" si="1"/>
        <v>-1366</v>
      </c>
      <c r="G58" s="1">
        <f t="shared" si="2"/>
        <v>-1.0971980002068449E-2</v>
      </c>
      <c r="I58" s="1">
        <f t="shared" si="6"/>
        <v>-1.0971980002068449E-2</v>
      </c>
      <c r="O58" s="1">
        <f t="shared" ca="1" si="5"/>
        <v>1.611534179176809E-2</v>
      </c>
      <c r="Q58" s="76">
        <f t="shared" si="4"/>
        <v>27602.89</v>
      </c>
    </row>
    <row r="59" spans="1:17" x14ac:dyDescent="0.2">
      <c r="A59" s="1" t="s">
        <v>57</v>
      </c>
      <c r="C59" s="26">
        <v>43011.697</v>
      </c>
      <c r="D59" s="26"/>
      <c r="E59" s="1">
        <f t="shared" si="0"/>
        <v>-546.00121305590278</v>
      </c>
      <c r="F59" s="1">
        <f t="shared" si="1"/>
        <v>-546</v>
      </c>
      <c r="G59" s="1">
        <f t="shared" si="2"/>
        <v>-5.7738000032259151E-4</v>
      </c>
      <c r="I59" s="1">
        <f t="shared" si="6"/>
        <v>-5.7738000032259151E-4</v>
      </c>
      <c r="O59" s="1">
        <f t="shared" ca="1" si="5"/>
        <v>1.4855432157810424E-2</v>
      </c>
      <c r="Q59" s="76">
        <f t="shared" si="4"/>
        <v>27993.197</v>
      </c>
    </row>
    <row r="60" spans="1:17" x14ac:dyDescent="0.2">
      <c r="A60" s="1" t="s">
        <v>57</v>
      </c>
      <c r="C60" s="26">
        <v>43011.701999999997</v>
      </c>
      <c r="D60" s="26"/>
      <c r="E60" s="1">
        <f t="shared" si="0"/>
        <v>-545.99070822459976</v>
      </c>
      <c r="F60" s="1">
        <f t="shared" si="1"/>
        <v>-546</v>
      </c>
      <c r="G60" s="1">
        <f t="shared" si="2"/>
        <v>4.4226199970580637E-3</v>
      </c>
      <c r="I60" s="1">
        <f t="shared" si="6"/>
        <v>4.4226199970580637E-3</v>
      </c>
      <c r="O60" s="1">
        <f t="shared" ca="1" si="5"/>
        <v>1.4855432157810424E-2</v>
      </c>
      <c r="Q60" s="76">
        <f t="shared" si="4"/>
        <v>27993.201999999997</v>
      </c>
    </row>
    <row r="61" spans="1:17" x14ac:dyDescent="0.2">
      <c r="A61" s="1" t="s">
        <v>57</v>
      </c>
      <c r="C61" s="26">
        <v>43011.711000000003</v>
      </c>
      <c r="D61" s="26"/>
      <c r="E61" s="1">
        <f t="shared" si="0"/>
        <v>-545.97179952823296</v>
      </c>
      <c r="F61" s="1">
        <f t="shared" si="1"/>
        <v>-546</v>
      </c>
      <c r="G61" s="1">
        <f t="shared" si="2"/>
        <v>1.3422620002529584E-2</v>
      </c>
      <c r="I61" s="1">
        <f t="shared" si="6"/>
        <v>1.3422620002529584E-2</v>
      </c>
      <c r="O61" s="1">
        <f t="shared" ca="1" si="5"/>
        <v>1.4855432157810424E-2</v>
      </c>
      <c r="Q61" s="76">
        <f t="shared" si="4"/>
        <v>27993.211000000003</v>
      </c>
    </row>
    <row r="62" spans="1:17" x14ac:dyDescent="0.2">
      <c r="A62" s="1" t="s">
        <v>58</v>
      </c>
      <c r="C62" s="26">
        <v>43271.578000000001</v>
      </c>
      <c r="D62" s="26" t="s">
        <v>15</v>
      </c>
      <c r="E62" s="1">
        <f t="shared" si="0"/>
        <v>0</v>
      </c>
      <c r="F62" s="1">
        <f t="shared" si="1"/>
        <v>0</v>
      </c>
      <c r="G62" s="1">
        <f t="shared" si="2"/>
        <v>0</v>
      </c>
      <c r="I62" s="1">
        <f t="shared" si="6"/>
        <v>0</v>
      </c>
      <c r="O62" s="1">
        <f t="shared" ca="1" si="5"/>
        <v>1.4016516718614223E-2</v>
      </c>
      <c r="Q62" s="76">
        <f t="shared" si="4"/>
        <v>28253.078000000001</v>
      </c>
    </row>
    <row r="63" spans="1:17" x14ac:dyDescent="0.2">
      <c r="A63" s="23" t="s">
        <v>59</v>
      </c>
      <c r="B63" s="24" t="s">
        <v>44</v>
      </c>
      <c r="C63" s="25">
        <v>43271.578999999998</v>
      </c>
      <c r="D63" s="26"/>
      <c r="E63" s="1">
        <f t="shared" si="0"/>
        <v>2.1009662544810678E-3</v>
      </c>
      <c r="F63" s="1">
        <f t="shared" si="1"/>
        <v>0</v>
      </c>
      <c r="G63" s="1">
        <f t="shared" si="2"/>
        <v>9.9999999656574801E-4</v>
      </c>
      <c r="I63" s="1">
        <f t="shared" si="6"/>
        <v>9.9999999656574801E-4</v>
      </c>
      <c r="O63" s="1">
        <f t="shared" ca="1" si="5"/>
        <v>1.4016516718614223E-2</v>
      </c>
      <c r="Q63" s="76">
        <f t="shared" si="4"/>
        <v>28253.078999999998</v>
      </c>
    </row>
    <row r="64" spans="1:17" x14ac:dyDescent="0.2">
      <c r="A64" s="1" t="s">
        <v>57</v>
      </c>
      <c r="C64" s="26">
        <v>43346.794999999998</v>
      </c>
      <c r="D64" s="26"/>
      <c r="E64" s="1">
        <f t="shared" si="0"/>
        <v>158.02837930600529</v>
      </c>
      <c r="F64" s="1">
        <f t="shared" si="1"/>
        <v>158</v>
      </c>
      <c r="G64" s="1">
        <f t="shared" si="2"/>
        <v>1.3507739997294266E-2</v>
      </c>
      <c r="I64" s="1">
        <f t="shared" si="6"/>
        <v>1.3507739997294266E-2</v>
      </c>
      <c r="O64" s="1">
        <f t="shared" ca="1" si="5"/>
        <v>1.3773753642802868E-2</v>
      </c>
      <c r="Q64" s="76">
        <f t="shared" si="4"/>
        <v>28328.294999999998</v>
      </c>
    </row>
    <row r="65" spans="1:19" x14ac:dyDescent="0.2">
      <c r="A65" s="23" t="s">
        <v>59</v>
      </c>
      <c r="B65" s="24" t="s">
        <v>44</v>
      </c>
      <c r="C65" s="25">
        <v>43406.277000000002</v>
      </c>
      <c r="D65" s="26"/>
      <c r="E65" s="1">
        <f t="shared" si="0"/>
        <v>282.99805448423308</v>
      </c>
      <c r="F65" s="1">
        <f t="shared" si="1"/>
        <v>283</v>
      </c>
      <c r="G65" s="1">
        <f t="shared" si="2"/>
        <v>-9.2600999778369442E-4</v>
      </c>
      <c r="I65" s="1">
        <f t="shared" si="6"/>
        <v>-9.2600999778369442E-4</v>
      </c>
      <c r="O65" s="1">
        <f t="shared" ca="1" si="5"/>
        <v>1.3581694247382493E-2</v>
      </c>
      <c r="Q65" s="76">
        <f t="shared" si="4"/>
        <v>28387.777000000002</v>
      </c>
    </row>
    <row r="66" spans="1:19" x14ac:dyDescent="0.2">
      <c r="A66" s="1" t="s">
        <v>57</v>
      </c>
      <c r="C66" s="26">
        <v>43693.760999999999</v>
      </c>
      <c r="D66" s="26"/>
      <c r="E66" s="1">
        <f t="shared" si="0"/>
        <v>886.99223926172976</v>
      </c>
      <c r="F66" s="1">
        <f t="shared" si="1"/>
        <v>887</v>
      </c>
      <c r="G66" s="1">
        <f t="shared" si="2"/>
        <v>-3.6938900011591613E-3</v>
      </c>
      <c r="I66" s="1">
        <f t="shared" si="6"/>
        <v>-3.6938900011591613E-3</v>
      </c>
      <c r="O66" s="1">
        <f t="shared" ca="1" si="5"/>
        <v>1.2653663248711238E-2</v>
      </c>
      <c r="Q66" s="76">
        <f t="shared" si="4"/>
        <v>28675.260999999999</v>
      </c>
    </row>
    <row r="67" spans="1:19" x14ac:dyDescent="0.2">
      <c r="A67" s="1" t="s">
        <v>57</v>
      </c>
      <c r="C67" s="26">
        <v>44019.813000000002</v>
      </c>
      <c r="D67" s="26"/>
      <c r="E67" s="1">
        <f t="shared" si="0"/>
        <v>1572.016490820344</v>
      </c>
      <c r="F67" s="1">
        <f t="shared" si="1"/>
        <v>1572</v>
      </c>
      <c r="G67" s="1">
        <f t="shared" si="2"/>
        <v>7.8491599997505546E-3</v>
      </c>
      <c r="I67" s="1">
        <f t="shared" si="6"/>
        <v>7.8491599997505546E-3</v>
      </c>
      <c r="O67" s="1">
        <f t="shared" ca="1" si="5"/>
        <v>1.160117776180758E-2</v>
      </c>
      <c r="Q67" s="76">
        <f t="shared" si="4"/>
        <v>29001.313000000002</v>
      </c>
    </row>
    <row r="68" spans="1:19" x14ac:dyDescent="0.2">
      <c r="A68" s="1" t="s">
        <v>57</v>
      </c>
      <c r="C68" s="26">
        <v>44051.703999999998</v>
      </c>
      <c r="D68" s="26"/>
      <c r="E68" s="1">
        <f t="shared" si="0"/>
        <v>1639.0184058720927</v>
      </c>
      <c r="F68" s="1">
        <f t="shared" si="1"/>
        <v>1639</v>
      </c>
      <c r="G68" s="1">
        <f t="shared" si="2"/>
        <v>8.7606699962634593E-3</v>
      </c>
      <c r="I68" s="1">
        <f t="shared" si="6"/>
        <v>8.7606699962634593E-3</v>
      </c>
      <c r="O68" s="1">
        <f t="shared" ca="1" si="5"/>
        <v>1.1498233925862257E-2</v>
      </c>
      <c r="Q68" s="76">
        <f t="shared" si="4"/>
        <v>29033.203999999998</v>
      </c>
    </row>
    <row r="69" spans="1:19" x14ac:dyDescent="0.2">
      <c r="A69" s="1" t="s">
        <v>57</v>
      </c>
      <c r="C69" s="26">
        <v>44081.684999999998</v>
      </c>
      <c r="D69" s="26"/>
      <c r="E69" s="1">
        <f t="shared" si="0"/>
        <v>1702.0074753640095</v>
      </c>
      <c r="F69" s="1">
        <f t="shared" si="1"/>
        <v>1702</v>
      </c>
      <c r="G69" s="1">
        <f t="shared" si="2"/>
        <v>3.558059994247742E-3</v>
      </c>
      <c r="I69" s="1">
        <f t="shared" si="6"/>
        <v>3.558059994247742E-3</v>
      </c>
      <c r="O69" s="1">
        <f t="shared" ca="1" si="5"/>
        <v>1.1401435990570388E-2</v>
      </c>
      <c r="Q69" s="76">
        <f t="shared" si="4"/>
        <v>29063.184999999998</v>
      </c>
    </row>
    <row r="70" spans="1:19" x14ac:dyDescent="0.2">
      <c r="A70" s="1" t="s">
        <v>57</v>
      </c>
      <c r="C70" s="26">
        <v>44406.773999999998</v>
      </c>
      <c r="D70" s="26"/>
      <c r="E70" s="1">
        <f t="shared" si="0"/>
        <v>2385.0084964126027</v>
      </c>
      <c r="F70" s="1">
        <f t="shared" si="1"/>
        <v>2385</v>
      </c>
      <c r="G70" s="1">
        <f t="shared" si="2"/>
        <v>4.0440499942633323E-3</v>
      </c>
      <c r="I70" s="1">
        <f t="shared" si="6"/>
        <v>4.0440499942633323E-3</v>
      </c>
      <c r="O70" s="1">
        <f t="shared" ca="1" si="5"/>
        <v>1.0352023453993456E-2</v>
      </c>
      <c r="Q70" s="76">
        <f t="shared" si="4"/>
        <v>29388.273999999998</v>
      </c>
    </row>
    <row r="71" spans="1:19" x14ac:dyDescent="0.2">
      <c r="A71" s="1" t="s">
        <v>57</v>
      </c>
      <c r="C71" s="26">
        <v>44407.724000000002</v>
      </c>
      <c r="D71" s="26"/>
      <c r="E71" s="1">
        <f t="shared" si="0"/>
        <v>2387.0044143612236</v>
      </c>
      <c r="F71" s="1">
        <f t="shared" si="1"/>
        <v>2387</v>
      </c>
      <c r="G71" s="1">
        <f t="shared" si="2"/>
        <v>2.1011100034229457E-3</v>
      </c>
      <c r="I71" s="1">
        <f t="shared" si="6"/>
        <v>2.1011100034229457E-3</v>
      </c>
      <c r="O71" s="1">
        <f t="shared" ca="1" si="5"/>
        <v>1.0348950503666729E-2</v>
      </c>
      <c r="Q71" s="76">
        <f t="shared" si="4"/>
        <v>29389.224000000002</v>
      </c>
    </row>
    <row r="72" spans="1:19" x14ac:dyDescent="0.2">
      <c r="A72" s="1" t="s">
        <v>57</v>
      </c>
      <c r="C72" s="26">
        <v>44487.690999999999</v>
      </c>
      <c r="D72" s="26"/>
      <c r="E72" s="1">
        <f t="shared" si="0"/>
        <v>2555.012383410286</v>
      </c>
      <c r="F72" s="1">
        <f t="shared" si="1"/>
        <v>2555</v>
      </c>
      <c r="G72" s="1">
        <f t="shared" si="2"/>
        <v>5.8941499955835752E-3</v>
      </c>
      <c r="I72" s="1">
        <f t="shared" si="6"/>
        <v>5.8941499955835752E-3</v>
      </c>
      <c r="O72" s="1">
        <f t="shared" ref="O72:O103" ca="1" si="7">+C$11+C$12*$F72</f>
        <v>1.0090822676221745E-2</v>
      </c>
      <c r="Q72" s="76">
        <f t="shared" si="4"/>
        <v>29469.190999999999</v>
      </c>
    </row>
    <row r="73" spans="1:19" x14ac:dyDescent="0.2">
      <c r="A73" s="1" t="s">
        <v>57</v>
      </c>
      <c r="C73" s="26">
        <v>44885.607000000004</v>
      </c>
      <c r="D73" s="26"/>
      <c r="E73" s="1">
        <f t="shared" si="0"/>
        <v>3391.0204743994473</v>
      </c>
      <c r="F73" s="1">
        <f t="shared" si="1"/>
        <v>3391</v>
      </c>
      <c r="G73" s="1">
        <f t="shared" si="2"/>
        <v>9.7452300033182837E-3</v>
      </c>
      <c r="I73" s="1">
        <f t="shared" si="6"/>
        <v>9.7452300033182837E-3</v>
      </c>
      <c r="O73" s="1">
        <f t="shared" ca="1" si="7"/>
        <v>8.8063294396502727E-3</v>
      </c>
      <c r="Q73" s="76">
        <f t="shared" si="4"/>
        <v>29867.107000000004</v>
      </c>
    </row>
    <row r="74" spans="1:19" x14ac:dyDescent="0.2">
      <c r="A74" s="1" t="s">
        <v>57</v>
      </c>
      <c r="C74" s="26">
        <v>45221.654000000002</v>
      </c>
      <c r="D74" s="26"/>
      <c r="E74" s="1">
        <f t="shared" si="0"/>
        <v>4097.0438837437059</v>
      </c>
      <c r="F74" s="1">
        <f t="shared" si="1"/>
        <v>4097</v>
      </c>
      <c r="G74" s="1">
        <f t="shared" si="2"/>
        <v>2.0887409998977091E-2</v>
      </c>
      <c r="I74" s="1">
        <f t="shared" si="6"/>
        <v>2.0887409998977091E-2</v>
      </c>
      <c r="O74" s="1">
        <f t="shared" ca="1" si="7"/>
        <v>7.7215779743159893E-3</v>
      </c>
      <c r="Q74" s="76">
        <f t="shared" si="4"/>
        <v>30203.154000000002</v>
      </c>
    </row>
    <row r="75" spans="1:19" x14ac:dyDescent="0.2">
      <c r="A75" s="1" t="s">
        <v>60</v>
      </c>
      <c r="C75" s="26">
        <v>45911.789599999996</v>
      </c>
      <c r="D75" s="26"/>
      <c r="E75" s="1">
        <f t="shared" si="0"/>
        <v>5546.9954953392371</v>
      </c>
      <c r="F75" s="1">
        <f t="shared" si="1"/>
        <v>5547</v>
      </c>
      <c r="G75" s="1">
        <f t="shared" si="2"/>
        <v>-2.1440900018205866E-3</v>
      </c>
      <c r="J75" s="1">
        <f>G75</f>
        <v>-2.1440900018205866E-3</v>
      </c>
      <c r="O75" s="1">
        <f t="shared" ca="1" si="7"/>
        <v>5.4936889874396318E-3</v>
      </c>
      <c r="Q75" s="76">
        <f t="shared" si="4"/>
        <v>30893.289599999996</v>
      </c>
      <c r="S75" t="s">
        <v>61</v>
      </c>
    </row>
    <row r="76" spans="1:19" x14ac:dyDescent="0.2">
      <c r="A76" s="1" t="s">
        <v>57</v>
      </c>
      <c r="C76" s="26">
        <v>45923.690999999999</v>
      </c>
      <c r="D76" s="26"/>
      <c r="E76" s="1">
        <f t="shared" si="0"/>
        <v>5571.999935206195</v>
      </c>
      <c r="F76" s="1">
        <f t="shared" si="1"/>
        <v>5572</v>
      </c>
      <c r="G76" s="1">
        <f t="shared" si="2"/>
        <v>-3.0840004910714924E-5</v>
      </c>
      <c r="I76" s="1">
        <f t="shared" ref="I76:I107" si="8">G76</f>
        <v>-3.0840004910714924E-5</v>
      </c>
      <c r="O76" s="1">
        <f t="shared" ca="1" si="7"/>
        <v>5.4552771083555569E-3</v>
      </c>
      <c r="Q76" s="76">
        <f t="shared" si="4"/>
        <v>30905.190999999999</v>
      </c>
    </row>
    <row r="77" spans="1:19" x14ac:dyDescent="0.2">
      <c r="A77" s="1" t="s">
        <v>57</v>
      </c>
      <c r="C77" s="26">
        <v>45944.629000000001</v>
      </c>
      <c r="D77" s="26"/>
      <c r="E77" s="1">
        <f t="shared" si="0"/>
        <v>5615.989966793597</v>
      </c>
      <c r="F77" s="1">
        <f t="shared" si="1"/>
        <v>5616</v>
      </c>
      <c r="G77" s="1">
        <f t="shared" si="2"/>
        <v>-4.7755199993844144E-3</v>
      </c>
      <c r="I77" s="1">
        <f t="shared" si="8"/>
        <v>-4.7755199993844144E-3</v>
      </c>
      <c r="O77" s="1">
        <f t="shared" ca="1" si="7"/>
        <v>5.3876722011675839E-3</v>
      </c>
      <c r="Q77" s="76">
        <f t="shared" si="4"/>
        <v>30926.129000000001</v>
      </c>
    </row>
    <row r="78" spans="1:19" x14ac:dyDescent="0.2">
      <c r="A78" s="1" t="s">
        <v>57</v>
      </c>
      <c r="C78" s="26">
        <v>46230.694000000003</v>
      </c>
      <c r="D78" s="26"/>
      <c r="E78" s="1">
        <f t="shared" si="0"/>
        <v>6217.0028804457579</v>
      </c>
      <c r="F78" s="1">
        <f t="shared" si="1"/>
        <v>6217</v>
      </c>
      <c r="G78" s="1">
        <f t="shared" si="2"/>
        <v>1.3710100029129535E-3</v>
      </c>
      <c r="I78" s="1">
        <f t="shared" si="8"/>
        <v>1.3710100029129535E-3</v>
      </c>
      <c r="O78" s="1">
        <f t="shared" ca="1" si="7"/>
        <v>4.4642506279864175E-3</v>
      </c>
      <c r="Q78" s="76">
        <f t="shared" si="4"/>
        <v>31212.194000000003</v>
      </c>
    </row>
    <row r="79" spans="1:19" x14ac:dyDescent="0.2">
      <c r="A79" s="1" t="s">
        <v>57</v>
      </c>
      <c r="C79" s="26">
        <v>46270.675000000003</v>
      </c>
      <c r="D79" s="26"/>
      <c r="E79" s="1">
        <f t="shared" si="0"/>
        <v>6301.0016125546381</v>
      </c>
      <c r="F79" s="1">
        <f t="shared" si="1"/>
        <v>6301</v>
      </c>
      <c r="G79" s="1">
        <f t="shared" si="2"/>
        <v>7.6753000030294061E-4</v>
      </c>
      <c r="I79" s="1">
        <f t="shared" si="8"/>
        <v>7.6753000030294061E-4</v>
      </c>
      <c r="O79" s="1">
        <f t="shared" ca="1" si="7"/>
        <v>4.3351867142639253E-3</v>
      </c>
      <c r="Q79" s="76">
        <f t="shared" si="4"/>
        <v>31252.175000000003</v>
      </c>
    </row>
    <row r="80" spans="1:19" x14ac:dyDescent="0.2">
      <c r="A80" s="1" t="s">
        <v>57</v>
      </c>
      <c r="C80" s="26">
        <v>46321.620999999999</v>
      </c>
      <c r="D80" s="26"/>
      <c r="E80" s="1">
        <f t="shared" si="0"/>
        <v>6408.0374397230107</v>
      </c>
      <c r="F80" s="1">
        <f t="shared" si="1"/>
        <v>6408</v>
      </c>
      <c r="G80" s="1">
        <f t="shared" si="2"/>
        <v>1.7820239998400211E-2</v>
      </c>
      <c r="I80" s="1">
        <f t="shared" si="8"/>
        <v>1.7820239998400211E-2</v>
      </c>
      <c r="O80" s="1">
        <f t="shared" ca="1" si="7"/>
        <v>4.1707838717840832E-3</v>
      </c>
      <c r="Q80" s="76">
        <f t="shared" si="4"/>
        <v>31303.120999999999</v>
      </c>
    </row>
    <row r="81" spans="1:17" x14ac:dyDescent="0.2">
      <c r="A81" s="1" t="s">
        <v>57</v>
      </c>
      <c r="C81" s="26">
        <v>46606.724999999999</v>
      </c>
      <c r="D81" s="26"/>
      <c r="E81" s="1">
        <f t="shared" si="0"/>
        <v>7007.0313247976756</v>
      </c>
      <c r="F81" s="1">
        <f t="shared" si="1"/>
        <v>7007</v>
      </c>
      <c r="G81" s="1">
        <f t="shared" si="2"/>
        <v>1.4909710000210907E-2</v>
      </c>
      <c r="I81" s="1">
        <f t="shared" si="8"/>
        <v>1.4909710000210907E-2</v>
      </c>
      <c r="O81" s="1">
        <f t="shared" ca="1" si="7"/>
        <v>3.2504352489296437E-3</v>
      </c>
      <c r="Q81" s="76">
        <f t="shared" si="4"/>
        <v>31588.224999999999</v>
      </c>
    </row>
    <row r="82" spans="1:17" x14ac:dyDescent="0.2">
      <c r="A82" s="1" t="s">
        <v>62</v>
      </c>
      <c r="C82" s="26">
        <v>47059.355000000003</v>
      </c>
      <c r="D82" s="26"/>
      <c r="E82" s="1">
        <f t="shared" si="0"/>
        <v>7957.9916838292884</v>
      </c>
      <c r="F82" s="1">
        <f t="shared" si="1"/>
        <v>7958</v>
      </c>
      <c r="G82" s="1">
        <f t="shared" si="2"/>
        <v>-3.958260000217706E-3</v>
      </c>
      <c r="I82" s="1">
        <f t="shared" si="8"/>
        <v>-3.958260000217706E-3</v>
      </c>
      <c r="O82" s="1">
        <f t="shared" ca="1" si="7"/>
        <v>1.7892473685714259E-3</v>
      </c>
      <c r="Q82" s="76">
        <f t="shared" si="4"/>
        <v>32040.855000000003</v>
      </c>
    </row>
    <row r="83" spans="1:17" x14ac:dyDescent="0.2">
      <c r="A83" s="1" t="s">
        <v>62</v>
      </c>
      <c r="C83" s="26">
        <v>47069.353999999999</v>
      </c>
      <c r="D83" s="26"/>
      <c r="E83" s="1">
        <f t="shared" si="0"/>
        <v>7978.9992454799822</v>
      </c>
      <c r="F83" s="1">
        <f t="shared" si="1"/>
        <v>7979</v>
      </c>
      <c r="G83" s="1">
        <f t="shared" si="2"/>
        <v>-3.5913000465370715E-4</v>
      </c>
      <c r="I83" s="1">
        <f t="shared" si="8"/>
        <v>-3.5913000465370715E-4</v>
      </c>
      <c r="O83" s="1">
        <f t="shared" ca="1" si="7"/>
        <v>1.7569813901408028E-3</v>
      </c>
      <c r="Q83" s="76">
        <f t="shared" si="4"/>
        <v>32050.853999999999</v>
      </c>
    </row>
    <row r="84" spans="1:17" x14ac:dyDescent="0.2">
      <c r="A84" s="1" t="s">
        <v>57</v>
      </c>
      <c r="C84" s="26">
        <v>47073.639000000003</v>
      </c>
      <c r="D84" s="26"/>
      <c r="E84" s="1">
        <f t="shared" si="0"/>
        <v>7988.0018859113579</v>
      </c>
      <c r="F84" s="1">
        <f t="shared" si="1"/>
        <v>7988</v>
      </c>
      <c r="G84" s="1">
        <f t="shared" si="2"/>
        <v>8.9763999858405441E-4</v>
      </c>
      <c r="I84" s="1">
        <f t="shared" si="8"/>
        <v>8.9763999858405441E-4</v>
      </c>
      <c r="O84" s="1">
        <f t="shared" ca="1" si="7"/>
        <v>1.7431531136705355E-3</v>
      </c>
      <c r="Q84" s="76">
        <f t="shared" si="4"/>
        <v>32055.139000000003</v>
      </c>
    </row>
    <row r="85" spans="1:17" x14ac:dyDescent="0.2">
      <c r="A85" s="1" t="s">
        <v>57</v>
      </c>
      <c r="C85" s="26">
        <v>47299.72</v>
      </c>
      <c r="D85" s="26"/>
      <c r="E85" s="1">
        <f t="shared" ref="E85:E148" si="9">+(C85-C$7)/C$8</f>
        <v>8462.9904393219185</v>
      </c>
      <c r="F85" s="1">
        <f t="shared" ref="F85:F148" si="10">ROUND(2*E85,0)/2</f>
        <v>8463</v>
      </c>
      <c r="G85" s="1">
        <f t="shared" ref="G85:G148" si="11">+C85-(C$7+F85*C$8)</f>
        <v>-4.5506099995691329E-3</v>
      </c>
      <c r="I85" s="1">
        <f t="shared" si="8"/>
        <v>-4.5506099995691329E-3</v>
      </c>
      <c r="O85" s="1">
        <f t="shared" ca="1" si="7"/>
        <v>1.0133274110731075E-3</v>
      </c>
      <c r="Q85" s="76">
        <f t="shared" si="4"/>
        <v>32281.22</v>
      </c>
    </row>
    <row r="86" spans="1:17" x14ac:dyDescent="0.2">
      <c r="A86" s="1" t="s">
        <v>63</v>
      </c>
      <c r="C86" s="26">
        <v>47363.499000000003</v>
      </c>
      <c r="D86" s="26"/>
      <c r="E86" s="1">
        <f t="shared" si="9"/>
        <v>8596.9879665266526</v>
      </c>
      <c r="F86" s="1">
        <f t="shared" si="10"/>
        <v>8597</v>
      </c>
      <c r="G86" s="1">
        <f t="shared" si="11"/>
        <v>-5.7275899962405674E-3</v>
      </c>
      <c r="I86" s="1">
        <f t="shared" si="8"/>
        <v>-5.7275899962405674E-3</v>
      </c>
      <c r="O86" s="1">
        <f t="shared" ca="1" si="7"/>
        <v>8.0743973918246531E-4</v>
      </c>
      <c r="Q86" s="76">
        <f t="shared" ref="Q86:Q149" si="12">+C86-15018.5</f>
        <v>32344.999000000003</v>
      </c>
    </row>
    <row r="87" spans="1:17" x14ac:dyDescent="0.2">
      <c r="A87" s="1" t="s">
        <v>63</v>
      </c>
      <c r="C87" s="26">
        <v>47365.415999999997</v>
      </c>
      <c r="D87" s="26"/>
      <c r="E87" s="1">
        <f t="shared" si="9"/>
        <v>8601.0155188503122</v>
      </c>
      <c r="F87" s="1">
        <f t="shared" si="10"/>
        <v>8601</v>
      </c>
      <c r="G87" s="1">
        <f t="shared" si="11"/>
        <v>7.3865299928002059E-3</v>
      </c>
      <c r="I87" s="1">
        <f t="shared" si="8"/>
        <v>7.3865299928002059E-3</v>
      </c>
      <c r="O87" s="1">
        <f t="shared" ca="1" si="7"/>
        <v>8.0129383852901338E-4</v>
      </c>
      <c r="Q87" s="76">
        <f t="shared" si="12"/>
        <v>32346.915999999997</v>
      </c>
    </row>
    <row r="88" spans="1:17" x14ac:dyDescent="0.2">
      <c r="A88" s="1" t="s">
        <v>63</v>
      </c>
      <c r="C88" s="26">
        <v>47426.328999999998</v>
      </c>
      <c r="D88" s="26"/>
      <c r="E88" s="1">
        <f t="shared" si="9"/>
        <v>8728.9916767490213</v>
      </c>
      <c r="F88" s="1">
        <f t="shared" si="10"/>
        <v>8729</v>
      </c>
      <c r="G88" s="1">
        <f t="shared" si="11"/>
        <v>-3.9616300055058673E-3</v>
      </c>
      <c r="I88" s="1">
        <f t="shared" si="8"/>
        <v>-3.9616300055058673E-3</v>
      </c>
      <c r="O88" s="1">
        <f t="shared" ca="1" si="7"/>
        <v>6.0462501761854824E-4</v>
      </c>
      <c r="Q88" s="76">
        <f t="shared" si="12"/>
        <v>32407.828999999998</v>
      </c>
    </row>
    <row r="89" spans="1:17" x14ac:dyDescent="0.2">
      <c r="A89" s="1" t="s">
        <v>57</v>
      </c>
      <c r="C89" s="26">
        <v>47465.368999999999</v>
      </c>
      <c r="D89" s="26"/>
      <c r="E89" s="1">
        <f t="shared" si="9"/>
        <v>8811.0133996056466</v>
      </c>
      <c r="F89" s="1">
        <f t="shared" si="10"/>
        <v>8811</v>
      </c>
      <c r="G89" s="1">
        <f t="shared" si="11"/>
        <v>6.3778299954719841E-3</v>
      </c>
      <c r="I89" s="1">
        <f t="shared" si="8"/>
        <v>6.3778299954719841E-3</v>
      </c>
      <c r="O89" s="1">
        <f t="shared" ca="1" si="7"/>
        <v>4.7863405422278113E-4</v>
      </c>
      <c r="Q89" s="76">
        <f t="shared" si="12"/>
        <v>32446.868999999999</v>
      </c>
    </row>
    <row r="90" spans="1:17" x14ac:dyDescent="0.2">
      <c r="A90" s="1" t="s">
        <v>64</v>
      </c>
      <c r="C90" s="26">
        <v>47477.258000000002</v>
      </c>
      <c r="D90" s="26"/>
      <c r="E90" s="1">
        <f t="shared" si="9"/>
        <v>8835.9917874909606</v>
      </c>
      <c r="F90" s="1">
        <f t="shared" si="10"/>
        <v>8836</v>
      </c>
      <c r="G90" s="1">
        <f t="shared" si="11"/>
        <v>-3.908919999958016E-3</v>
      </c>
      <c r="I90" s="1">
        <f t="shared" si="8"/>
        <v>-3.908919999958016E-3</v>
      </c>
      <c r="O90" s="1">
        <f t="shared" ca="1" si="7"/>
        <v>4.4022217513870615E-4</v>
      </c>
      <c r="Q90" s="76">
        <f t="shared" si="12"/>
        <v>32458.758000000002</v>
      </c>
    </row>
    <row r="91" spans="1:17" x14ac:dyDescent="0.2">
      <c r="A91" s="1" t="s">
        <v>65</v>
      </c>
      <c r="C91" s="26">
        <v>47692.402999999998</v>
      </c>
      <c r="D91" s="26"/>
      <c r="E91" s="1">
        <f t="shared" si="9"/>
        <v>9288.0041738636082</v>
      </c>
      <c r="F91" s="1">
        <f t="shared" si="10"/>
        <v>9288</v>
      </c>
      <c r="G91" s="1">
        <f t="shared" si="11"/>
        <v>1.9866399961756542E-3</v>
      </c>
      <c r="I91" s="1">
        <f t="shared" si="8"/>
        <v>1.9866399961756542E-3</v>
      </c>
      <c r="O91" s="1">
        <f t="shared" ca="1" si="7"/>
        <v>-2.5426459870137204E-4</v>
      </c>
      <c r="Q91" s="76">
        <f t="shared" si="12"/>
        <v>32673.902999999998</v>
      </c>
    </row>
    <row r="92" spans="1:17" x14ac:dyDescent="0.2">
      <c r="A92" s="1" t="s">
        <v>57</v>
      </c>
      <c r="C92" s="26">
        <v>47706.686999999998</v>
      </c>
      <c r="D92" s="26"/>
      <c r="E92" s="1">
        <f t="shared" si="9"/>
        <v>9318.0143759456769</v>
      </c>
      <c r="F92" s="1">
        <f t="shared" si="10"/>
        <v>9318</v>
      </c>
      <c r="G92" s="1">
        <f t="shared" si="11"/>
        <v>6.8425399949774146E-3</v>
      </c>
      <c r="I92" s="1">
        <f t="shared" si="8"/>
        <v>6.8425399949774146E-3</v>
      </c>
      <c r="O92" s="1">
        <f t="shared" ca="1" si="7"/>
        <v>-3.0035885360226236E-4</v>
      </c>
      <c r="Q92" s="76">
        <f t="shared" si="12"/>
        <v>32688.186999999998</v>
      </c>
    </row>
    <row r="93" spans="1:17" x14ac:dyDescent="0.2">
      <c r="A93" s="1" t="s">
        <v>57</v>
      </c>
      <c r="C93" s="26">
        <v>47744.764999999999</v>
      </c>
      <c r="D93" s="26"/>
      <c r="E93" s="1">
        <f t="shared" si="9"/>
        <v>9398.0149692585528</v>
      </c>
      <c r="F93" s="1">
        <f t="shared" si="10"/>
        <v>9398</v>
      </c>
      <c r="G93" s="1">
        <f t="shared" si="11"/>
        <v>7.1249399989028461E-3</v>
      </c>
      <c r="I93" s="1">
        <f t="shared" si="8"/>
        <v>7.1249399989028461E-3</v>
      </c>
      <c r="O93" s="1">
        <f t="shared" ca="1" si="7"/>
        <v>-4.2327686667130264E-4</v>
      </c>
      <c r="Q93" s="76">
        <f t="shared" si="12"/>
        <v>32726.264999999999</v>
      </c>
    </row>
    <row r="94" spans="1:17" x14ac:dyDescent="0.2">
      <c r="A94" s="1" t="s">
        <v>65</v>
      </c>
      <c r="C94" s="26">
        <v>47762.385999999999</v>
      </c>
      <c r="D94" s="26"/>
      <c r="E94" s="1">
        <f t="shared" si="9"/>
        <v>9435.0360957559024</v>
      </c>
      <c r="F94" s="1">
        <f t="shared" si="10"/>
        <v>9435</v>
      </c>
      <c r="G94" s="1">
        <f t="shared" si="11"/>
        <v>1.7180549999466166E-2</v>
      </c>
      <c r="I94" s="1">
        <f t="shared" si="8"/>
        <v>1.7180549999466166E-2</v>
      </c>
      <c r="O94" s="1">
        <f t="shared" ca="1" si="7"/>
        <v>-4.801264477157334E-4</v>
      </c>
      <c r="Q94" s="76">
        <f t="shared" si="12"/>
        <v>32743.885999999999</v>
      </c>
    </row>
    <row r="95" spans="1:17" x14ac:dyDescent="0.2">
      <c r="A95" s="1" t="s">
        <v>65</v>
      </c>
      <c r="C95" s="26">
        <v>47782.353999999999</v>
      </c>
      <c r="D95" s="26"/>
      <c r="E95" s="1">
        <f t="shared" si="9"/>
        <v>9476.9881900694545</v>
      </c>
      <c r="F95" s="1">
        <f t="shared" si="10"/>
        <v>9477</v>
      </c>
      <c r="G95" s="1">
        <f t="shared" si="11"/>
        <v>-5.6211900009657256E-3</v>
      </c>
      <c r="I95" s="1">
        <f t="shared" si="8"/>
        <v>-5.6211900009657256E-3</v>
      </c>
      <c r="O95" s="1">
        <f t="shared" ca="1" si="7"/>
        <v>-5.446584045769795E-4</v>
      </c>
      <c r="Q95" s="76">
        <f t="shared" si="12"/>
        <v>32763.853999999999</v>
      </c>
    </row>
    <row r="96" spans="1:17" x14ac:dyDescent="0.2">
      <c r="A96" s="1" t="s">
        <v>57</v>
      </c>
      <c r="C96" s="26">
        <v>47794.743000000002</v>
      </c>
      <c r="D96" s="26"/>
      <c r="E96" s="1">
        <f t="shared" si="9"/>
        <v>9503.0170610856167</v>
      </c>
      <c r="F96" s="1">
        <f t="shared" si="10"/>
        <v>9503</v>
      </c>
      <c r="G96" s="1">
        <f t="shared" si="11"/>
        <v>8.120589998725336E-3</v>
      </c>
      <c r="I96" s="1">
        <f t="shared" si="8"/>
        <v>8.120589998725336E-3</v>
      </c>
      <c r="O96" s="1">
        <f t="shared" ca="1" si="7"/>
        <v>-5.846067588244179E-4</v>
      </c>
      <c r="Q96" s="76">
        <f t="shared" si="12"/>
        <v>32776.243000000002</v>
      </c>
    </row>
    <row r="97" spans="1:17" x14ac:dyDescent="0.2">
      <c r="A97" s="1" t="s">
        <v>66</v>
      </c>
      <c r="C97" s="26">
        <v>47803.305999999997</v>
      </c>
      <c r="D97" s="26"/>
      <c r="E97" s="1">
        <f t="shared" si="9"/>
        <v>9521.0076351845109</v>
      </c>
      <c r="F97" s="1">
        <f t="shared" si="10"/>
        <v>9521</v>
      </c>
      <c r="G97" s="1">
        <f t="shared" si="11"/>
        <v>3.634129992860835E-3</v>
      </c>
      <c r="I97" s="1">
        <f t="shared" si="8"/>
        <v>3.634129992860835E-3</v>
      </c>
      <c r="O97" s="1">
        <f t="shared" ca="1" si="7"/>
        <v>-6.1226331176495244E-4</v>
      </c>
      <c r="Q97" s="76">
        <f t="shared" si="12"/>
        <v>32784.805999999997</v>
      </c>
    </row>
    <row r="98" spans="1:17" x14ac:dyDescent="0.2">
      <c r="A98" s="1" t="s">
        <v>67</v>
      </c>
      <c r="C98" s="26">
        <v>48068.421000000002</v>
      </c>
      <c r="D98" s="26"/>
      <c r="E98" s="1">
        <f t="shared" si="9"/>
        <v>10078.00530565414</v>
      </c>
      <c r="F98" s="1">
        <f t="shared" si="10"/>
        <v>10078</v>
      </c>
      <c r="G98" s="1">
        <f t="shared" si="11"/>
        <v>2.5253400017390959E-3</v>
      </c>
      <c r="I98" s="1">
        <f t="shared" si="8"/>
        <v>2.5253400017390959E-3</v>
      </c>
      <c r="O98" s="1">
        <f t="shared" ca="1" si="7"/>
        <v>-1.4680799777581459E-3</v>
      </c>
      <c r="Q98" s="76">
        <f t="shared" si="12"/>
        <v>33049.921000000002</v>
      </c>
    </row>
    <row r="99" spans="1:17" x14ac:dyDescent="0.2">
      <c r="A99" s="1" t="s">
        <v>68</v>
      </c>
      <c r="C99" s="26">
        <v>48086.508000000002</v>
      </c>
      <c r="D99" s="26"/>
      <c r="E99" s="1">
        <f t="shared" si="9"/>
        <v>10116.00548242944</v>
      </c>
      <c r="F99" s="1">
        <f t="shared" si="10"/>
        <v>10116</v>
      </c>
      <c r="G99" s="1">
        <f t="shared" si="11"/>
        <v>2.6094799977727234E-3</v>
      </c>
      <c r="I99" s="1">
        <f t="shared" si="8"/>
        <v>2.6094799977727234E-3</v>
      </c>
      <c r="O99" s="1">
        <f t="shared" ca="1" si="7"/>
        <v>-1.5264660339659401E-3</v>
      </c>
      <c r="Q99" s="76">
        <f t="shared" si="12"/>
        <v>33068.008000000002</v>
      </c>
    </row>
    <row r="100" spans="1:17" x14ac:dyDescent="0.2">
      <c r="A100" s="1" t="s">
        <v>68</v>
      </c>
      <c r="C100" s="26">
        <v>48108.41</v>
      </c>
      <c r="D100" s="26"/>
      <c r="E100" s="1">
        <f t="shared" si="9"/>
        <v>10162.020845493118</v>
      </c>
      <c r="F100" s="1">
        <f t="shared" si="10"/>
        <v>10162</v>
      </c>
      <c r="G100" s="1">
        <f t="shared" si="11"/>
        <v>9.9218600007588975E-3</v>
      </c>
      <c r="I100" s="1">
        <f t="shared" si="8"/>
        <v>9.9218600007588975E-3</v>
      </c>
      <c r="O100" s="1">
        <f t="shared" ca="1" si="7"/>
        <v>-1.5971438914806381E-3</v>
      </c>
      <c r="Q100" s="76">
        <f t="shared" si="12"/>
        <v>33089.910000000003</v>
      </c>
    </row>
    <row r="101" spans="1:17" x14ac:dyDescent="0.2">
      <c r="A101" s="1" t="s">
        <v>57</v>
      </c>
      <c r="C101" s="26">
        <v>48133.637000000002</v>
      </c>
      <c r="D101" s="26"/>
      <c r="E101" s="1">
        <f t="shared" si="9"/>
        <v>10215.021921376929</v>
      </c>
      <c r="F101" s="1">
        <f t="shared" si="10"/>
        <v>10215</v>
      </c>
      <c r="G101" s="1">
        <f t="shared" si="11"/>
        <v>1.0433950003061909E-2</v>
      </c>
      <c r="I101" s="1">
        <f t="shared" si="8"/>
        <v>1.0433950003061909E-2</v>
      </c>
      <c r="O101" s="1">
        <f t="shared" ca="1" si="7"/>
        <v>-1.6785770751388783E-3</v>
      </c>
      <c r="Q101" s="76">
        <f t="shared" si="12"/>
        <v>33115.137000000002</v>
      </c>
    </row>
    <row r="102" spans="1:17" x14ac:dyDescent="0.2">
      <c r="A102" s="1" t="s">
        <v>68</v>
      </c>
      <c r="C102" s="26">
        <v>48178.373</v>
      </c>
      <c r="D102" s="26"/>
      <c r="E102" s="1">
        <f t="shared" si="9"/>
        <v>10309.010748060169</v>
      </c>
      <c r="F102" s="1">
        <f t="shared" si="10"/>
        <v>10309</v>
      </c>
      <c r="G102" s="1">
        <f t="shared" si="11"/>
        <v>5.1157699999748729E-3</v>
      </c>
      <c r="I102" s="1">
        <f t="shared" si="8"/>
        <v>5.1157699999748729E-3</v>
      </c>
      <c r="O102" s="1">
        <f t="shared" ca="1" si="7"/>
        <v>-1.8230057404950012E-3</v>
      </c>
      <c r="Q102" s="76">
        <f t="shared" si="12"/>
        <v>33159.873</v>
      </c>
    </row>
    <row r="103" spans="1:17" x14ac:dyDescent="0.2">
      <c r="A103" s="1" t="s">
        <v>69</v>
      </c>
      <c r="C103" s="26">
        <v>48208.353000000003</v>
      </c>
      <c r="D103" s="26"/>
      <c r="E103" s="1">
        <f t="shared" si="9"/>
        <v>10371.997716585831</v>
      </c>
      <c r="F103" s="1">
        <f t="shared" si="10"/>
        <v>10372</v>
      </c>
      <c r="G103" s="1">
        <f t="shared" si="11"/>
        <v>-1.0868399986065924E-3</v>
      </c>
      <c r="I103" s="1">
        <f t="shared" si="8"/>
        <v>-1.0868399986065924E-3</v>
      </c>
      <c r="O103" s="1">
        <f t="shared" ca="1" si="7"/>
        <v>-1.9198036757868686E-3</v>
      </c>
      <c r="Q103" s="76">
        <f t="shared" si="12"/>
        <v>33189.853000000003</v>
      </c>
    </row>
    <row r="104" spans="1:17" x14ac:dyDescent="0.2">
      <c r="A104" s="1" t="s">
        <v>70</v>
      </c>
      <c r="C104" s="26">
        <v>48444.434000000001</v>
      </c>
      <c r="D104" s="26">
        <v>5.0000000000000001E-3</v>
      </c>
      <c r="E104" s="1">
        <f t="shared" si="9"/>
        <v>10867.995932613356</v>
      </c>
      <c r="F104" s="1">
        <f t="shared" si="10"/>
        <v>10868</v>
      </c>
      <c r="G104" s="1">
        <f t="shared" si="11"/>
        <v>-1.9359599973540753E-3</v>
      </c>
      <c r="I104" s="1">
        <f t="shared" si="8"/>
        <v>-1.9359599973540753E-3</v>
      </c>
      <c r="O104" s="1">
        <f t="shared" ref="O104:O135" ca="1" si="13">+C$11+C$12*$F104</f>
        <v>-2.6818953568149215E-3</v>
      </c>
      <c r="Q104" s="76">
        <f t="shared" si="12"/>
        <v>33425.934000000001</v>
      </c>
    </row>
    <row r="105" spans="1:17" x14ac:dyDescent="0.2">
      <c r="A105" s="1" t="s">
        <v>70</v>
      </c>
      <c r="C105" s="26">
        <v>48475.385000000002</v>
      </c>
      <c r="D105" s="26">
        <v>5.0000000000000001E-3</v>
      </c>
      <c r="E105" s="1">
        <f t="shared" si="9"/>
        <v>10933.02293937912</v>
      </c>
      <c r="F105" s="1">
        <f t="shared" si="10"/>
        <v>10933</v>
      </c>
      <c r="G105" s="1">
        <f t="shared" si="11"/>
        <v>1.0918489999312442E-2</v>
      </c>
      <c r="I105" s="1">
        <f t="shared" si="8"/>
        <v>1.0918489999312442E-2</v>
      </c>
      <c r="O105" s="1">
        <f t="shared" ca="1" si="13"/>
        <v>-2.7817662424335157E-3</v>
      </c>
      <c r="Q105" s="76">
        <f t="shared" si="12"/>
        <v>33456.885000000002</v>
      </c>
    </row>
    <row r="106" spans="1:17" x14ac:dyDescent="0.2">
      <c r="A106" s="1" t="s">
        <v>70</v>
      </c>
      <c r="C106" s="26">
        <v>48483.470999999998</v>
      </c>
      <c r="D106" s="26">
        <v>5.0000000000000001E-3</v>
      </c>
      <c r="E106" s="1">
        <f t="shared" si="9"/>
        <v>10950.011352571188</v>
      </c>
      <c r="F106" s="1">
        <f t="shared" si="10"/>
        <v>10950</v>
      </c>
      <c r="G106" s="1">
        <f t="shared" si="11"/>
        <v>5.4034999993746169E-3</v>
      </c>
      <c r="I106" s="1">
        <f t="shared" si="8"/>
        <v>5.4034999993746169E-3</v>
      </c>
      <c r="O106" s="1">
        <f t="shared" ca="1" si="13"/>
        <v>-2.8078863202106868E-3</v>
      </c>
      <c r="Q106" s="76">
        <f t="shared" si="12"/>
        <v>33464.970999999998</v>
      </c>
    </row>
    <row r="107" spans="1:17" x14ac:dyDescent="0.2">
      <c r="A107" s="1" t="s">
        <v>71</v>
      </c>
      <c r="C107" s="26">
        <v>48504.411999999997</v>
      </c>
      <c r="D107" s="26">
        <v>5.0000000000000001E-3</v>
      </c>
      <c r="E107" s="1">
        <f t="shared" si="9"/>
        <v>10994.007687057367</v>
      </c>
      <c r="F107" s="1">
        <f t="shared" si="10"/>
        <v>10994</v>
      </c>
      <c r="G107" s="1">
        <f t="shared" si="11"/>
        <v>3.6588199945981614E-3</v>
      </c>
      <c r="I107" s="1">
        <f t="shared" si="8"/>
        <v>3.6588199945981614E-3</v>
      </c>
      <c r="O107" s="1">
        <f t="shared" ca="1" si="13"/>
        <v>-2.8754912273986598E-3</v>
      </c>
      <c r="Q107" s="76">
        <f t="shared" si="12"/>
        <v>33485.911999999997</v>
      </c>
    </row>
    <row r="108" spans="1:17" x14ac:dyDescent="0.2">
      <c r="A108" s="1" t="s">
        <v>71</v>
      </c>
      <c r="C108" s="26">
        <v>48524.404999999999</v>
      </c>
      <c r="D108" s="26">
        <v>5.0000000000000001E-3</v>
      </c>
      <c r="E108" s="1">
        <f t="shared" si="9"/>
        <v>11036.012305527467</v>
      </c>
      <c r="F108" s="1">
        <f t="shared" si="10"/>
        <v>11036</v>
      </c>
      <c r="G108" s="1">
        <f t="shared" si="11"/>
        <v>5.8570799956214614E-3</v>
      </c>
      <c r="I108" s="1">
        <f t="shared" ref="I108:I139" si="14">G108</f>
        <v>5.8570799956214614E-3</v>
      </c>
      <c r="O108" s="1">
        <f t="shared" ca="1" si="13"/>
        <v>-2.9400231842599059E-3</v>
      </c>
      <c r="Q108" s="76">
        <f t="shared" si="12"/>
        <v>33505.904999999999</v>
      </c>
    </row>
    <row r="109" spans="1:17" x14ac:dyDescent="0.2">
      <c r="A109" s="1" t="s">
        <v>71</v>
      </c>
      <c r="C109" s="26">
        <v>48586.275000000001</v>
      </c>
      <c r="D109" s="26">
        <v>5.0000000000000001E-3</v>
      </c>
      <c r="E109" s="1">
        <f t="shared" si="9"/>
        <v>11165.999088138624</v>
      </c>
      <c r="F109" s="1">
        <f t="shared" si="10"/>
        <v>11166</v>
      </c>
      <c r="G109" s="1">
        <f t="shared" si="11"/>
        <v>-4.3402000301284716E-4</v>
      </c>
      <c r="I109" s="1">
        <f t="shared" si="14"/>
        <v>-4.3402000301284716E-4</v>
      </c>
      <c r="O109" s="1">
        <f t="shared" ca="1" si="13"/>
        <v>-3.1397649554970979E-3</v>
      </c>
      <c r="Q109" s="76">
        <f t="shared" si="12"/>
        <v>33567.775000000001</v>
      </c>
    </row>
    <row r="110" spans="1:17" x14ac:dyDescent="0.2">
      <c r="A110" s="1" t="s">
        <v>57</v>
      </c>
      <c r="C110" s="26">
        <v>48601.517</v>
      </c>
      <c r="D110" s="26"/>
      <c r="E110" s="1">
        <f t="shared" si="9"/>
        <v>11198.022015899394</v>
      </c>
      <c r="F110" s="1">
        <f t="shared" si="10"/>
        <v>11198</v>
      </c>
      <c r="G110" s="1">
        <f t="shared" si="11"/>
        <v>1.0478939999302384E-2</v>
      </c>
      <c r="I110" s="1">
        <f t="shared" si="14"/>
        <v>1.0478939999302384E-2</v>
      </c>
      <c r="O110" s="1">
        <f t="shared" ca="1" si="13"/>
        <v>-3.1889321607247133E-3</v>
      </c>
      <c r="Q110" s="76">
        <f t="shared" si="12"/>
        <v>33583.017</v>
      </c>
    </row>
    <row r="111" spans="1:17" x14ac:dyDescent="0.2">
      <c r="A111" s="1" t="s">
        <v>57</v>
      </c>
      <c r="C111" s="26">
        <v>48773.822</v>
      </c>
      <c r="D111" s="26"/>
      <c r="E111" s="1">
        <f t="shared" si="9"/>
        <v>11560.029007620979</v>
      </c>
      <c r="F111" s="1">
        <f t="shared" si="10"/>
        <v>11560</v>
      </c>
      <c r="G111" s="1">
        <f t="shared" si="11"/>
        <v>1.3806800001475494E-2</v>
      </c>
      <c r="I111" s="1">
        <f t="shared" si="14"/>
        <v>1.3806800001475494E-2</v>
      </c>
      <c r="O111" s="1">
        <f t="shared" ca="1" si="13"/>
        <v>-3.7451361698621205E-3</v>
      </c>
      <c r="Q111" s="76">
        <f t="shared" si="12"/>
        <v>33755.322</v>
      </c>
    </row>
    <row r="112" spans="1:17" x14ac:dyDescent="0.2">
      <c r="A112" s="1" t="s">
        <v>72</v>
      </c>
      <c r="C112" s="26">
        <v>48780.481</v>
      </c>
      <c r="D112" s="26">
        <v>5.0000000000000001E-3</v>
      </c>
      <c r="E112" s="1">
        <f t="shared" si="9"/>
        <v>11574.019341957614</v>
      </c>
      <c r="F112" s="1">
        <f t="shared" si="10"/>
        <v>11574</v>
      </c>
      <c r="G112" s="1">
        <f t="shared" si="11"/>
        <v>9.2062199983047321E-3</v>
      </c>
      <c r="I112" s="1">
        <f t="shared" si="14"/>
        <v>9.2062199983047321E-3</v>
      </c>
      <c r="O112" s="1">
        <f t="shared" ca="1" si="13"/>
        <v>-3.7666468221492014E-3</v>
      </c>
      <c r="Q112" s="76">
        <f t="shared" si="12"/>
        <v>33761.981</v>
      </c>
    </row>
    <row r="113" spans="1:17" x14ac:dyDescent="0.2">
      <c r="A113" s="1" t="s">
        <v>72</v>
      </c>
      <c r="C113" s="26">
        <v>48801.421000000002</v>
      </c>
      <c r="D113" s="26">
        <v>5.0000000000000001E-3</v>
      </c>
      <c r="E113" s="1">
        <f t="shared" si="9"/>
        <v>11618.01357547754</v>
      </c>
      <c r="F113" s="1">
        <f t="shared" si="10"/>
        <v>11618</v>
      </c>
      <c r="G113" s="1">
        <f t="shared" si="11"/>
        <v>6.4615400042384863E-3</v>
      </c>
      <c r="I113" s="1">
        <f t="shared" si="14"/>
        <v>6.4615400042384863E-3</v>
      </c>
      <c r="O113" s="1">
        <f t="shared" ca="1" si="13"/>
        <v>-3.8342517293371743E-3</v>
      </c>
      <c r="Q113" s="76">
        <f t="shared" si="12"/>
        <v>33782.921000000002</v>
      </c>
    </row>
    <row r="114" spans="1:17" x14ac:dyDescent="0.2">
      <c r="A114" s="1" t="s">
        <v>57</v>
      </c>
      <c r="C114" s="26">
        <v>48835.675000000003</v>
      </c>
      <c r="D114" s="26"/>
      <c r="E114" s="1">
        <f t="shared" si="9"/>
        <v>11689.980073805687</v>
      </c>
      <c r="F114" s="1">
        <f t="shared" si="10"/>
        <v>11690</v>
      </c>
      <c r="G114" s="1">
        <f t="shared" si="11"/>
        <v>-9.4842999969841912E-3</v>
      </c>
      <c r="I114" s="1">
        <f t="shared" si="14"/>
        <v>-9.4842999969841912E-3</v>
      </c>
      <c r="O114" s="1">
        <f t="shared" ca="1" si="13"/>
        <v>-3.9448779410993125E-3</v>
      </c>
      <c r="Q114" s="76">
        <f t="shared" si="12"/>
        <v>33817.175000000003</v>
      </c>
    </row>
    <row r="115" spans="1:17" x14ac:dyDescent="0.2">
      <c r="A115" s="1" t="s">
        <v>73</v>
      </c>
      <c r="C115" s="26">
        <v>48840.444000000003</v>
      </c>
      <c r="D115" s="26">
        <v>5.0000000000000001E-3</v>
      </c>
      <c r="E115" s="1">
        <f t="shared" si="9"/>
        <v>11699.999581907718</v>
      </c>
      <c r="F115" s="1">
        <f t="shared" si="10"/>
        <v>11700</v>
      </c>
      <c r="G115" s="1">
        <f t="shared" si="11"/>
        <v>-1.9900000188499689E-4</v>
      </c>
      <c r="I115" s="1">
        <f t="shared" si="14"/>
        <v>-1.9900000188499689E-4</v>
      </c>
      <c r="O115" s="1">
        <f t="shared" ca="1" si="13"/>
        <v>-3.9602426927329397E-3</v>
      </c>
      <c r="Q115" s="76">
        <f t="shared" si="12"/>
        <v>33821.944000000003</v>
      </c>
    </row>
    <row r="116" spans="1:17" x14ac:dyDescent="0.2">
      <c r="A116" s="1" t="s">
        <v>57</v>
      </c>
      <c r="C116" s="26">
        <v>48866.62</v>
      </c>
      <c r="D116" s="26"/>
      <c r="E116" s="1">
        <f t="shared" si="9"/>
        <v>11754.994474773879</v>
      </c>
      <c r="F116" s="1">
        <f t="shared" si="10"/>
        <v>11755</v>
      </c>
      <c r="G116" s="1">
        <f t="shared" si="11"/>
        <v>-2.629850001540035E-3</v>
      </c>
      <c r="I116" s="1">
        <f t="shared" si="14"/>
        <v>-2.629850001540035E-3</v>
      </c>
      <c r="O116" s="1">
        <f t="shared" ca="1" si="13"/>
        <v>-4.0447488267179067E-3</v>
      </c>
      <c r="Q116" s="76">
        <f t="shared" si="12"/>
        <v>33848.120000000003</v>
      </c>
    </row>
    <row r="117" spans="1:17" x14ac:dyDescent="0.2">
      <c r="A117" s="1" t="s">
        <v>73</v>
      </c>
      <c r="C117" s="26">
        <v>48871.387000000002</v>
      </c>
      <c r="D117" s="26">
        <v>4.0000000000000001E-3</v>
      </c>
      <c r="E117" s="1">
        <f t="shared" si="9"/>
        <v>11765.009780943385</v>
      </c>
      <c r="F117" s="1">
        <f t="shared" si="10"/>
        <v>11765</v>
      </c>
      <c r="G117" s="1">
        <f t="shared" si="11"/>
        <v>4.6554500004276633E-3</v>
      </c>
      <c r="I117" s="1">
        <f t="shared" si="14"/>
        <v>4.6554500004276633E-3</v>
      </c>
      <c r="O117" s="1">
        <f t="shared" ca="1" si="13"/>
        <v>-4.0601135783515374E-3</v>
      </c>
      <c r="Q117" s="76">
        <f t="shared" si="12"/>
        <v>33852.887000000002</v>
      </c>
    </row>
    <row r="118" spans="1:17" x14ac:dyDescent="0.2">
      <c r="A118" s="1" t="s">
        <v>73</v>
      </c>
      <c r="C118" s="26">
        <v>48881.381999999998</v>
      </c>
      <c r="D118" s="26">
        <v>5.0000000000000001E-3</v>
      </c>
      <c r="E118" s="1">
        <f t="shared" si="9"/>
        <v>11786.00893872903</v>
      </c>
      <c r="F118" s="1">
        <f t="shared" si="10"/>
        <v>11786</v>
      </c>
      <c r="G118" s="1">
        <f t="shared" si="11"/>
        <v>4.2545799951767549E-3</v>
      </c>
      <c r="I118" s="1">
        <f t="shared" si="14"/>
        <v>4.2545799951767549E-3</v>
      </c>
      <c r="O118" s="1">
        <f t="shared" ca="1" si="13"/>
        <v>-4.0923795567821587E-3</v>
      </c>
      <c r="Q118" s="76">
        <f t="shared" si="12"/>
        <v>33862.881999999998</v>
      </c>
    </row>
    <row r="119" spans="1:17" x14ac:dyDescent="0.2">
      <c r="A119" s="1" t="s">
        <v>57</v>
      </c>
      <c r="C119" s="26">
        <v>48885.663</v>
      </c>
      <c r="D119" s="26"/>
      <c r="E119" s="1">
        <f t="shared" si="9"/>
        <v>11795.003175295358</v>
      </c>
      <c r="F119" s="1">
        <f t="shared" si="10"/>
        <v>11795</v>
      </c>
      <c r="G119" s="1">
        <f t="shared" si="11"/>
        <v>1.5113499975996092E-3</v>
      </c>
      <c r="I119" s="1">
        <f t="shared" si="14"/>
        <v>1.5113499975996092E-3</v>
      </c>
      <c r="O119" s="1">
        <f t="shared" ca="1" si="13"/>
        <v>-4.106207833252426E-3</v>
      </c>
      <c r="Q119" s="76">
        <f t="shared" si="12"/>
        <v>33867.163</v>
      </c>
    </row>
    <row r="120" spans="1:17" x14ac:dyDescent="0.2">
      <c r="A120" s="1" t="s">
        <v>73</v>
      </c>
      <c r="C120" s="26">
        <v>48892.322999999997</v>
      </c>
      <c r="D120" s="26">
        <v>4.0000000000000001E-3</v>
      </c>
      <c r="E120" s="1">
        <f t="shared" si="9"/>
        <v>11808.995610598247</v>
      </c>
      <c r="F120" s="1">
        <f t="shared" si="10"/>
        <v>11809</v>
      </c>
      <c r="G120" s="1">
        <f t="shared" si="11"/>
        <v>-2.0892300017294474E-3</v>
      </c>
      <c r="I120" s="1">
        <f t="shared" si="14"/>
        <v>-2.0892300017294474E-3</v>
      </c>
      <c r="O120" s="1">
        <f t="shared" ca="1" si="13"/>
        <v>-4.1277184855395103E-3</v>
      </c>
      <c r="Q120" s="76">
        <f t="shared" si="12"/>
        <v>33873.822999999997</v>
      </c>
    </row>
    <row r="121" spans="1:17" x14ac:dyDescent="0.2">
      <c r="A121" s="1" t="s">
        <v>57</v>
      </c>
      <c r="C121" s="26">
        <v>48897.557999999997</v>
      </c>
      <c r="D121" s="26"/>
      <c r="E121" s="1">
        <f t="shared" si="9"/>
        <v>11819.994168978228</v>
      </c>
      <c r="F121" s="1">
        <f t="shared" si="10"/>
        <v>11820</v>
      </c>
      <c r="G121" s="1">
        <f t="shared" si="11"/>
        <v>-2.7754000038839877E-3</v>
      </c>
      <c r="I121" s="1">
        <f t="shared" si="14"/>
        <v>-2.7754000038839877E-3</v>
      </c>
      <c r="O121" s="1">
        <f t="shared" ca="1" si="13"/>
        <v>-4.144619712336501E-3</v>
      </c>
      <c r="Q121" s="76">
        <f t="shared" si="12"/>
        <v>33879.057999999997</v>
      </c>
    </row>
    <row r="122" spans="1:17" x14ac:dyDescent="0.2">
      <c r="A122" s="1" t="s">
        <v>57</v>
      </c>
      <c r="C122" s="26">
        <v>48917.557999999997</v>
      </c>
      <c r="D122" s="26"/>
      <c r="E122" s="1">
        <f t="shared" si="9"/>
        <v>11862.013494212155</v>
      </c>
      <c r="F122" s="1">
        <f t="shared" si="10"/>
        <v>11862</v>
      </c>
      <c r="G122" s="1">
        <f t="shared" si="11"/>
        <v>6.4228599949274212E-3</v>
      </c>
      <c r="I122" s="1">
        <f t="shared" si="14"/>
        <v>6.4228599949274212E-3</v>
      </c>
      <c r="O122" s="1">
        <f t="shared" ca="1" si="13"/>
        <v>-4.2091516691977471E-3</v>
      </c>
      <c r="Q122" s="76">
        <f t="shared" si="12"/>
        <v>33899.057999999997</v>
      </c>
    </row>
    <row r="123" spans="1:17" x14ac:dyDescent="0.2">
      <c r="A123" s="1" t="s">
        <v>74</v>
      </c>
      <c r="C123" s="26">
        <v>49137.445</v>
      </c>
      <c r="D123" s="26">
        <v>5.0000000000000001E-3</v>
      </c>
      <c r="E123" s="1">
        <f t="shared" si="9"/>
        <v>12323.988662597778</v>
      </c>
      <c r="F123" s="1">
        <f t="shared" si="10"/>
        <v>12324</v>
      </c>
      <c r="G123" s="1">
        <f t="shared" si="11"/>
        <v>-5.3962800011504441E-3</v>
      </c>
      <c r="I123" s="1">
        <f t="shared" si="14"/>
        <v>-5.3962800011504441E-3</v>
      </c>
      <c r="O123" s="1">
        <f t="shared" ca="1" si="13"/>
        <v>-4.9190031946714577E-3</v>
      </c>
      <c r="Q123" s="76">
        <f t="shared" si="12"/>
        <v>34118.945</v>
      </c>
    </row>
    <row r="124" spans="1:17" x14ac:dyDescent="0.2">
      <c r="A124" s="1" t="s">
        <v>74</v>
      </c>
      <c r="C124" s="26">
        <v>49147.45</v>
      </c>
      <c r="D124" s="26">
        <v>5.0000000000000001E-3</v>
      </c>
      <c r="E124" s="1">
        <f t="shared" si="9"/>
        <v>12345.008830046045</v>
      </c>
      <c r="F124" s="1">
        <f t="shared" si="10"/>
        <v>12345</v>
      </c>
      <c r="G124" s="1">
        <f t="shared" si="11"/>
        <v>4.2028499956359155E-3</v>
      </c>
      <c r="I124" s="1">
        <f t="shared" si="14"/>
        <v>4.2028499956359155E-3</v>
      </c>
      <c r="O124" s="1">
        <f t="shared" ca="1" si="13"/>
        <v>-4.951269173102079E-3</v>
      </c>
      <c r="Q124" s="76">
        <f t="shared" si="12"/>
        <v>34128.949999999997</v>
      </c>
    </row>
    <row r="125" spans="1:17" x14ac:dyDescent="0.2">
      <c r="A125" s="1" t="s">
        <v>74</v>
      </c>
      <c r="C125" s="26">
        <v>49157.446000000004</v>
      </c>
      <c r="D125" s="26">
        <v>5.0000000000000001E-3</v>
      </c>
      <c r="E125" s="1">
        <f t="shared" si="9"/>
        <v>12366.010088797973</v>
      </c>
      <c r="F125" s="1">
        <f t="shared" si="10"/>
        <v>12366</v>
      </c>
      <c r="G125" s="1">
        <f t="shared" si="11"/>
        <v>4.8019800015026703E-3</v>
      </c>
      <c r="I125" s="1">
        <f t="shared" si="14"/>
        <v>4.8019800015026703E-3</v>
      </c>
      <c r="O125" s="1">
        <f t="shared" ca="1" si="13"/>
        <v>-4.9835351515327038E-3</v>
      </c>
      <c r="Q125" s="76">
        <f t="shared" si="12"/>
        <v>34138.946000000004</v>
      </c>
    </row>
    <row r="126" spans="1:17" x14ac:dyDescent="0.2">
      <c r="A126" s="1" t="s">
        <v>74</v>
      </c>
      <c r="C126" s="26">
        <v>49177.427000000003</v>
      </c>
      <c r="D126" s="26">
        <v>5.0000000000000001E-3</v>
      </c>
      <c r="E126" s="1">
        <f t="shared" si="9"/>
        <v>12407.989495672928</v>
      </c>
      <c r="F126" s="1">
        <f t="shared" si="10"/>
        <v>12408</v>
      </c>
      <c r="G126" s="1">
        <f t="shared" si="11"/>
        <v>-4.9997599999187514E-3</v>
      </c>
      <c r="I126" s="1">
        <f t="shared" si="14"/>
        <v>-4.9997599999187514E-3</v>
      </c>
      <c r="O126" s="1">
        <f t="shared" ca="1" si="13"/>
        <v>-5.0480671083939499E-3</v>
      </c>
      <c r="Q126" s="76">
        <f t="shared" si="12"/>
        <v>34158.927000000003</v>
      </c>
    </row>
    <row r="127" spans="1:17" x14ac:dyDescent="0.2">
      <c r="A127" s="1" t="s">
        <v>57</v>
      </c>
      <c r="C127" s="26">
        <v>49203.618000000002</v>
      </c>
      <c r="D127" s="26"/>
      <c r="E127" s="1">
        <f t="shared" si="9"/>
        <v>12463.015903033012</v>
      </c>
      <c r="F127" s="1">
        <f t="shared" si="10"/>
        <v>12463</v>
      </c>
      <c r="G127" s="1">
        <f t="shared" si="11"/>
        <v>7.5693899998441339E-3</v>
      </c>
      <c r="I127" s="1">
        <f t="shared" si="14"/>
        <v>7.5693899998441339E-3</v>
      </c>
      <c r="O127" s="1">
        <f t="shared" ca="1" si="13"/>
        <v>-5.1325732423789135E-3</v>
      </c>
      <c r="Q127" s="76">
        <f t="shared" si="12"/>
        <v>34185.118000000002</v>
      </c>
    </row>
    <row r="128" spans="1:17" x14ac:dyDescent="0.2">
      <c r="A128" s="1" t="s">
        <v>75</v>
      </c>
      <c r="C128" s="26">
        <v>49207.406000000003</v>
      </c>
      <c r="D128" s="26">
        <v>5.0000000000000001E-3</v>
      </c>
      <c r="E128" s="1">
        <f t="shared" si="9"/>
        <v>12470.974363232321</v>
      </c>
      <c r="F128" s="1">
        <f t="shared" si="10"/>
        <v>12471</v>
      </c>
      <c r="G128" s="1">
        <f t="shared" si="11"/>
        <v>-1.2202369995065965E-2</v>
      </c>
      <c r="I128" s="1">
        <f t="shared" si="14"/>
        <v>-1.2202369995065965E-2</v>
      </c>
      <c r="O128" s="1">
        <f t="shared" ca="1" si="13"/>
        <v>-5.1448650436858173E-3</v>
      </c>
      <c r="Q128" s="76">
        <f t="shared" si="12"/>
        <v>34188.906000000003</v>
      </c>
    </row>
    <row r="129" spans="1:17" x14ac:dyDescent="0.2">
      <c r="A129" s="1" t="s">
        <v>57</v>
      </c>
      <c r="C129" s="26">
        <v>49273.58</v>
      </c>
      <c r="D129" s="26"/>
      <c r="E129" s="1">
        <f t="shared" si="9"/>
        <v>12610.003704633809</v>
      </c>
      <c r="F129" s="1">
        <f t="shared" si="10"/>
        <v>12610</v>
      </c>
      <c r="G129" s="1">
        <f t="shared" si="11"/>
        <v>1.7633000024943613E-3</v>
      </c>
      <c r="I129" s="1">
        <f t="shared" si="14"/>
        <v>1.7633000024943613E-3</v>
      </c>
      <c r="O129" s="1">
        <f t="shared" ca="1" si="13"/>
        <v>-5.3584350913932766E-3</v>
      </c>
      <c r="Q129" s="76">
        <f t="shared" si="12"/>
        <v>34255.08</v>
      </c>
    </row>
    <row r="130" spans="1:17" x14ac:dyDescent="0.2">
      <c r="A130" s="1" t="s">
        <v>57</v>
      </c>
      <c r="C130" s="26">
        <v>49282.625999999997</v>
      </c>
      <c r="D130" s="26"/>
      <c r="E130" s="1">
        <f t="shared" si="9"/>
        <v>12629.009045437104</v>
      </c>
      <c r="F130" s="1">
        <f t="shared" si="10"/>
        <v>12629</v>
      </c>
      <c r="G130" s="1">
        <f t="shared" si="11"/>
        <v>4.3053699992015027E-3</v>
      </c>
      <c r="I130" s="1">
        <f t="shared" si="14"/>
        <v>4.3053699992015027E-3</v>
      </c>
      <c r="O130" s="1">
        <f t="shared" ca="1" si="13"/>
        <v>-5.3876281194971745E-3</v>
      </c>
      <c r="Q130" s="76">
        <f t="shared" si="12"/>
        <v>34264.125999999997</v>
      </c>
    </row>
    <row r="131" spans="1:17" x14ac:dyDescent="0.2">
      <c r="A131" s="1" t="s">
        <v>76</v>
      </c>
      <c r="C131" s="26">
        <v>49534.413999999997</v>
      </c>
      <c r="D131" s="26">
        <v>5.0000000000000001E-3</v>
      </c>
      <c r="E131" s="1">
        <f t="shared" si="9"/>
        <v>13158.007138537097</v>
      </c>
      <c r="F131" s="1">
        <f t="shared" si="10"/>
        <v>13158</v>
      </c>
      <c r="G131" s="1">
        <f t="shared" si="11"/>
        <v>3.3977399943978526E-3</v>
      </c>
      <c r="I131" s="1">
        <f t="shared" si="14"/>
        <v>3.3977399943978526E-3</v>
      </c>
      <c r="O131" s="1">
        <f t="shared" ca="1" si="13"/>
        <v>-6.2004234809162027E-3</v>
      </c>
      <c r="Q131" s="76">
        <f t="shared" si="12"/>
        <v>34515.913999999997</v>
      </c>
    </row>
    <row r="132" spans="1:17" x14ac:dyDescent="0.2">
      <c r="A132" s="1" t="s">
        <v>76</v>
      </c>
      <c r="C132" s="26">
        <v>49544.415999999997</v>
      </c>
      <c r="D132" s="26">
        <v>5.0000000000000001E-3</v>
      </c>
      <c r="E132" s="1">
        <f t="shared" si="9"/>
        <v>13179.021003086584</v>
      </c>
      <c r="F132" s="1">
        <f t="shared" si="10"/>
        <v>13179</v>
      </c>
      <c r="G132" s="1">
        <f t="shared" si="11"/>
        <v>9.9968699942110106E-3</v>
      </c>
      <c r="I132" s="1">
        <f t="shared" si="14"/>
        <v>9.9968699942110106E-3</v>
      </c>
      <c r="O132" s="1">
        <f t="shared" ca="1" si="13"/>
        <v>-6.2326894593468275E-3</v>
      </c>
      <c r="Q132" s="76">
        <f t="shared" si="12"/>
        <v>34525.915999999997</v>
      </c>
    </row>
    <row r="133" spans="1:17" x14ac:dyDescent="0.2">
      <c r="A133" s="1" t="s">
        <v>77</v>
      </c>
      <c r="C133" s="26">
        <v>49920.428</v>
      </c>
      <c r="D133" s="26">
        <v>4.0000000000000001E-3</v>
      </c>
      <c r="E133" s="1">
        <f t="shared" si="9"/>
        <v>13969.009529079543</v>
      </c>
      <c r="F133" s="1">
        <f t="shared" si="10"/>
        <v>13969</v>
      </c>
      <c r="G133" s="1">
        <f t="shared" si="11"/>
        <v>4.5355699985520914E-3</v>
      </c>
      <c r="I133" s="1">
        <f t="shared" si="14"/>
        <v>4.5355699985520914E-3</v>
      </c>
      <c r="O133" s="1">
        <f t="shared" ca="1" si="13"/>
        <v>-7.4465048384035996E-3</v>
      </c>
      <c r="Q133" s="76">
        <f t="shared" si="12"/>
        <v>34901.928</v>
      </c>
    </row>
    <row r="134" spans="1:17" x14ac:dyDescent="0.2">
      <c r="A134" s="23" t="s">
        <v>78</v>
      </c>
      <c r="B134" s="24" t="s">
        <v>44</v>
      </c>
      <c r="C134" s="25">
        <v>49955.654999999999</v>
      </c>
      <c r="D134" s="26"/>
      <c r="E134" s="1">
        <f t="shared" si="9"/>
        <v>14043.020267580318</v>
      </c>
      <c r="F134" s="1">
        <f t="shared" si="10"/>
        <v>14043</v>
      </c>
      <c r="G134" s="1">
        <f t="shared" si="11"/>
        <v>9.6467900002608076E-3</v>
      </c>
      <c r="I134" s="1">
        <f t="shared" si="14"/>
        <v>9.6467900002608076E-3</v>
      </c>
      <c r="O134" s="1">
        <f t="shared" ca="1" si="13"/>
        <v>-7.5602040004924646E-3</v>
      </c>
      <c r="Q134" s="76">
        <f t="shared" si="12"/>
        <v>34937.154999999999</v>
      </c>
    </row>
    <row r="135" spans="1:17" x14ac:dyDescent="0.2">
      <c r="A135" s="1" t="s">
        <v>77</v>
      </c>
      <c r="C135" s="26">
        <v>49970.394999999997</v>
      </c>
      <c r="D135" s="26">
        <v>4.0000000000000001E-3</v>
      </c>
      <c r="E135" s="1">
        <f t="shared" si="9"/>
        <v>14073.988510277717</v>
      </c>
      <c r="F135" s="1">
        <f t="shared" si="10"/>
        <v>14074</v>
      </c>
      <c r="G135" s="1">
        <f t="shared" si="11"/>
        <v>-5.4687800075043924E-3</v>
      </c>
      <c r="I135" s="1">
        <f t="shared" si="14"/>
        <v>-5.4687800075043924E-3</v>
      </c>
      <c r="O135" s="1">
        <f t="shared" ca="1" si="13"/>
        <v>-7.6078347305567166E-3</v>
      </c>
      <c r="Q135" s="76">
        <f t="shared" si="12"/>
        <v>34951.894999999997</v>
      </c>
    </row>
    <row r="136" spans="1:17" x14ac:dyDescent="0.2">
      <c r="A136" s="1" t="s">
        <v>77</v>
      </c>
      <c r="C136" s="26">
        <v>50002.29</v>
      </c>
      <c r="D136" s="26">
        <v>5.0000000000000001E-3</v>
      </c>
      <c r="E136" s="1">
        <f t="shared" si="9"/>
        <v>14140.99882919453</v>
      </c>
      <c r="F136" s="1">
        <f t="shared" si="10"/>
        <v>14141</v>
      </c>
      <c r="G136" s="1">
        <f t="shared" si="11"/>
        <v>-5.5727000290062279E-4</v>
      </c>
      <c r="I136" s="1">
        <f t="shared" si="14"/>
        <v>-5.5727000290062279E-4</v>
      </c>
      <c r="O136" s="1">
        <f t="shared" ref="O136:O167" ca="1" si="15">+C$11+C$12*$F136</f>
        <v>-7.7107785665020377E-3</v>
      </c>
      <c r="Q136" s="76">
        <f t="shared" si="12"/>
        <v>34983.79</v>
      </c>
    </row>
    <row r="137" spans="1:17" x14ac:dyDescent="0.2">
      <c r="A137" s="23" t="s">
        <v>78</v>
      </c>
      <c r="B137" s="24" t="s">
        <v>44</v>
      </c>
      <c r="C137" s="25">
        <v>50006.578000000001</v>
      </c>
      <c r="D137" s="26"/>
      <c r="E137" s="1">
        <f t="shared" si="9"/>
        <v>14150.007772524685</v>
      </c>
      <c r="F137" s="1">
        <f t="shared" si="10"/>
        <v>14150</v>
      </c>
      <c r="G137" s="1">
        <f t="shared" si="11"/>
        <v>3.6994999973103404E-3</v>
      </c>
      <c r="I137" s="1">
        <f t="shared" si="14"/>
        <v>3.6994999973103404E-3</v>
      </c>
      <c r="O137" s="1">
        <f t="shared" ca="1" si="15"/>
        <v>-7.724606842972305E-3</v>
      </c>
      <c r="Q137" s="76">
        <f t="shared" si="12"/>
        <v>34988.078000000001</v>
      </c>
    </row>
    <row r="138" spans="1:17" x14ac:dyDescent="0.2">
      <c r="A138" s="23" t="s">
        <v>78</v>
      </c>
      <c r="B138" s="24" t="s">
        <v>44</v>
      </c>
      <c r="C138" s="25">
        <v>50016.565000000002</v>
      </c>
      <c r="D138" s="26"/>
      <c r="E138" s="1">
        <f t="shared" si="9"/>
        <v>14170.990122580248</v>
      </c>
      <c r="F138" s="1">
        <f t="shared" si="10"/>
        <v>14171</v>
      </c>
      <c r="G138" s="1">
        <f t="shared" si="11"/>
        <v>-4.7013700022944249E-3</v>
      </c>
      <c r="I138" s="1">
        <f t="shared" si="14"/>
        <v>-4.7013700022944249E-3</v>
      </c>
      <c r="O138" s="1">
        <f t="shared" ca="1" si="15"/>
        <v>-7.7568728214029263E-3</v>
      </c>
      <c r="Q138" s="76">
        <f t="shared" si="12"/>
        <v>34998.065000000002</v>
      </c>
    </row>
    <row r="139" spans="1:17" x14ac:dyDescent="0.2">
      <c r="A139" s="23" t="s">
        <v>78</v>
      </c>
      <c r="B139" s="24" t="s">
        <v>44</v>
      </c>
      <c r="C139" s="25">
        <v>50036.569000000003</v>
      </c>
      <c r="D139" s="26"/>
      <c r="E139" s="1">
        <f t="shared" si="9"/>
        <v>14213.017851679222</v>
      </c>
      <c r="F139" s="1">
        <f t="shared" si="10"/>
        <v>14213</v>
      </c>
      <c r="G139" s="1">
        <f t="shared" si="11"/>
        <v>8.4968900046078488E-3</v>
      </c>
      <c r="I139" s="1">
        <f t="shared" si="14"/>
        <v>8.4968900046078488E-3</v>
      </c>
      <c r="O139" s="1">
        <f t="shared" ca="1" si="15"/>
        <v>-7.8214047782641759E-3</v>
      </c>
      <c r="Q139" s="76">
        <f t="shared" si="12"/>
        <v>35018.069000000003</v>
      </c>
    </row>
    <row r="140" spans="1:17" x14ac:dyDescent="0.2">
      <c r="A140" s="1" t="s">
        <v>79</v>
      </c>
      <c r="C140" s="26">
        <v>50276.436000000002</v>
      </c>
      <c r="D140" s="26">
        <v>5.0000000000000001E-3</v>
      </c>
      <c r="E140" s="1">
        <f t="shared" si="9"/>
        <v>14716.970325973529</v>
      </c>
      <c r="F140" s="1">
        <f t="shared" si="10"/>
        <v>14717</v>
      </c>
      <c r="G140" s="1">
        <f t="shared" si="11"/>
        <v>-1.4123989996733144E-2</v>
      </c>
      <c r="I140" s="1">
        <f t="shared" ref="I140:I161" si="16">G140</f>
        <v>-1.4123989996733144E-2</v>
      </c>
      <c r="O140" s="1">
        <f t="shared" ca="1" si="15"/>
        <v>-8.5957882605991291E-3</v>
      </c>
      <c r="Q140" s="76">
        <f t="shared" si="12"/>
        <v>35257.936000000002</v>
      </c>
    </row>
    <row r="141" spans="1:17" x14ac:dyDescent="0.2">
      <c r="A141" s="1" t="s">
        <v>79</v>
      </c>
      <c r="C141" s="26">
        <v>50276.436000000002</v>
      </c>
      <c r="D141" s="26">
        <v>5.0000000000000001E-3</v>
      </c>
      <c r="E141" s="1">
        <f t="shared" si="9"/>
        <v>14716.970325973529</v>
      </c>
      <c r="F141" s="1">
        <f t="shared" si="10"/>
        <v>14717</v>
      </c>
      <c r="G141" s="1">
        <f t="shared" si="11"/>
        <v>-1.4123989996733144E-2</v>
      </c>
      <c r="I141" s="1">
        <f t="shared" si="16"/>
        <v>-1.4123989996733144E-2</v>
      </c>
      <c r="O141" s="1">
        <f t="shared" ca="1" si="15"/>
        <v>-8.5957882605991291E-3</v>
      </c>
      <c r="Q141" s="76">
        <f t="shared" si="12"/>
        <v>35257.936000000002</v>
      </c>
    </row>
    <row r="142" spans="1:17" x14ac:dyDescent="0.2">
      <c r="A142" s="23" t="s">
        <v>78</v>
      </c>
      <c r="B142" s="24" t="s">
        <v>44</v>
      </c>
      <c r="C142" s="25">
        <v>50320.726999999999</v>
      </c>
      <c r="D142" s="26"/>
      <c r="E142" s="1">
        <f t="shared" si="9"/>
        <v>14810.024222670316</v>
      </c>
      <c r="F142" s="1">
        <f t="shared" si="10"/>
        <v>14810</v>
      </c>
      <c r="G142" s="1">
        <f t="shared" si="11"/>
        <v>1.1529299998073839E-2</v>
      </c>
      <c r="I142" s="1">
        <f t="shared" si="16"/>
        <v>1.1529299998073839E-2</v>
      </c>
      <c r="O142" s="1">
        <f t="shared" ca="1" si="15"/>
        <v>-8.7386804507918886E-3</v>
      </c>
      <c r="Q142" s="76">
        <f t="shared" si="12"/>
        <v>35302.226999999999</v>
      </c>
    </row>
    <row r="143" spans="1:17" x14ac:dyDescent="0.2">
      <c r="A143" s="1" t="s">
        <v>80</v>
      </c>
      <c r="C143" s="26">
        <v>50337.368999999999</v>
      </c>
      <c r="D143" s="26">
        <v>4.0000000000000001E-3</v>
      </c>
      <c r="E143" s="1">
        <f t="shared" si="9"/>
        <v>14844.988503197466</v>
      </c>
      <c r="F143" s="1">
        <f t="shared" si="10"/>
        <v>14845</v>
      </c>
      <c r="G143" s="1">
        <f t="shared" si="11"/>
        <v>-5.4721500055165961E-3</v>
      </c>
      <c r="I143" s="1">
        <f t="shared" si="16"/>
        <v>-5.4721500055165961E-3</v>
      </c>
      <c r="O143" s="1">
        <f t="shared" ca="1" si="15"/>
        <v>-8.7924570815095943E-3</v>
      </c>
      <c r="Q143" s="76">
        <f t="shared" si="12"/>
        <v>35318.868999999999</v>
      </c>
    </row>
    <row r="144" spans="1:17" x14ac:dyDescent="0.2">
      <c r="A144" s="1" t="s">
        <v>80</v>
      </c>
      <c r="C144" s="26">
        <v>50357.362000000001</v>
      </c>
      <c r="D144" s="26">
        <v>4.0000000000000001E-3</v>
      </c>
      <c r="E144" s="1">
        <f t="shared" si="9"/>
        <v>14886.993121667565</v>
      </c>
      <c r="F144" s="1">
        <f t="shared" si="10"/>
        <v>14887</v>
      </c>
      <c r="G144" s="1">
        <f t="shared" si="11"/>
        <v>-3.2738899972173385E-3</v>
      </c>
      <c r="I144" s="1">
        <f t="shared" si="16"/>
        <v>-3.2738899972173385E-3</v>
      </c>
      <c r="O144" s="1">
        <f t="shared" ca="1" si="15"/>
        <v>-8.8569890383708404E-3</v>
      </c>
      <c r="Q144" s="76">
        <f t="shared" si="12"/>
        <v>35338.862000000001</v>
      </c>
    </row>
    <row r="145" spans="1:24" x14ac:dyDescent="0.2">
      <c r="A145" s="1" t="s">
        <v>81</v>
      </c>
      <c r="C145" s="26">
        <v>50672.457000000002</v>
      </c>
      <c r="D145" s="26">
        <v>5.0000000000000001E-3</v>
      </c>
      <c r="E145" s="1">
        <f t="shared" si="9"/>
        <v>15548.997085896768</v>
      </c>
      <c r="F145" s="1">
        <f t="shared" si="10"/>
        <v>15549</v>
      </c>
      <c r="G145" s="1">
        <f t="shared" si="11"/>
        <v>-1.3870299953850918E-3</v>
      </c>
      <c r="I145" s="1">
        <f t="shared" si="16"/>
        <v>-1.3870299953850918E-3</v>
      </c>
      <c r="O145" s="1">
        <f t="shared" ca="1" si="15"/>
        <v>-9.8741355965171508E-3</v>
      </c>
      <c r="Q145" s="76">
        <f t="shared" si="12"/>
        <v>35653.957000000002</v>
      </c>
    </row>
    <row r="146" spans="1:24" x14ac:dyDescent="0.2">
      <c r="A146" s="23" t="s">
        <v>78</v>
      </c>
      <c r="B146" s="24" t="s">
        <v>44</v>
      </c>
      <c r="C146" s="25">
        <v>50698.648000000001</v>
      </c>
      <c r="D146" s="26"/>
      <c r="E146" s="1">
        <f t="shared" si="9"/>
        <v>15604.023493256853</v>
      </c>
      <c r="F146" s="1">
        <f t="shared" si="10"/>
        <v>15604</v>
      </c>
      <c r="G146" s="1">
        <f t="shared" si="11"/>
        <v>1.1182119997101836E-2</v>
      </c>
      <c r="I146" s="1">
        <f t="shared" si="16"/>
        <v>1.1182119997101836E-2</v>
      </c>
      <c r="O146" s="1">
        <f t="shared" ca="1" si="15"/>
        <v>-9.9586417305021144E-3</v>
      </c>
      <c r="Q146" s="76">
        <f t="shared" si="12"/>
        <v>35680.148000000001</v>
      </c>
    </row>
    <row r="147" spans="1:24" x14ac:dyDescent="0.2">
      <c r="A147" s="1" t="s">
        <v>82</v>
      </c>
      <c r="C147" s="26">
        <v>50702.438000000002</v>
      </c>
      <c r="D147" s="26">
        <v>5.0000000000000001E-3</v>
      </c>
      <c r="E147" s="1">
        <f t="shared" si="9"/>
        <v>15611.986155388684</v>
      </c>
      <c r="F147" s="1">
        <f t="shared" si="10"/>
        <v>15612</v>
      </c>
      <c r="G147" s="1">
        <f t="shared" si="11"/>
        <v>-6.5896399974008091E-3</v>
      </c>
      <c r="I147" s="1">
        <f t="shared" si="16"/>
        <v>-6.5896399974008091E-3</v>
      </c>
      <c r="O147" s="1">
        <f t="shared" ca="1" si="15"/>
        <v>-9.9709335318090182E-3</v>
      </c>
      <c r="Q147" s="76">
        <f t="shared" si="12"/>
        <v>35683.938000000002</v>
      </c>
    </row>
    <row r="148" spans="1:24" x14ac:dyDescent="0.2">
      <c r="A148" s="23" t="s">
        <v>78</v>
      </c>
      <c r="B148" s="24" t="s">
        <v>44</v>
      </c>
      <c r="C148" s="25">
        <v>50749.572999999997</v>
      </c>
      <c r="D148" s="26"/>
      <c r="E148" s="1">
        <f t="shared" si="9"/>
        <v>15711.015200133728</v>
      </c>
      <c r="F148" s="1">
        <f t="shared" si="10"/>
        <v>15711</v>
      </c>
      <c r="G148" s="1">
        <f t="shared" si="11"/>
        <v>7.2348299945588224E-3</v>
      </c>
      <c r="I148" s="1">
        <f t="shared" si="16"/>
        <v>7.2348299945588224E-3</v>
      </c>
      <c r="O148" s="1">
        <f t="shared" ca="1" si="15"/>
        <v>-1.0123044572981958E-2</v>
      </c>
      <c r="Q148" s="76">
        <f t="shared" si="12"/>
        <v>35731.072999999997</v>
      </c>
    </row>
    <row r="149" spans="1:24" x14ac:dyDescent="0.2">
      <c r="A149" s="1" t="s">
        <v>82</v>
      </c>
      <c r="C149" s="26">
        <v>50754.328999999998</v>
      </c>
      <c r="D149" s="26">
        <v>8.9999999999999993E-3</v>
      </c>
      <c r="E149" s="1">
        <f t="shared" ref="E149:E212" si="17">+(C149-C$7)/C$8</f>
        <v>15721.00739567436</v>
      </c>
      <c r="F149" s="1">
        <f t="shared" ref="F149:F212" si="18">ROUND(2*E149,0)/2</f>
        <v>15721</v>
      </c>
      <c r="G149" s="1">
        <f t="shared" ref="G149:G212" si="19">+C149-(C$7+F149*C$8)</f>
        <v>3.5201299979235046E-3</v>
      </c>
      <c r="I149" s="1">
        <f t="shared" si="16"/>
        <v>3.5201299979235046E-3</v>
      </c>
      <c r="O149" s="1">
        <f t="shared" ca="1" si="15"/>
        <v>-1.0138409324615585E-2</v>
      </c>
      <c r="Q149" s="76">
        <f t="shared" si="12"/>
        <v>35735.828999999998</v>
      </c>
    </row>
    <row r="150" spans="1:24" x14ac:dyDescent="0.2">
      <c r="A150" s="23" t="s">
        <v>78</v>
      </c>
      <c r="B150" s="24" t="s">
        <v>44</v>
      </c>
      <c r="C150" s="25">
        <v>51012.773999999998</v>
      </c>
      <c r="D150" s="26"/>
      <c r="E150" s="1">
        <f t="shared" si="17"/>
        <v>16263.991621178462</v>
      </c>
      <c r="F150" s="1">
        <f t="shared" si="18"/>
        <v>16264</v>
      </c>
      <c r="G150" s="1">
        <f t="shared" si="19"/>
        <v>-3.9880800031824037E-3</v>
      </c>
      <c r="I150" s="1">
        <f t="shared" si="16"/>
        <v>-3.9880800031824037E-3</v>
      </c>
      <c r="O150" s="1">
        <f t="shared" ca="1" si="15"/>
        <v>-1.0972715338321698E-2</v>
      </c>
      <c r="Q150" s="76">
        <f t="shared" ref="Q150:Q213" si="20">+C150-15018.5</f>
        <v>35994.273999999998</v>
      </c>
    </row>
    <row r="151" spans="1:24" x14ac:dyDescent="0.2">
      <c r="A151" s="23" t="s">
        <v>78</v>
      </c>
      <c r="B151" s="24" t="s">
        <v>44</v>
      </c>
      <c r="C151" s="25">
        <v>51054.667999999998</v>
      </c>
      <c r="D151" s="26"/>
      <c r="E151" s="1">
        <f t="shared" si="17"/>
        <v>16352.009501745968</v>
      </c>
      <c r="F151" s="1">
        <f t="shared" si="18"/>
        <v>16352</v>
      </c>
      <c r="G151" s="1">
        <f t="shared" si="19"/>
        <v>4.5225599969853647E-3</v>
      </c>
      <c r="I151" s="1">
        <f t="shared" si="16"/>
        <v>4.5225599969853647E-3</v>
      </c>
      <c r="O151" s="1">
        <f t="shared" ca="1" si="15"/>
        <v>-1.1107925152697644E-2</v>
      </c>
      <c r="Q151" s="76">
        <f t="shared" si="20"/>
        <v>36036.167999999998</v>
      </c>
    </row>
    <row r="152" spans="1:24" x14ac:dyDescent="0.2">
      <c r="A152" s="23" t="s">
        <v>78</v>
      </c>
      <c r="B152" s="24" t="s">
        <v>44</v>
      </c>
      <c r="C152" s="25">
        <v>51095.603999999999</v>
      </c>
      <c r="D152" s="26"/>
      <c r="E152" s="1">
        <f t="shared" si="17"/>
        <v>16438.014656634772</v>
      </c>
      <c r="F152" s="1">
        <f t="shared" si="18"/>
        <v>16438</v>
      </c>
      <c r="G152" s="1">
        <f t="shared" si="19"/>
        <v>6.9761400009156205E-3</v>
      </c>
      <c r="I152" s="1">
        <f t="shared" si="16"/>
        <v>6.9761400009156205E-3</v>
      </c>
      <c r="O152" s="1">
        <f t="shared" ca="1" si="15"/>
        <v>-1.1240062016746863E-2</v>
      </c>
      <c r="Q152" s="76">
        <f t="shared" si="20"/>
        <v>36077.103999999999</v>
      </c>
    </row>
    <row r="153" spans="1:24" x14ac:dyDescent="0.2">
      <c r="A153" s="23" t="s">
        <v>78</v>
      </c>
      <c r="B153" s="24" t="s">
        <v>44</v>
      </c>
      <c r="C153" s="25">
        <v>51156.527999999998</v>
      </c>
      <c r="D153" s="26"/>
      <c r="E153" s="1">
        <f t="shared" si="17"/>
        <v>16566.013925162355</v>
      </c>
      <c r="F153" s="1">
        <f t="shared" si="18"/>
        <v>16566</v>
      </c>
      <c r="G153" s="1">
        <f t="shared" si="19"/>
        <v>6.6279799939366058E-3</v>
      </c>
      <c r="I153" s="1">
        <f t="shared" si="16"/>
        <v>6.6279799939366058E-3</v>
      </c>
      <c r="O153" s="1">
        <f t="shared" ca="1" si="15"/>
        <v>-1.1436730837657325E-2</v>
      </c>
      <c r="Q153" s="76">
        <f t="shared" si="20"/>
        <v>36138.027999999998</v>
      </c>
    </row>
    <row r="154" spans="1:24" x14ac:dyDescent="0.2">
      <c r="A154" s="23" t="s">
        <v>78</v>
      </c>
      <c r="B154" s="24" t="s">
        <v>44</v>
      </c>
      <c r="C154" s="25">
        <v>51411.642</v>
      </c>
      <c r="D154" s="26"/>
      <c r="E154" s="1">
        <f t="shared" si="17"/>
        <v>17101.999832048754</v>
      </c>
      <c r="F154" s="1">
        <f t="shared" si="18"/>
        <v>17102</v>
      </c>
      <c r="G154" s="1">
        <f t="shared" si="19"/>
        <v>-7.9940000432543457E-5</v>
      </c>
      <c r="I154" s="1">
        <f t="shared" si="16"/>
        <v>-7.9940000432543457E-5</v>
      </c>
      <c r="O154" s="1">
        <f t="shared" ca="1" si="15"/>
        <v>-1.2260281525219897E-2</v>
      </c>
      <c r="Q154" s="76">
        <f t="shared" si="20"/>
        <v>36393.142</v>
      </c>
    </row>
    <row r="155" spans="1:24" x14ac:dyDescent="0.2">
      <c r="A155" s="23" t="s">
        <v>78</v>
      </c>
      <c r="B155" s="24" t="s">
        <v>44</v>
      </c>
      <c r="C155" s="25">
        <v>51452.582000000002</v>
      </c>
      <c r="D155" s="26"/>
      <c r="E155" s="1">
        <f t="shared" si="17"/>
        <v>17188.013390802607</v>
      </c>
      <c r="F155" s="1">
        <f t="shared" si="18"/>
        <v>17188</v>
      </c>
      <c r="G155" s="1">
        <f t="shared" si="19"/>
        <v>6.373639997036662E-3</v>
      </c>
      <c r="I155" s="1">
        <f t="shared" si="16"/>
        <v>6.373639997036662E-3</v>
      </c>
      <c r="O155" s="1">
        <f t="shared" ca="1" si="15"/>
        <v>-1.2392418389269116E-2</v>
      </c>
      <c r="Q155" s="76">
        <f t="shared" si="20"/>
        <v>36434.082000000002</v>
      </c>
    </row>
    <row r="156" spans="1:24" x14ac:dyDescent="0.2">
      <c r="A156" s="23" t="s">
        <v>78</v>
      </c>
      <c r="B156" s="24" t="s">
        <v>44</v>
      </c>
      <c r="C156" s="25">
        <v>51460.678999999996</v>
      </c>
      <c r="D156" s="26"/>
      <c r="E156" s="1">
        <f t="shared" si="17"/>
        <v>17205.024914623547</v>
      </c>
      <c r="F156" s="1">
        <f t="shared" si="18"/>
        <v>17205</v>
      </c>
      <c r="G156" s="1">
        <f t="shared" si="19"/>
        <v>1.1858649995701853E-2</v>
      </c>
      <c r="I156" s="1">
        <f t="shared" si="16"/>
        <v>1.1858649995701853E-2</v>
      </c>
      <c r="O156" s="1">
        <f t="shared" ca="1" si="15"/>
        <v>-1.2418538467046287E-2</v>
      </c>
      <c r="Q156" s="76">
        <f t="shared" si="20"/>
        <v>36442.178999999996</v>
      </c>
    </row>
    <row r="157" spans="1:24" x14ac:dyDescent="0.2">
      <c r="A157" s="23" t="s">
        <v>83</v>
      </c>
      <c r="B157" s="24" t="s">
        <v>44</v>
      </c>
      <c r="C157" s="25">
        <v>52042.786</v>
      </c>
      <c r="D157" s="26"/>
      <c r="E157" s="1">
        <f t="shared" si="17"/>
        <v>18428.012082320813</v>
      </c>
      <c r="F157" s="1">
        <f t="shared" si="18"/>
        <v>18428</v>
      </c>
      <c r="G157" s="1">
        <f t="shared" si="19"/>
        <v>5.7508399986545555E-3</v>
      </c>
      <c r="I157" s="1">
        <f t="shared" si="16"/>
        <v>5.7508399986545555E-3</v>
      </c>
      <c r="O157" s="1">
        <f t="shared" ca="1" si="15"/>
        <v>-1.4297647591839241E-2</v>
      </c>
      <c r="Q157" s="76">
        <f t="shared" si="20"/>
        <v>37024.286</v>
      </c>
    </row>
    <row r="158" spans="1:24" x14ac:dyDescent="0.2">
      <c r="A158" s="23" t="s">
        <v>83</v>
      </c>
      <c r="B158" s="24" t="s">
        <v>44</v>
      </c>
      <c r="C158" s="25">
        <v>52133.688000000002</v>
      </c>
      <c r="D158" s="26"/>
      <c r="E158" s="1">
        <f t="shared" si="17"/>
        <v>18618.994117441536</v>
      </c>
      <c r="F158" s="1">
        <f t="shared" si="18"/>
        <v>18619</v>
      </c>
      <c r="G158" s="1">
        <f t="shared" si="19"/>
        <v>-2.7999300000374205E-3</v>
      </c>
      <c r="I158" s="1">
        <f t="shared" si="16"/>
        <v>-2.7999300000374205E-3</v>
      </c>
      <c r="O158" s="1">
        <f t="shared" ca="1" si="15"/>
        <v>-1.4591114348041577E-2</v>
      </c>
      <c r="Q158" s="76">
        <f t="shared" si="20"/>
        <v>37115.188000000002</v>
      </c>
    </row>
    <row r="159" spans="1:24" x14ac:dyDescent="0.2">
      <c r="A159" s="23" t="s">
        <v>83</v>
      </c>
      <c r="B159" s="24" t="s">
        <v>44</v>
      </c>
      <c r="C159" s="25">
        <v>52225.550999999999</v>
      </c>
      <c r="D159" s="26"/>
      <c r="E159" s="1">
        <f t="shared" si="17"/>
        <v>18811.99518113974</v>
      </c>
      <c r="F159" s="1">
        <f t="shared" si="18"/>
        <v>18812</v>
      </c>
      <c r="G159" s="1">
        <f t="shared" si="19"/>
        <v>-2.2936399982427247E-3</v>
      </c>
      <c r="I159" s="1">
        <f t="shared" si="16"/>
        <v>-2.2936399982427247E-3</v>
      </c>
      <c r="O159" s="1">
        <f t="shared" ca="1" si="15"/>
        <v>-1.4887654054570636E-2</v>
      </c>
      <c r="Q159" s="76">
        <f t="shared" si="20"/>
        <v>37207.050999999999</v>
      </c>
    </row>
    <row r="160" spans="1:24" x14ac:dyDescent="0.2">
      <c r="A160" s="23" t="s">
        <v>83</v>
      </c>
      <c r="B160" s="24" t="s">
        <v>44</v>
      </c>
      <c r="C160" s="25">
        <v>52235.55</v>
      </c>
      <c r="D160" s="26"/>
      <c r="E160" s="1">
        <f t="shared" si="17"/>
        <v>18833.00274279045</v>
      </c>
      <c r="F160" s="1">
        <f t="shared" si="18"/>
        <v>18833</v>
      </c>
      <c r="G160" s="1">
        <f t="shared" si="19"/>
        <v>1.3054900045972317E-3</v>
      </c>
      <c r="I160" s="1">
        <f t="shared" si="16"/>
        <v>1.3054900045972317E-3</v>
      </c>
      <c r="O160" s="1">
        <f t="shared" ca="1" si="15"/>
        <v>-1.4919920033001261E-2</v>
      </c>
      <c r="Q160" s="76">
        <f t="shared" si="20"/>
        <v>37217.050000000003</v>
      </c>
      <c r="X160" s="1" t="s">
        <v>120</v>
      </c>
    </row>
    <row r="161" spans="1:25" ht="13.5" thickBot="1" x14ac:dyDescent="0.25">
      <c r="A161" s="23" t="s">
        <v>83</v>
      </c>
      <c r="B161" s="24" t="s">
        <v>44</v>
      </c>
      <c r="C161" s="25">
        <v>52448.769</v>
      </c>
      <c r="D161" s="26"/>
      <c r="E161" s="1">
        <f t="shared" si="17"/>
        <v>19280.968668143068</v>
      </c>
      <c r="F161" s="1">
        <f t="shared" si="18"/>
        <v>19281</v>
      </c>
      <c r="G161" s="1">
        <f t="shared" si="19"/>
        <v>-1.4913070001057349E-2</v>
      </c>
      <c r="I161" s="1">
        <f t="shared" si="16"/>
        <v>-1.4913070001057349E-2</v>
      </c>
      <c r="O161" s="1">
        <f t="shared" ca="1" si="15"/>
        <v>-1.5608260906187887E-2</v>
      </c>
      <c r="Q161" s="76">
        <f t="shared" si="20"/>
        <v>37430.269</v>
      </c>
    </row>
    <row r="162" spans="1:25" x14ac:dyDescent="0.2">
      <c r="A162" s="23" t="s">
        <v>83</v>
      </c>
      <c r="B162" s="24" t="s">
        <v>44</v>
      </c>
      <c r="C162" s="25">
        <v>52521.591899999999</v>
      </c>
      <c r="D162" s="26"/>
      <c r="E162" s="1">
        <f t="shared" si="17"/>
        <v>19433.967124121951</v>
      </c>
      <c r="F162" s="49">
        <f t="shared" si="18"/>
        <v>19434</v>
      </c>
      <c r="G162" s="50">
        <f t="shared" si="19"/>
        <v>-1.5647980006178841E-2</v>
      </c>
      <c r="J162" s="1">
        <f>G162</f>
        <v>-1.5647980006178841E-2</v>
      </c>
      <c r="O162" s="1">
        <f t="shared" ca="1" si="15"/>
        <v>-1.5843341606182428E-2</v>
      </c>
      <c r="Q162" s="76">
        <f t="shared" si="20"/>
        <v>37503.091899999999</v>
      </c>
      <c r="X162" s="88" t="s">
        <v>121</v>
      </c>
      <c r="Y162" s="88"/>
    </row>
    <row r="163" spans="1:25" x14ac:dyDescent="0.2">
      <c r="A163" s="27" t="s">
        <v>84</v>
      </c>
      <c r="B163" s="28" t="s">
        <v>44</v>
      </c>
      <c r="C163" s="29">
        <v>52803.367400000003</v>
      </c>
      <c r="D163" s="29">
        <v>1.1000000000000001E-3</v>
      </c>
      <c r="E163" s="1">
        <f t="shared" si="17"/>
        <v>20025.967942994568</v>
      </c>
      <c r="F163" s="51">
        <f t="shared" si="18"/>
        <v>20026</v>
      </c>
      <c r="G163" s="52">
        <f t="shared" si="19"/>
        <v>-1.5258219995303079E-2</v>
      </c>
      <c r="J163" s="1">
        <f>G163</f>
        <v>-1.5258219995303079E-2</v>
      </c>
      <c r="O163" s="1">
        <f t="shared" ca="1" si="15"/>
        <v>-1.6752934902893327E-2</v>
      </c>
      <c r="Q163" s="76">
        <f t="shared" si="20"/>
        <v>37784.867400000003</v>
      </c>
      <c r="X163" s="1" t="s">
        <v>122</v>
      </c>
      <c r="Y163" s="1">
        <v>0.99037308291794934</v>
      </c>
    </row>
    <row r="164" spans="1:25" x14ac:dyDescent="0.2">
      <c r="A164" s="27" t="s">
        <v>84</v>
      </c>
      <c r="B164" s="28" t="s">
        <v>44</v>
      </c>
      <c r="C164" s="29">
        <v>52831.448499999999</v>
      </c>
      <c r="D164" s="29">
        <v>5.0000000000000001E-4</v>
      </c>
      <c r="E164" s="1">
        <f t="shared" si="17"/>
        <v>20084.965386685883</v>
      </c>
      <c r="F164" s="51">
        <f t="shared" si="18"/>
        <v>20085</v>
      </c>
      <c r="G164" s="52">
        <f t="shared" si="19"/>
        <v>-1.6474950003612321E-2</v>
      </c>
      <c r="J164" s="1">
        <f>G164</f>
        <v>-1.6474950003612321E-2</v>
      </c>
      <c r="O164" s="1">
        <f t="shared" ca="1" si="15"/>
        <v>-1.6843586937531744E-2</v>
      </c>
      <c r="Q164" s="76">
        <f t="shared" si="20"/>
        <v>37812.948499999999</v>
      </c>
      <c r="X164" s="1" t="s">
        <v>123</v>
      </c>
      <c r="Y164" s="1">
        <v>0.98083884336840332</v>
      </c>
    </row>
    <row r="165" spans="1:25" x14ac:dyDescent="0.2">
      <c r="A165" s="23" t="s">
        <v>83</v>
      </c>
      <c r="B165" s="24" t="s">
        <v>44</v>
      </c>
      <c r="C165" s="25">
        <v>52876.666299999997</v>
      </c>
      <c r="D165" s="26"/>
      <c r="E165" s="1">
        <f t="shared" si="17"/>
        <v>20179.966458914008</v>
      </c>
      <c r="F165" s="51">
        <f t="shared" si="18"/>
        <v>20180</v>
      </c>
      <c r="G165" s="52">
        <f t="shared" si="19"/>
        <v>-1.5964600002916995E-2</v>
      </c>
      <c r="J165" s="1">
        <f>G165</f>
        <v>-1.5964600002916995E-2</v>
      </c>
      <c r="O165" s="1">
        <f t="shared" ca="1" si="15"/>
        <v>-1.6989552078051227E-2</v>
      </c>
      <c r="Q165" s="76">
        <f t="shared" si="20"/>
        <v>37858.166299999997</v>
      </c>
    </row>
    <row r="166" spans="1:25" x14ac:dyDescent="0.2">
      <c r="A166" s="23" t="s">
        <v>83</v>
      </c>
      <c r="B166" s="24" t="s">
        <v>44</v>
      </c>
      <c r="C166" s="25">
        <v>52886.6613</v>
      </c>
      <c r="D166" s="26"/>
      <c r="E166" s="1">
        <f t="shared" si="17"/>
        <v>20200.965616699668</v>
      </c>
      <c r="F166" s="51">
        <f t="shared" si="18"/>
        <v>20201</v>
      </c>
      <c r="G166" s="52">
        <f t="shared" si="19"/>
        <v>-1.6365470000891946E-2</v>
      </c>
      <c r="J166" s="1">
        <f>G166</f>
        <v>-1.6365470000891946E-2</v>
      </c>
      <c r="O166" s="1">
        <f t="shared" ca="1" si="15"/>
        <v>-1.7021818056481852E-2</v>
      </c>
      <c r="Q166" s="76">
        <f t="shared" si="20"/>
        <v>37868.1613</v>
      </c>
    </row>
    <row r="167" spans="1:25" x14ac:dyDescent="0.2">
      <c r="A167" s="29" t="s">
        <v>85</v>
      </c>
      <c r="B167" s="30" t="s">
        <v>44</v>
      </c>
      <c r="C167" s="29">
        <v>52903.319819999997</v>
      </c>
      <c r="D167" s="29">
        <v>1.2999999999999999E-3</v>
      </c>
      <c r="E167" s="1">
        <f t="shared" si="17"/>
        <v>20235.964605189456</v>
      </c>
      <c r="F167" s="51">
        <f t="shared" si="18"/>
        <v>20236</v>
      </c>
      <c r="G167" s="52">
        <f t="shared" si="19"/>
        <v>-1.6846920007083099E-2</v>
      </c>
      <c r="K167" s="1">
        <f>G167</f>
        <v>-1.6846920007083099E-2</v>
      </c>
      <c r="O167" s="1">
        <f t="shared" ca="1" si="15"/>
        <v>-1.7075594687199557E-2</v>
      </c>
      <c r="Q167" s="76">
        <f t="shared" si="20"/>
        <v>37884.819819999997</v>
      </c>
    </row>
    <row r="168" spans="1:25" x14ac:dyDescent="0.2">
      <c r="A168" s="29" t="s">
        <v>85</v>
      </c>
      <c r="B168" s="30" t="s">
        <v>44</v>
      </c>
      <c r="C168" s="29">
        <v>53228.408259999997</v>
      </c>
      <c r="D168" s="29" t="s">
        <v>86</v>
      </c>
      <c r="E168" s="1">
        <f t="shared" si="17"/>
        <v>20918.964449696941</v>
      </c>
      <c r="F168" s="51">
        <f t="shared" si="18"/>
        <v>20919</v>
      </c>
      <c r="G168" s="52">
        <f t="shared" si="19"/>
        <v>-1.6920930007472634E-2</v>
      </c>
      <c r="K168" s="1">
        <f>G168</f>
        <v>-1.6920930007472634E-2</v>
      </c>
      <c r="O168" s="1">
        <f t="shared" ref="O168:O199" ca="1" si="21">+C$11+C$12*$F168</f>
        <v>-1.8125007223776489E-2</v>
      </c>
      <c r="Q168" s="76">
        <f t="shared" si="20"/>
        <v>38209.908259999997</v>
      </c>
    </row>
    <row r="169" spans="1:25" x14ac:dyDescent="0.2">
      <c r="A169" s="23" t="s">
        <v>83</v>
      </c>
      <c r="B169" s="24" t="s">
        <v>44</v>
      </c>
      <c r="C169" s="25">
        <v>53233.642399999997</v>
      </c>
      <c r="D169" s="26"/>
      <c r="E169" s="1">
        <f t="shared" si="17"/>
        <v>20929.96120124594</v>
      </c>
      <c r="F169" s="51">
        <f t="shared" si="18"/>
        <v>20930</v>
      </c>
      <c r="G169" s="52">
        <f t="shared" si="19"/>
        <v>-1.8467100002453662E-2</v>
      </c>
      <c r="J169" s="1">
        <f>G169</f>
        <v>-1.8467100002453662E-2</v>
      </c>
      <c r="O169" s="1">
        <f t="shared" ca="1" si="21"/>
        <v>-1.814190845057348E-2</v>
      </c>
      <c r="Q169" s="76">
        <f t="shared" si="20"/>
        <v>38215.142399999997</v>
      </c>
    </row>
    <row r="170" spans="1:25" x14ac:dyDescent="0.2">
      <c r="A170" s="29" t="s">
        <v>85</v>
      </c>
      <c r="B170" s="30" t="s">
        <v>44</v>
      </c>
      <c r="C170" s="29">
        <v>53289.33238</v>
      </c>
      <c r="D170" s="29">
        <v>1.5E-3</v>
      </c>
      <c r="E170" s="1">
        <f t="shared" si="17"/>
        <v>21046.963970340486</v>
      </c>
      <c r="F170" s="51">
        <f t="shared" si="18"/>
        <v>21047</v>
      </c>
      <c r="G170" s="52">
        <f t="shared" si="19"/>
        <v>-1.7149090002931189E-2</v>
      </c>
      <c r="K170" s="1">
        <f>G170</f>
        <v>-1.7149090002931189E-2</v>
      </c>
      <c r="O170" s="1">
        <f t="shared" ca="1" si="21"/>
        <v>-1.8321676044686958E-2</v>
      </c>
      <c r="Q170" s="76">
        <f t="shared" si="20"/>
        <v>38270.83238</v>
      </c>
    </row>
    <row r="171" spans="1:25" x14ac:dyDescent="0.2">
      <c r="A171" s="23" t="s">
        <v>83</v>
      </c>
      <c r="B171" s="24" t="s">
        <v>44</v>
      </c>
      <c r="C171" s="25">
        <v>53344.542800000003</v>
      </c>
      <c r="D171" s="26"/>
      <c r="E171" s="1">
        <f t="shared" si="17"/>
        <v>21162.959200054578</v>
      </c>
      <c r="F171" s="51">
        <f t="shared" si="18"/>
        <v>21163</v>
      </c>
      <c r="G171" s="52">
        <f t="shared" si="19"/>
        <v>-1.9419609998294618E-2</v>
      </c>
      <c r="J171" s="1">
        <f>G171</f>
        <v>-1.9419609998294618E-2</v>
      </c>
      <c r="O171" s="1">
        <f t="shared" ca="1" si="21"/>
        <v>-1.8499907163637065E-2</v>
      </c>
      <c r="Q171" s="76">
        <f t="shared" si="20"/>
        <v>38326.042800000003</v>
      </c>
    </row>
    <row r="172" spans="1:25" x14ac:dyDescent="0.2">
      <c r="A172" s="23" t="s">
        <v>83</v>
      </c>
      <c r="B172" s="24" t="s">
        <v>44</v>
      </c>
      <c r="C172" s="25">
        <v>53539.691599999998</v>
      </c>
      <c r="D172" s="26"/>
      <c r="E172" s="1">
        <f t="shared" si="17"/>
        <v>21572.960244865091</v>
      </c>
      <c r="F172" s="51">
        <f t="shared" si="18"/>
        <v>21573</v>
      </c>
      <c r="G172" s="52">
        <f t="shared" si="19"/>
        <v>-1.8922310002380982E-2</v>
      </c>
      <c r="J172" s="1">
        <f>G172</f>
        <v>-1.8922310002380982E-2</v>
      </c>
      <c r="O172" s="1">
        <f t="shared" ca="1" si="21"/>
        <v>-1.9129861980615892E-2</v>
      </c>
      <c r="Q172" s="76">
        <f t="shared" si="20"/>
        <v>38521.191599999998</v>
      </c>
    </row>
    <row r="173" spans="1:25" x14ac:dyDescent="0.2">
      <c r="A173" s="31" t="s">
        <v>87</v>
      </c>
      <c r="B173" s="32"/>
      <c r="C173" s="29">
        <v>53544.450299999997</v>
      </c>
      <c r="D173" s="29">
        <v>4.5999999999999999E-3</v>
      </c>
      <c r="E173" s="1">
        <f t="shared" si="17"/>
        <v>21582.958113014622</v>
      </c>
      <c r="F173" s="51">
        <f t="shared" si="18"/>
        <v>21583</v>
      </c>
      <c r="G173" s="52">
        <f t="shared" si="19"/>
        <v>-1.9937010001740418E-2</v>
      </c>
      <c r="J173" s="1">
        <f>G173</f>
        <v>-1.9937010001740418E-2</v>
      </c>
      <c r="O173" s="1">
        <f t="shared" ca="1" si="21"/>
        <v>-1.9145226732249526E-2</v>
      </c>
      <c r="Q173" s="76">
        <f t="shared" si="20"/>
        <v>38525.950299999997</v>
      </c>
    </row>
    <row r="174" spans="1:25" x14ac:dyDescent="0.2">
      <c r="A174" s="29" t="s">
        <v>85</v>
      </c>
      <c r="B174" s="30" t="s">
        <v>44</v>
      </c>
      <c r="C174" s="29">
        <v>53575.389660000001</v>
      </c>
      <c r="D174" s="29">
        <v>2E-3</v>
      </c>
      <c r="E174" s="1">
        <f t="shared" si="17"/>
        <v>21647.960664533104</v>
      </c>
      <c r="F174" s="51">
        <f t="shared" si="18"/>
        <v>21648</v>
      </c>
      <c r="G174" s="52">
        <f t="shared" si="19"/>
        <v>-1.8722560002061073E-2</v>
      </c>
      <c r="K174" s="1">
        <f>G174</f>
        <v>-1.8722560002061073E-2</v>
      </c>
      <c r="O174" s="1">
        <f t="shared" ca="1" si="21"/>
        <v>-1.924509761786812E-2</v>
      </c>
      <c r="Q174" s="76">
        <f t="shared" si="20"/>
        <v>38556.889660000001</v>
      </c>
    </row>
    <row r="175" spans="1:25" x14ac:dyDescent="0.2">
      <c r="A175" s="31" t="s">
        <v>87</v>
      </c>
      <c r="B175" s="30" t="s">
        <v>52</v>
      </c>
      <c r="C175" s="29">
        <v>53579.436600000001</v>
      </c>
      <c r="D175" s="29">
        <v>3.5999999999999999E-3</v>
      </c>
      <c r="E175" s="1">
        <f t="shared" si="17"/>
        <v>21656.463148936215</v>
      </c>
      <c r="F175" s="51">
        <f t="shared" si="18"/>
        <v>21656.5</v>
      </c>
      <c r="G175" s="52">
        <f t="shared" si="19"/>
        <v>-1.754005499969935E-2</v>
      </c>
      <c r="J175" s="1">
        <f>G175</f>
        <v>-1.754005499969935E-2</v>
      </c>
      <c r="O175" s="1">
        <f t="shared" ca="1" si="21"/>
        <v>-1.9258157656756703E-2</v>
      </c>
      <c r="Q175" s="76">
        <f t="shared" si="20"/>
        <v>38560.936600000001</v>
      </c>
    </row>
    <row r="176" spans="1:25" x14ac:dyDescent="0.2">
      <c r="A176" s="29" t="s">
        <v>85</v>
      </c>
      <c r="B176" s="30" t="s">
        <v>44</v>
      </c>
      <c r="C176" s="29">
        <v>53585.384760000001</v>
      </c>
      <c r="D176" s="29">
        <v>1E-3</v>
      </c>
      <c r="E176" s="1">
        <f t="shared" si="17"/>
        <v>21668.960032415387</v>
      </c>
      <c r="F176" s="51">
        <f t="shared" si="18"/>
        <v>21669</v>
      </c>
      <c r="G176" s="52">
        <f t="shared" si="19"/>
        <v>-1.9023430002562236E-2</v>
      </c>
      <c r="K176" s="1">
        <f>G176</f>
        <v>-1.9023430002562236E-2</v>
      </c>
      <c r="O176" s="1">
        <f t="shared" ca="1" si="21"/>
        <v>-1.9277363596298745E-2</v>
      </c>
      <c r="Q176" s="76">
        <f t="shared" si="20"/>
        <v>38566.884760000001</v>
      </c>
    </row>
    <row r="177" spans="1:21" x14ac:dyDescent="0.2">
      <c r="A177" s="23" t="s">
        <v>83</v>
      </c>
      <c r="B177" s="24" t="s">
        <v>44</v>
      </c>
      <c r="C177" s="25">
        <v>53610.6106</v>
      </c>
      <c r="D177" s="26"/>
      <c r="E177" s="1">
        <f t="shared" si="17"/>
        <v>21721.958671178334</v>
      </c>
      <c r="F177" s="51">
        <f t="shared" si="18"/>
        <v>21722</v>
      </c>
      <c r="G177" s="52">
        <f t="shared" si="19"/>
        <v>-1.967134000005899E-2</v>
      </c>
      <c r="J177" s="1">
        <f>G177</f>
        <v>-1.967134000005899E-2</v>
      </c>
      <c r="O177" s="1">
        <f t="shared" ca="1" si="21"/>
        <v>-1.9358796779956985E-2</v>
      </c>
      <c r="Q177" s="76">
        <f t="shared" si="20"/>
        <v>38592.1106</v>
      </c>
    </row>
    <row r="178" spans="1:21" x14ac:dyDescent="0.2">
      <c r="A178" s="31" t="s">
        <v>87</v>
      </c>
      <c r="B178" s="32"/>
      <c r="C178" s="29">
        <v>53615.370999999999</v>
      </c>
      <c r="D178" s="29">
        <v>2.0000000000000001E-4</v>
      </c>
      <c r="E178" s="1">
        <f t="shared" si="17"/>
        <v>21731.960110970511</v>
      </c>
      <c r="F178" s="51">
        <f t="shared" si="18"/>
        <v>21732</v>
      </c>
      <c r="G178" s="52">
        <f t="shared" si="19"/>
        <v>-1.8986039998708293E-2</v>
      </c>
      <c r="J178" s="1">
        <f>G178</f>
        <v>-1.8986039998708293E-2</v>
      </c>
      <c r="O178" s="1">
        <f t="shared" ca="1" si="21"/>
        <v>-1.9374161531590613E-2</v>
      </c>
      <c r="Q178" s="76">
        <f t="shared" si="20"/>
        <v>38596.870999999999</v>
      </c>
    </row>
    <row r="179" spans="1:21" x14ac:dyDescent="0.2">
      <c r="A179" s="23" t="s">
        <v>88</v>
      </c>
      <c r="B179" s="24" t="s">
        <v>44</v>
      </c>
      <c r="C179" s="25">
        <v>53946.645199999999</v>
      </c>
      <c r="D179" s="26"/>
      <c r="E179" s="1">
        <f t="shared" si="17"/>
        <v>22427.95602854095</v>
      </c>
      <c r="F179" s="51">
        <f t="shared" si="18"/>
        <v>22428</v>
      </c>
      <c r="G179" s="52">
        <f t="shared" si="19"/>
        <v>-2.0929160004016012E-2</v>
      </c>
      <c r="J179" s="1">
        <f>G179</f>
        <v>-2.0929160004016012E-2</v>
      </c>
      <c r="O179" s="1">
        <f t="shared" ca="1" si="21"/>
        <v>-2.0443548245291265E-2</v>
      </c>
      <c r="Q179" s="76">
        <f t="shared" si="20"/>
        <v>38928.145199999999</v>
      </c>
    </row>
    <row r="180" spans="1:21" x14ac:dyDescent="0.2">
      <c r="A180" s="29" t="s">
        <v>85</v>
      </c>
      <c r="B180" s="30" t="s">
        <v>44</v>
      </c>
      <c r="C180" s="29">
        <v>54003.286910000003</v>
      </c>
      <c r="D180" s="29">
        <v>1.9E-3</v>
      </c>
      <c r="E180" s="1">
        <f t="shared" si="17"/>
        <v>22546.958350255743</v>
      </c>
      <c r="F180" s="51">
        <f t="shared" si="18"/>
        <v>22547</v>
      </c>
      <c r="G180" s="52">
        <f t="shared" si="19"/>
        <v>-1.9824089999019634E-2</v>
      </c>
      <c r="K180" s="1">
        <f>G180</f>
        <v>-1.9824089999019634E-2</v>
      </c>
      <c r="O180" s="1">
        <f t="shared" ca="1" si="21"/>
        <v>-2.0626388789731463E-2</v>
      </c>
      <c r="Q180" s="76">
        <f t="shared" si="20"/>
        <v>38984.786910000003</v>
      </c>
    </row>
    <row r="181" spans="1:21" x14ac:dyDescent="0.2">
      <c r="A181" s="23" t="s">
        <v>88</v>
      </c>
      <c r="B181" s="24" t="s">
        <v>44</v>
      </c>
      <c r="C181" s="25">
        <v>54302.6708</v>
      </c>
      <c r="D181" s="26"/>
      <c r="E181" s="1">
        <f t="shared" si="17"/>
        <v>23175.953802441138</v>
      </c>
      <c r="F181" s="51">
        <f t="shared" si="18"/>
        <v>23176</v>
      </c>
      <c r="G181" s="52">
        <f t="shared" si="19"/>
        <v>-2.198872000008123E-2</v>
      </c>
      <c r="J181" s="1">
        <f>G181</f>
        <v>-2.198872000008123E-2</v>
      </c>
      <c r="O181" s="1">
        <f t="shared" ca="1" si="21"/>
        <v>-2.1592831667486795E-2</v>
      </c>
      <c r="Q181" s="76">
        <f t="shared" si="20"/>
        <v>39284.1708</v>
      </c>
    </row>
    <row r="182" spans="1:21" x14ac:dyDescent="0.2">
      <c r="A182" s="31" t="s">
        <v>90</v>
      </c>
      <c r="B182" s="30" t="s">
        <v>44</v>
      </c>
      <c r="C182" s="29">
        <v>54596.820800000001</v>
      </c>
      <c r="D182" s="29">
        <v>2.0000000000000001E-4</v>
      </c>
      <c r="E182" s="1">
        <f t="shared" si="17"/>
        <v>23793.953028319112</v>
      </c>
      <c r="F182" s="51">
        <f t="shared" si="18"/>
        <v>23794</v>
      </c>
      <c r="G182" s="52">
        <f t="shared" si="19"/>
        <v>-2.2357180001563393E-2</v>
      </c>
      <c r="K182" s="1">
        <f t="shared" ref="K182:K203" si="22">G182</f>
        <v>-2.2357180001563393E-2</v>
      </c>
      <c r="O182" s="1">
        <f t="shared" ca="1" si="21"/>
        <v>-2.2542373318445129E-2</v>
      </c>
      <c r="Q182" s="76">
        <f t="shared" si="20"/>
        <v>39578.320800000001</v>
      </c>
    </row>
    <row r="183" spans="1:21" x14ac:dyDescent="0.2">
      <c r="A183" s="31" t="s">
        <v>90</v>
      </c>
      <c r="B183" s="30" t="s">
        <v>44</v>
      </c>
      <c r="C183" s="29">
        <v>54637.754300000001</v>
      </c>
      <c r="D183" s="29">
        <v>1E-4</v>
      </c>
      <c r="E183" s="1">
        <f t="shared" si="17"/>
        <v>23879.952930792257</v>
      </c>
      <c r="F183" s="51">
        <f t="shared" si="18"/>
        <v>23880</v>
      </c>
      <c r="G183" s="52">
        <f t="shared" si="19"/>
        <v>-2.2403599999961443E-2</v>
      </c>
      <c r="K183" s="1">
        <f t="shared" si="22"/>
        <v>-2.2403599999961443E-2</v>
      </c>
      <c r="O183" s="1">
        <f t="shared" ca="1" si="21"/>
        <v>-2.2674510182494348E-2</v>
      </c>
      <c r="Q183" s="76">
        <f t="shared" si="20"/>
        <v>39619.254300000001</v>
      </c>
    </row>
    <row r="184" spans="1:21" x14ac:dyDescent="0.2">
      <c r="A184" s="29" t="s">
        <v>91</v>
      </c>
      <c r="B184" s="30" t="s">
        <v>52</v>
      </c>
      <c r="C184" s="29">
        <v>54649.417150000001</v>
      </c>
      <c r="D184" s="29">
        <v>2.9999999999999997E-4</v>
      </c>
      <c r="E184" s="1">
        <f t="shared" si="17"/>
        <v>23904.456185157484</v>
      </c>
      <c r="F184" s="51">
        <f t="shared" si="18"/>
        <v>23904.5</v>
      </c>
      <c r="G184" s="52">
        <f t="shared" si="19"/>
        <v>-2.0854615002463106E-2</v>
      </c>
      <c r="K184" s="1">
        <f t="shared" si="22"/>
        <v>-2.0854615002463106E-2</v>
      </c>
      <c r="O184" s="1">
        <f t="shared" ca="1" si="21"/>
        <v>-2.2712153823996745E-2</v>
      </c>
      <c r="Q184" s="76">
        <f t="shared" si="20"/>
        <v>39630.917150000001</v>
      </c>
      <c r="U184" s="13"/>
    </row>
    <row r="185" spans="1:21" x14ac:dyDescent="0.2">
      <c r="A185" s="31" t="s">
        <v>90</v>
      </c>
      <c r="B185" s="30" t="s">
        <v>44</v>
      </c>
      <c r="C185" s="29">
        <v>54688.682999999997</v>
      </c>
      <c r="D185" s="29">
        <v>1E-4</v>
      </c>
      <c r="E185" s="1">
        <f t="shared" si="17"/>
        <v>23986.952411244303</v>
      </c>
      <c r="F185" s="51">
        <f t="shared" si="18"/>
        <v>23987</v>
      </c>
      <c r="G185" s="52">
        <f t="shared" si="19"/>
        <v>-2.265089000138687E-2</v>
      </c>
      <c r="K185" s="1">
        <f t="shared" si="22"/>
        <v>-2.265089000138687E-2</v>
      </c>
      <c r="O185" s="1">
        <f t="shared" ca="1" si="21"/>
        <v>-2.2838913024974192E-2</v>
      </c>
      <c r="Q185" s="76">
        <f t="shared" si="20"/>
        <v>39670.182999999997</v>
      </c>
    </row>
    <row r="186" spans="1:21" x14ac:dyDescent="0.2">
      <c r="A186" s="31" t="s">
        <v>90</v>
      </c>
      <c r="B186" s="30" t="s">
        <v>44</v>
      </c>
      <c r="C186" s="29">
        <v>54709.625899999999</v>
      </c>
      <c r="D186" s="29">
        <v>1E-4</v>
      </c>
      <c r="E186" s="1">
        <f t="shared" si="17"/>
        <v>24030.952737566386</v>
      </c>
      <c r="F186" s="51">
        <f t="shared" si="18"/>
        <v>24031</v>
      </c>
      <c r="G186" s="52">
        <f t="shared" si="19"/>
        <v>-2.2495570003229659E-2</v>
      </c>
      <c r="K186" s="1">
        <f t="shared" si="22"/>
        <v>-2.2495570003229659E-2</v>
      </c>
      <c r="O186" s="1">
        <f t="shared" ca="1" si="21"/>
        <v>-2.2906517932162161E-2</v>
      </c>
      <c r="Q186" s="76">
        <f t="shared" si="20"/>
        <v>39691.125899999999</v>
      </c>
    </row>
    <row r="187" spans="1:21" x14ac:dyDescent="0.2">
      <c r="A187" s="31" t="s">
        <v>93</v>
      </c>
      <c r="B187" s="30" t="s">
        <v>44</v>
      </c>
      <c r="C187" s="29">
        <v>54770.55</v>
      </c>
      <c r="D187" s="29">
        <v>1E-4</v>
      </c>
      <c r="E187" s="1">
        <f t="shared" si="17"/>
        <v>24158.952216190606</v>
      </c>
      <c r="F187" s="51">
        <f t="shared" si="18"/>
        <v>24159</v>
      </c>
      <c r="G187" s="52">
        <f t="shared" si="19"/>
        <v>-2.2743729998182971E-2</v>
      </c>
      <c r="K187" s="1">
        <f t="shared" si="22"/>
        <v>-2.2743729998182971E-2</v>
      </c>
      <c r="O187" s="1">
        <f t="shared" ca="1" si="21"/>
        <v>-2.310318675307263E-2</v>
      </c>
      <c r="Q187" s="76">
        <f t="shared" si="20"/>
        <v>39752.050000000003</v>
      </c>
    </row>
    <row r="188" spans="1:21" x14ac:dyDescent="0.2">
      <c r="A188" t="s">
        <v>94</v>
      </c>
      <c r="B188" s="2" t="s">
        <v>44</v>
      </c>
      <c r="C188" s="26">
        <v>55005.679100000001</v>
      </c>
      <c r="D188" s="26">
        <v>2.0000000000000001E-4</v>
      </c>
      <c r="E188" s="1">
        <f t="shared" si="17"/>
        <v>24652.950522433624</v>
      </c>
      <c r="F188" s="51">
        <f t="shared" si="18"/>
        <v>24653</v>
      </c>
      <c r="G188" s="52">
        <f t="shared" si="19"/>
        <v>-2.3549910001747776E-2</v>
      </c>
      <c r="K188" s="1">
        <f t="shared" si="22"/>
        <v>-2.3549910001747776E-2</v>
      </c>
      <c r="O188" s="1">
        <f t="shared" ca="1" si="21"/>
        <v>-2.3862205483773949E-2</v>
      </c>
      <c r="Q188" s="76">
        <f t="shared" si="20"/>
        <v>39987.179100000001</v>
      </c>
    </row>
    <row r="189" spans="1:21" x14ac:dyDescent="0.2">
      <c r="A189" t="s">
        <v>96</v>
      </c>
      <c r="B189" s="2" t="s">
        <v>44</v>
      </c>
      <c r="C189" s="26">
        <v>55146.565799999997</v>
      </c>
      <c r="D189" s="26">
        <v>1E-4</v>
      </c>
      <c r="E189" s="1">
        <f t="shared" si="17"/>
        <v>24948.948725855345</v>
      </c>
      <c r="F189" s="51">
        <f t="shared" si="18"/>
        <v>24949</v>
      </c>
      <c r="G189" s="52">
        <f t="shared" si="19"/>
        <v>-2.4405030002526473E-2</v>
      </c>
      <c r="K189" s="1">
        <f t="shared" si="22"/>
        <v>-2.4405030002526473E-2</v>
      </c>
      <c r="O189" s="1">
        <f t="shared" ca="1" si="21"/>
        <v>-2.4317002132129402E-2</v>
      </c>
      <c r="Q189" s="76">
        <f t="shared" si="20"/>
        <v>40128.065799999997</v>
      </c>
    </row>
    <row r="190" spans="1:21" x14ac:dyDescent="0.2">
      <c r="A190" t="s">
        <v>97</v>
      </c>
      <c r="B190" s="2" t="s">
        <v>44</v>
      </c>
      <c r="C190" s="26">
        <v>55380.745600000002</v>
      </c>
      <c r="D190" s="26">
        <v>4.0000000000000002E-4</v>
      </c>
      <c r="E190" s="1">
        <f t="shared" si="17"/>
        <v>25440.952584826147</v>
      </c>
      <c r="F190" s="51">
        <f t="shared" si="18"/>
        <v>25441</v>
      </c>
      <c r="G190" s="52">
        <f t="shared" si="19"/>
        <v>-2.2568270003830548E-2</v>
      </c>
      <c r="K190" s="1">
        <f t="shared" si="22"/>
        <v>-2.2568270003830548E-2</v>
      </c>
      <c r="O190" s="1">
        <f t="shared" ca="1" si="21"/>
        <v>-2.5072947912504001E-2</v>
      </c>
      <c r="Q190" s="76">
        <f t="shared" si="20"/>
        <v>40362.245600000002</v>
      </c>
    </row>
    <row r="191" spans="1:21" x14ac:dyDescent="0.2">
      <c r="A191" s="23" t="s">
        <v>98</v>
      </c>
      <c r="B191" s="24" t="s">
        <v>52</v>
      </c>
      <c r="C191" s="25">
        <v>55405.254699999998</v>
      </c>
      <c r="D191" s="26"/>
      <c r="E191" s="1">
        <f t="shared" si="17"/>
        <v>25492.445377030679</v>
      </c>
      <c r="F191" s="51">
        <f t="shared" si="18"/>
        <v>25492.5</v>
      </c>
      <c r="G191" s="52">
        <f t="shared" si="19"/>
        <v>-2.5998975004767999E-2</v>
      </c>
      <c r="K191" s="1">
        <f t="shared" si="22"/>
        <v>-2.5998975004767999E-2</v>
      </c>
      <c r="O191" s="1">
        <f t="shared" ca="1" si="21"/>
        <v>-2.5152076383417196E-2</v>
      </c>
      <c r="Q191" s="76">
        <f t="shared" si="20"/>
        <v>40386.754699999998</v>
      </c>
    </row>
    <row r="192" spans="1:21" x14ac:dyDescent="0.2">
      <c r="A192" s="33" t="s">
        <v>99</v>
      </c>
      <c r="B192" s="34" t="s">
        <v>52</v>
      </c>
      <c r="C192" s="33">
        <v>55483.314200000001</v>
      </c>
      <c r="D192" s="33">
        <v>5.0000000000000001E-4</v>
      </c>
      <c r="E192" s="1">
        <f t="shared" si="17"/>
        <v>25656.445752935568</v>
      </c>
      <c r="F192" s="51">
        <f t="shared" si="18"/>
        <v>25656.5</v>
      </c>
      <c r="G192" s="52">
        <f t="shared" si="19"/>
        <v>-2.5820055001531728E-2</v>
      </c>
      <c r="K192" s="1">
        <f t="shared" si="22"/>
        <v>-2.5820055001531728E-2</v>
      </c>
      <c r="O192" s="1">
        <f t="shared" ca="1" si="21"/>
        <v>-2.5404058310208727E-2</v>
      </c>
      <c r="Q192" s="76">
        <f t="shared" si="20"/>
        <v>40464.814200000001</v>
      </c>
    </row>
    <row r="193" spans="1:17" x14ac:dyDescent="0.2">
      <c r="A193" s="33" t="s">
        <v>99</v>
      </c>
      <c r="B193" s="34" t="s">
        <v>52</v>
      </c>
      <c r="C193" s="33">
        <v>55483.315199999997</v>
      </c>
      <c r="D193" s="33">
        <v>8.0000000000000004E-4</v>
      </c>
      <c r="E193" s="1">
        <f t="shared" si="17"/>
        <v>25656.447853901824</v>
      </c>
      <c r="F193" s="51">
        <f t="shared" si="18"/>
        <v>25656.5</v>
      </c>
      <c r="G193" s="52">
        <f t="shared" si="19"/>
        <v>-2.482005500496598E-2</v>
      </c>
      <c r="K193" s="1">
        <f t="shared" si="22"/>
        <v>-2.482005500496598E-2</v>
      </c>
      <c r="O193" s="1">
        <f t="shared" ca="1" si="21"/>
        <v>-2.5404058310208727E-2</v>
      </c>
      <c r="Q193" s="76">
        <f t="shared" si="20"/>
        <v>40464.815199999997</v>
      </c>
    </row>
    <row r="194" spans="1:17" x14ac:dyDescent="0.2">
      <c r="A194" t="s">
        <v>100</v>
      </c>
      <c r="B194" s="2" t="s">
        <v>44</v>
      </c>
      <c r="C194" s="26">
        <v>55779.605000000003</v>
      </c>
      <c r="D194" s="26">
        <v>1E-4</v>
      </c>
      <c r="E194" s="1">
        <f t="shared" si="17"/>
        <v>26278.942727386584</v>
      </c>
      <c r="F194" s="51">
        <f t="shared" si="18"/>
        <v>26279</v>
      </c>
      <c r="G194" s="52">
        <f t="shared" si="19"/>
        <v>-2.7260130002105143E-2</v>
      </c>
      <c r="K194" s="1">
        <f t="shared" si="22"/>
        <v>-2.7260130002105143E-2</v>
      </c>
      <c r="O194" s="1">
        <f t="shared" ca="1" si="21"/>
        <v>-2.6360514099402196E-2</v>
      </c>
      <c r="Q194" s="76">
        <f t="shared" si="20"/>
        <v>40761.105000000003</v>
      </c>
    </row>
    <row r="195" spans="1:17" x14ac:dyDescent="0.2">
      <c r="A195" t="s">
        <v>101</v>
      </c>
      <c r="B195" s="2" t="s">
        <v>44</v>
      </c>
      <c r="C195" s="26">
        <v>55779.605000000003</v>
      </c>
      <c r="D195" s="26">
        <v>1E-4</v>
      </c>
      <c r="E195" s="1">
        <f t="shared" si="17"/>
        <v>26278.942727386584</v>
      </c>
      <c r="F195" s="51">
        <f t="shared" si="18"/>
        <v>26279</v>
      </c>
      <c r="G195" s="52">
        <f t="shared" si="19"/>
        <v>-2.7260130002105143E-2</v>
      </c>
      <c r="K195" s="1">
        <f t="shared" si="22"/>
        <v>-2.7260130002105143E-2</v>
      </c>
      <c r="O195" s="1">
        <f t="shared" ca="1" si="21"/>
        <v>-2.6360514099402196E-2</v>
      </c>
      <c r="Q195" s="76">
        <f t="shared" si="20"/>
        <v>40761.105000000003</v>
      </c>
    </row>
    <row r="196" spans="1:17" x14ac:dyDescent="0.2">
      <c r="A196" t="s">
        <v>103</v>
      </c>
      <c r="B196" s="2" t="s">
        <v>52</v>
      </c>
      <c r="C196" s="26">
        <v>55807.449229999998</v>
      </c>
      <c r="D196" s="26">
        <v>6.9999999999999999E-4</v>
      </c>
      <c r="E196" s="1">
        <f t="shared" si="17"/>
        <v>26337.442515199487</v>
      </c>
      <c r="F196" s="51">
        <f t="shared" si="18"/>
        <v>26337.5</v>
      </c>
      <c r="G196" s="52">
        <f t="shared" si="19"/>
        <v>-2.7361125001334585E-2</v>
      </c>
      <c r="K196" s="1">
        <f t="shared" si="22"/>
        <v>-2.7361125001334585E-2</v>
      </c>
      <c r="O196" s="1">
        <f t="shared" ca="1" si="21"/>
        <v>-2.6450397896458935E-2</v>
      </c>
      <c r="Q196" s="76">
        <f t="shared" si="20"/>
        <v>40788.949229999998</v>
      </c>
    </row>
    <row r="197" spans="1:17" x14ac:dyDescent="0.2">
      <c r="A197" t="s">
        <v>103</v>
      </c>
      <c r="B197" s="2" t="s">
        <v>52</v>
      </c>
      <c r="C197" s="26">
        <v>55807.449829999998</v>
      </c>
      <c r="D197" s="26">
        <v>8.0000000000000004E-4</v>
      </c>
      <c r="E197" s="1">
        <f t="shared" si="17"/>
        <v>26337.44377577924</v>
      </c>
      <c r="F197" s="51">
        <f t="shared" si="18"/>
        <v>26337.5</v>
      </c>
      <c r="G197" s="52">
        <f t="shared" si="19"/>
        <v>-2.6761125001939945E-2</v>
      </c>
      <c r="K197" s="1">
        <f t="shared" si="22"/>
        <v>-2.6761125001939945E-2</v>
      </c>
      <c r="O197" s="1">
        <f t="shared" ca="1" si="21"/>
        <v>-2.6450397896458935E-2</v>
      </c>
      <c r="Q197" s="76">
        <f t="shared" si="20"/>
        <v>40788.949829999998</v>
      </c>
    </row>
    <row r="198" spans="1:17" x14ac:dyDescent="0.2">
      <c r="A198" t="s">
        <v>104</v>
      </c>
      <c r="B198" s="2" t="s">
        <v>44</v>
      </c>
      <c r="C198" s="26">
        <v>56173.708400000003</v>
      </c>
      <c r="D198" s="26">
        <v>1E-4</v>
      </c>
      <c r="E198" s="1">
        <f t="shared" si="17"/>
        <v>27106.940674406393</v>
      </c>
      <c r="F198" s="51">
        <f t="shared" si="18"/>
        <v>27107</v>
      </c>
      <c r="G198" s="52">
        <f t="shared" si="19"/>
        <v>-2.8237289996468462E-2</v>
      </c>
      <c r="K198" s="1">
        <f t="shared" si="22"/>
        <v>-2.8237289996468462E-2</v>
      </c>
      <c r="O198" s="1">
        <f t="shared" ca="1" si="21"/>
        <v>-2.7632715534666764E-2</v>
      </c>
      <c r="Q198" s="76">
        <f t="shared" si="20"/>
        <v>41155.208400000003</v>
      </c>
    </row>
    <row r="199" spans="1:17" x14ac:dyDescent="0.2">
      <c r="A199" t="s">
        <v>105</v>
      </c>
      <c r="B199" s="2" t="s">
        <v>44</v>
      </c>
      <c r="C199" s="26">
        <v>56457.862200000003</v>
      </c>
      <c r="D199" s="26">
        <v>2.0000000000000001E-4</v>
      </c>
      <c r="E199" s="1">
        <f t="shared" si="17"/>
        <v>27703.938221339195</v>
      </c>
      <c r="F199" s="51">
        <f t="shared" si="18"/>
        <v>27704</v>
      </c>
      <c r="G199" s="52">
        <f t="shared" si="19"/>
        <v>-2.9404879998764955E-2</v>
      </c>
      <c r="K199" s="1">
        <f t="shared" si="22"/>
        <v>-2.9404879998764955E-2</v>
      </c>
      <c r="O199" s="1">
        <f t="shared" ca="1" si="21"/>
        <v>-2.8549991207194481E-2</v>
      </c>
      <c r="Q199" s="76">
        <f t="shared" si="20"/>
        <v>41439.362200000003</v>
      </c>
    </row>
    <row r="200" spans="1:17" x14ac:dyDescent="0.2">
      <c r="A200" s="31" t="s">
        <v>103</v>
      </c>
      <c r="B200" s="30" t="s">
        <v>44</v>
      </c>
      <c r="C200" s="29">
        <v>56527.353949999997</v>
      </c>
      <c r="D200" s="29">
        <v>1E-4</v>
      </c>
      <c r="E200" s="1">
        <f t="shared" si="17"/>
        <v>27849.938043555416</v>
      </c>
      <c r="F200" s="51">
        <f t="shared" si="18"/>
        <v>27850</v>
      </c>
      <c r="G200" s="52">
        <f t="shared" si="19"/>
        <v>-2.9489500004274305E-2</v>
      </c>
      <c r="K200" s="1">
        <f t="shared" si="22"/>
        <v>-2.9489500004274305E-2</v>
      </c>
      <c r="O200" s="1">
        <f t="shared" ref="O200:O234" ca="1" si="23">+C$11+C$12*$F200</f>
        <v>-2.8774316581045484E-2</v>
      </c>
      <c r="Q200" s="76">
        <f t="shared" si="20"/>
        <v>41508.853949999997</v>
      </c>
    </row>
    <row r="201" spans="1:17" x14ac:dyDescent="0.2">
      <c r="A201" s="31" t="s">
        <v>103</v>
      </c>
      <c r="B201" s="30" t="s">
        <v>44</v>
      </c>
      <c r="C201" s="29">
        <v>56527.354099999997</v>
      </c>
      <c r="D201" s="29">
        <v>1E-4</v>
      </c>
      <c r="E201" s="1">
        <f t="shared" si="17"/>
        <v>27849.938358700354</v>
      </c>
      <c r="F201" s="51">
        <f t="shared" si="18"/>
        <v>27850</v>
      </c>
      <c r="G201" s="52">
        <f t="shared" si="19"/>
        <v>-2.9339500004425645E-2</v>
      </c>
      <c r="K201" s="1">
        <f t="shared" si="22"/>
        <v>-2.9339500004425645E-2</v>
      </c>
      <c r="O201" s="1">
        <f t="shared" ca="1" si="23"/>
        <v>-2.8774316581045484E-2</v>
      </c>
      <c r="Q201" s="76">
        <f t="shared" si="20"/>
        <v>41508.854099999997</v>
      </c>
    </row>
    <row r="202" spans="1:17" x14ac:dyDescent="0.2">
      <c r="A202" s="31" t="s">
        <v>103</v>
      </c>
      <c r="B202" s="30" t="s">
        <v>44</v>
      </c>
      <c r="C202" s="29">
        <v>56527.35482</v>
      </c>
      <c r="D202" s="29">
        <v>5.0000000000000001E-4</v>
      </c>
      <c r="E202" s="1">
        <f t="shared" si="17"/>
        <v>27849.939871396073</v>
      </c>
      <c r="F202" s="51">
        <f t="shared" si="18"/>
        <v>27850</v>
      </c>
      <c r="G202" s="52">
        <f t="shared" si="19"/>
        <v>-2.8619500000786502E-2</v>
      </c>
      <c r="K202" s="1">
        <f t="shared" si="22"/>
        <v>-2.8619500000786502E-2</v>
      </c>
      <c r="O202" s="1">
        <f t="shared" ca="1" si="23"/>
        <v>-2.8774316581045484E-2</v>
      </c>
      <c r="Q202" s="76">
        <f t="shared" si="20"/>
        <v>41508.85482</v>
      </c>
    </row>
    <row r="203" spans="1:17" x14ac:dyDescent="0.2">
      <c r="A203" s="31" t="s">
        <v>106</v>
      </c>
      <c r="B203" s="30" t="s">
        <v>44</v>
      </c>
      <c r="C203" s="29">
        <v>56613.5046</v>
      </c>
      <c r="D203" s="29">
        <v>1E-4</v>
      </c>
      <c r="E203" s="1">
        <f t="shared" si="17"/>
        <v>28030.937652628632</v>
      </c>
      <c r="F203" s="51">
        <f t="shared" si="18"/>
        <v>28031</v>
      </c>
      <c r="G203" s="52">
        <f t="shared" si="19"/>
        <v>-2.9675570003746543E-2</v>
      </c>
      <c r="K203" s="1">
        <f t="shared" si="22"/>
        <v>-2.9675570003746543E-2</v>
      </c>
      <c r="O203" s="1">
        <f t="shared" ca="1" si="23"/>
        <v>-2.9052418585614186E-2</v>
      </c>
      <c r="Q203" s="76">
        <f t="shared" si="20"/>
        <v>41595.0046</v>
      </c>
    </row>
    <row r="204" spans="1:17" x14ac:dyDescent="0.2">
      <c r="A204" s="35" t="s">
        <v>107</v>
      </c>
      <c r="B204" s="28" t="s">
        <v>44</v>
      </c>
      <c r="C204" s="35">
        <v>56817.455399999999</v>
      </c>
      <c r="D204" s="35">
        <v>1.1999999999999999E-3</v>
      </c>
      <c r="E204" s="1">
        <f t="shared" si="17"/>
        <v>28459.431402474602</v>
      </c>
      <c r="F204" s="51">
        <f t="shared" si="18"/>
        <v>28459.5</v>
      </c>
      <c r="G204" s="52">
        <f t="shared" si="19"/>
        <v>-3.2650465000187978E-2</v>
      </c>
      <c r="J204" s="1">
        <f>G204</f>
        <v>-3.2650465000187978E-2</v>
      </c>
      <c r="O204" s="1">
        <f t="shared" ca="1" si="23"/>
        <v>-2.9710798193115236E-2</v>
      </c>
      <c r="Q204" s="76">
        <f t="shared" si="20"/>
        <v>41798.955399999999</v>
      </c>
    </row>
    <row r="205" spans="1:17" x14ac:dyDescent="0.2">
      <c r="A205" s="35" t="s">
        <v>107</v>
      </c>
      <c r="B205" s="28" t="s">
        <v>44</v>
      </c>
      <c r="C205" s="35">
        <v>56862.436800000003</v>
      </c>
      <c r="D205" s="35">
        <v>5.9999999999999995E-4</v>
      </c>
      <c r="E205" s="1">
        <f t="shared" si="17"/>
        <v>28553.935806278478</v>
      </c>
      <c r="F205" s="51">
        <f t="shared" si="18"/>
        <v>28554</v>
      </c>
      <c r="G205" s="52">
        <f t="shared" si="19"/>
        <v>-3.0554379998648074E-2</v>
      </c>
      <c r="J205" s="1">
        <f>G205</f>
        <v>-3.0554379998648074E-2</v>
      </c>
      <c r="O205" s="1">
        <f t="shared" ca="1" si="23"/>
        <v>-2.9855995096053037E-2</v>
      </c>
      <c r="Q205" s="76">
        <f t="shared" si="20"/>
        <v>41843.936800000003</v>
      </c>
    </row>
    <row r="206" spans="1:17" x14ac:dyDescent="0.2">
      <c r="A206" s="31" t="s">
        <v>106</v>
      </c>
      <c r="B206" s="30" t="s">
        <v>44</v>
      </c>
      <c r="C206" s="29">
        <v>56927.644800000002</v>
      </c>
      <c r="D206" s="29">
        <v>2.0000000000000001E-4</v>
      </c>
      <c r="E206" s="1">
        <f t="shared" si="17"/>
        <v>28690.935614271166</v>
      </c>
      <c r="F206" s="51">
        <f t="shared" si="18"/>
        <v>28691</v>
      </c>
      <c r="G206" s="52">
        <f t="shared" si="19"/>
        <v>-3.0645769998955075E-2</v>
      </c>
      <c r="K206" s="1">
        <f>G206</f>
        <v>-3.0645769998955075E-2</v>
      </c>
      <c r="O206" s="1">
        <f t="shared" ca="1" si="23"/>
        <v>-3.0066492193433769E-2</v>
      </c>
      <c r="Q206" s="76">
        <f t="shared" si="20"/>
        <v>41909.144800000002</v>
      </c>
    </row>
    <row r="207" spans="1:17" x14ac:dyDescent="0.2">
      <c r="A207" s="29" t="s">
        <v>108</v>
      </c>
      <c r="B207" s="30"/>
      <c r="C207" s="29">
        <v>57199.423600000002</v>
      </c>
      <c r="D207" s="29">
        <v>7.0000000000000001E-3</v>
      </c>
      <c r="E207" s="1">
        <f t="shared" si="17"/>
        <v>29261.933703715476</v>
      </c>
      <c r="F207" s="51">
        <f t="shared" si="18"/>
        <v>29262</v>
      </c>
      <c r="G207" s="52">
        <f t="shared" si="19"/>
        <v>-3.1555139998090453E-2</v>
      </c>
      <c r="J207" s="1">
        <f>G207</f>
        <v>-3.1555139998090453E-2</v>
      </c>
      <c r="O207" s="1">
        <f t="shared" ca="1" si="23"/>
        <v>-3.0943819511714044E-2</v>
      </c>
      <c r="Q207" s="76">
        <f t="shared" si="20"/>
        <v>42180.923600000002</v>
      </c>
    </row>
    <row r="208" spans="1:17" x14ac:dyDescent="0.2">
      <c r="A208" s="36" t="s">
        <v>109</v>
      </c>
      <c r="B208" s="37" t="s">
        <v>44</v>
      </c>
      <c r="C208" s="36">
        <v>57224.650500000003</v>
      </c>
      <c r="D208" s="36">
        <v>1E-4</v>
      </c>
      <c r="E208" s="1">
        <f t="shared" si="17"/>
        <v>29314.934569502668</v>
      </c>
      <c r="F208" s="51">
        <f t="shared" si="18"/>
        <v>29315</v>
      </c>
      <c r="G208" s="52">
        <f t="shared" si="19"/>
        <v>-3.1143050000537187E-2</v>
      </c>
      <c r="K208" s="1">
        <f t="shared" ref="K208:K234" si="24">G208</f>
        <v>-3.1143050000537187E-2</v>
      </c>
      <c r="O208" s="1">
        <f t="shared" ca="1" si="23"/>
        <v>-3.1025252695372284E-2</v>
      </c>
      <c r="Q208" s="76">
        <f t="shared" si="20"/>
        <v>42206.150500000003</v>
      </c>
    </row>
    <row r="209" spans="1:17" x14ac:dyDescent="0.2">
      <c r="A209" s="36" t="s">
        <v>109</v>
      </c>
      <c r="B209" s="37" t="s">
        <v>44</v>
      </c>
      <c r="C209" s="36">
        <v>57314.6086</v>
      </c>
      <c r="D209" s="36">
        <v>2.0000000000000001E-4</v>
      </c>
      <c r="E209" s="1">
        <f t="shared" si="17"/>
        <v>29503.933502568962</v>
      </c>
      <c r="F209" s="51">
        <f t="shared" si="18"/>
        <v>29504</v>
      </c>
      <c r="G209" s="52">
        <f t="shared" si="19"/>
        <v>-3.165088000241667E-2</v>
      </c>
      <c r="K209" s="1">
        <f t="shared" si="24"/>
        <v>-3.165088000241667E-2</v>
      </c>
      <c r="O209" s="1">
        <f t="shared" ca="1" si="23"/>
        <v>-3.1315646501247893E-2</v>
      </c>
      <c r="Q209" s="76">
        <f t="shared" si="20"/>
        <v>42296.1086</v>
      </c>
    </row>
    <row r="210" spans="1:17" x14ac:dyDescent="0.2">
      <c r="A210" s="36" t="s">
        <v>110</v>
      </c>
      <c r="B210" s="37" t="s">
        <v>44</v>
      </c>
      <c r="C210" s="36">
        <v>57557.829400000002</v>
      </c>
      <c r="D210" s="36">
        <v>1E-4</v>
      </c>
      <c r="E210" s="1">
        <f t="shared" si="17"/>
        <v>30014.932197511756</v>
      </c>
      <c r="F210" s="51">
        <f t="shared" si="18"/>
        <v>30015</v>
      </c>
      <c r="G210" s="52">
        <f t="shared" si="19"/>
        <v>-3.2272049997118302E-2</v>
      </c>
      <c r="K210" s="1">
        <f t="shared" si="24"/>
        <v>-3.2272049997118302E-2</v>
      </c>
      <c r="O210" s="1">
        <f t="shared" ca="1" si="23"/>
        <v>-3.210078530972639E-2</v>
      </c>
      <c r="Q210" s="76">
        <f t="shared" si="20"/>
        <v>42539.329400000002</v>
      </c>
    </row>
    <row r="211" spans="1:17" x14ac:dyDescent="0.2">
      <c r="A211" s="36" t="s">
        <v>112</v>
      </c>
      <c r="B211" s="37" t="s">
        <v>44</v>
      </c>
      <c r="C211" s="36">
        <v>57640.647400000002</v>
      </c>
      <c r="D211" s="36">
        <v>1E-4</v>
      </c>
      <c r="E211" s="1">
        <f t="shared" si="17"/>
        <v>30188.930021372918</v>
      </c>
      <c r="F211" s="51">
        <f t="shared" si="18"/>
        <v>30189</v>
      </c>
      <c r="G211" s="52">
        <f t="shared" si="19"/>
        <v>-3.3307830002740957E-2</v>
      </c>
      <c r="K211" s="1">
        <f t="shared" si="24"/>
        <v>-3.3307830002740957E-2</v>
      </c>
      <c r="O211" s="1">
        <f t="shared" ca="1" si="23"/>
        <v>-3.2368131988151548E-2</v>
      </c>
      <c r="Q211" s="76">
        <f t="shared" si="20"/>
        <v>42622.147400000002</v>
      </c>
    </row>
    <row r="212" spans="1:17" x14ac:dyDescent="0.2">
      <c r="A212" s="36" t="s">
        <v>112</v>
      </c>
      <c r="B212" s="37" t="s">
        <v>44</v>
      </c>
      <c r="C212" s="36">
        <v>57702.524799999999</v>
      </c>
      <c r="D212" s="36">
        <v>1E-4</v>
      </c>
      <c r="E212" s="1">
        <f t="shared" si="17"/>
        <v>30318.932351134401</v>
      </c>
      <c r="F212" s="51">
        <f t="shared" si="18"/>
        <v>30319</v>
      </c>
      <c r="G212" s="52">
        <f t="shared" si="19"/>
        <v>-3.2198929999140091E-2</v>
      </c>
      <c r="K212" s="1">
        <f t="shared" si="24"/>
        <v>-3.2198929999140091E-2</v>
      </c>
      <c r="O212" s="1">
        <f t="shared" ca="1" si="23"/>
        <v>-3.2567873759388744E-2</v>
      </c>
      <c r="Q212" s="76">
        <f t="shared" si="20"/>
        <v>42684.024799999999</v>
      </c>
    </row>
    <row r="213" spans="1:17" x14ac:dyDescent="0.2">
      <c r="A213" s="38" t="s">
        <v>113</v>
      </c>
      <c r="B213" s="40" t="s">
        <v>44</v>
      </c>
      <c r="C213" s="41">
        <v>57905.525800000003</v>
      </c>
      <c r="D213" s="41">
        <v>1.1999999999999999E-3</v>
      </c>
      <c r="E213" s="1">
        <f t="shared" ref="E213:E234" si="25">+(C213-C$7)/C$8</f>
        <v>30745.430603225024</v>
      </c>
      <c r="F213" s="51">
        <f t="shared" ref="F213:F235" si="26">ROUND(2*E213,0)/2</f>
        <v>30745.5</v>
      </c>
      <c r="G213" s="52">
        <f t="shared" ref="G213:G234" si="27">+C213-(C$7+F213*C$8)</f>
        <v>-3.3030884995241649E-2</v>
      </c>
      <c r="K213" s="1">
        <f t="shared" si="24"/>
        <v>-3.3030884995241649E-2</v>
      </c>
      <c r="O213" s="1">
        <f t="shared" ca="1" si="23"/>
        <v>-3.322318041656306E-2</v>
      </c>
      <c r="Q213" s="76">
        <f t="shared" si="20"/>
        <v>42887.025800000003</v>
      </c>
    </row>
    <row r="214" spans="1:17" x14ac:dyDescent="0.2">
      <c r="A214" s="42" t="s">
        <v>114</v>
      </c>
      <c r="B214" s="43" t="s">
        <v>44</v>
      </c>
      <c r="C214" s="42">
        <v>57943.842100000002</v>
      </c>
      <c r="D214" s="42">
        <v>1E-4</v>
      </c>
      <c r="E214" s="1">
        <f t="shared" si="25"/>
        <v>30825.931856798055</v>
      </c>
      <c r="F214" s="51">
        <f t="shared" si="26"/>
        <v>30826</v>
      </c>
      <c r="G214" s="52">
        <f t="shared" si="27"/>
        <v>-3.2434219996503089E-2</v>
      </c>
      <c r="K214" s="1">
        <f t="shared" si="24"/>
        <v>-3.2434219996503089E-2</v>
      </c>
      <c r="O214" s="1">
        <f t="shared" ca="1" si="23"/>
        <v>-3.3346866667213787E-2</v>
      </c>
      <c r="Q214" s="76">
        <f t="shared" ref="Q214:Q234" si="28">+C214-15018.5</f>
        <v>42925.342100000002</v>
      </c>
    </row>
    <row r="215" spans="1:17" x14ac:dyDescent="0.2">
      <c r="A215" s="57" t="s">
        <v>145</v>
      </c>
      <c r="B215" s="58" t="s">
        <v>52</v>
      </c>
      <c r="C215" s="59">
        <v>57979.300470000002</v>
      </c>
      <c r="D215" s="59">
        <v>5.0000000000000001E-4</v>
      </c>
      <c r="E215" s="1">
        <f t="shared" si="25"/>
        <v>30900.4286958628</v>
      </c>
      <c r="F215" s="51">
        <f t="shared" si="26"/>
        <v>30900.5</v>
      </c>
      <c r="G215" s="52">
        <f t="shared" si="27"/>
        <v>-3.3938734995899722E-2</v>
      </c>
      <c r="K215" s="1">
        <f t="shared" si="24"/>
        <v>-3.3938734995899722E-2</v>
      </c>
      <c r="O215" s="1">
        <f t="shared" ca="1" si="23"/>
        <v>-3.3461334066884327E-2</v>
      </c>
      <c r="Q215" s="76">
        <f t="shared" si="28"/>
        <v>42960.800470000002</v>
      </c>
    </row>
    <row r="216" spans="1:17" x14ac:dyDescent="0.2">
      <c r="A216" s="42" t="s">
        <v>115</v>
      </c>
      <c r="B216" s="44" t="s">
        <v>44</v>
      </c>
      <c r="C216" s="42">
        <v>58037.607499999998</v>
      </c>
      <c r="D216" s="42">
        <v>1E-4</v>
      </c>
      <c r="E216" s="1">
        <f t="shared" si="25"/>
        <v>31022.92979871251</v>
      </c>
      <c r="F216" s="51">
        <f t="shared" si="26"/>
        <v>31023</v>
      </c>
      <c r="G216" s="52">
        <f t="shared" si="27"/>
        <v>-3.3413810000638478E-2</v>
      </c>
      <c r="K216" s="1">
        <f t="shared" si="24"/>
        <v>-3.3413810000638478E-2</v>
      </c>
      <c r="O216" s="1">
        <f t="shared" ca="1" si="23"/>
        <v>-3.3649552274396297E-2</v>
      </c>
      <c r="Q216" s="76">
        <f t="shared" si="28"/>
        <v>43019.107499999998</v>
      </c>
    </row>
    <row r="217" spans="1:17" x14ac:dyDescent="0.2">
      <c r="A217" s="57" t="s">
        <v>146</v>
      </c>
      <c r="B217" s="58" t="s">
        <v>44</v>
      </c>
      <c r="C217" s="59">
        <v>58343.656199999998</v>
      </c>
      <c r="D217" s="59">
        <v>1E-4</v>
      </c>
      <c r="E217" s="1">
        <f t="shared" si="25"/>
        <v>31665.927791848524</v>
      </c>
      <c r="F217" s="51">
        <f t="shared" si="26"/>
        <v>31666</v>
      </c>
      <c r="G217" s="52">
        <f t="shared" si="27"/>
        <v>-3.436902000248665E-2</v>
      </c>
      <c r="K217" s="1">
        <f t="shared" si="24"/>
        <v>-3.436902000248665E-2</v>
      </c>
      <c r="O217" s="1">
        <f t="shared" ca="1" si="23"/>
        <v>-3.4637505804438709E-2</v>
      </c>
      <c r="Q217" s="76">
        <f t="shared" si="28"/>
        <v>43325.156199999998</v>
      </c>
    </row>
    <row r="218" spans="1:17" ht="13.5" thickBot="1" x14ac:dyDescent="0.25">
      <c r="A218" s="38" t="s">
        <v>116</v>
      </c>
      <c r="B218" s="39" t="s">
        <v>44</v>
      </c>
      <c r="C218" s="38">
        <v>58373.642800000001</v>
      </c>
      <c r="D218" s="38">
        <v>1E-4</v>
      </c>
      <c r="E218" s="1">
        <f t="shared" si="25"/>
        <v>31728.928626751516</v>
      </c>
      <c r="F218" s="55">
        <f t="shared" si="26"/>
        <v>31729</v>
      </c>
      <c r="G218" s="56">
        <f t="shared" si="27"/>
        <v>-3.3971630000451114E-2</v>
      </c>
      <c r="K218" s="1">
        <f t="shared" si="24"/>
        <v>-3.3971630000451114E-2</v>
      </c>
      <c r="O218" s="1">
        <f t="shared" ca="1" si="23"/>
        <v>-3.4734303739730576E-2</v>
      </c>
      <c r="Q218" s="76">
        <f t="shared" si="28"/>
        <v>43355.142800000001</v>
      </c>
    </row>
    <row r="219" spans="1:17" x14ac:dyDescent="0.2">
      <c r="A219" s="38" t="s">
        <v>116</v>
      </c>
      <c r="B219" s="39" t="s">
        <v>44</v>
      </c>
      <c r="C219" s="38">
        <v>58413.623599999999</v>
      </c>
      <c r="D219" s="38">
        <v>4.0000000000000002E-4</v>
      </c>
      <c r="E219" s="1">
        <f t="shared" si="25"/>
        <v>31812.926938667137</v>
      </c>
      <c r="F219" s="1">
        <f t="shared" si="26"/>
        <v>31813</v>
      </c>
      <c r="G219" s="1">
        <f t="shared" si="27"/>
        <v>-3.477511000528466E-2</v>
      </c>
      <c r="K219" s="1">
        <f t="shared" si="24"/>
        <v>-3.477511000528466E-2</v>
      </c>
      <c r="O219" s="1">
        <f t="shared" ca="1" si="23"/>
        <v>-3.4863367653453069E-2</v>
      </c>
      <c r="Q219" s="76">
        <f t="shared" si="28"/>
        <v>43395.123599999999</v>
      </c>
    </row>
    <row r="220" spans="1:17" x14ac:dyDescent="0.2">
      <c r="A220" s="45" t="s">
        <v>117</v>
      </c>
      <c r="B220" s="30" t="s">
        <v>52</v>
      </c>
      <c r="C220" s="46">
        <v>58641.852400000003</v>
      </c>
      <c r="D220" s="46">
        <v>8.9999999999999998E-4</v>
      </c>
      <c r="E220" s="1">
        <f t="shared" si="25"/>
        <v>32292.427947414584</v>
      </c>
      <c r="F220" s="1">
        <f t="shared" si="26"/>
        <v>32292.5</v>
      </c>
      <c r="G220" s="1">
        <f t="shared" si="27"/>
        <v>-3.4294974997465033E-2</v>
      </c>
      <c r="K220" s="1">
        <f t="shared" si="24"/>
        <v>-3.4294974997465033E-2</v>
      </c>
      <c r="O220" s="1">
        <f t="shared" ca="1" si="23"/>
        <v>-3.5600107494285632E-2</v>
      </c>
      <c r="Q220" s="76">
        <f t="shared" si="28"/>
        <v>43623.352400000003</v>
      </c>
    </row>
    <row r="221" spans="1:17" x14ac:dyDescent="0.2">
      <c r="A221" s="45" t="s">
        <v>117</v>
      </c>
      <c r="B221" s="30" t="s">
        <v>44</v>
      </c>
      <c r="C221" s="46">
        <v>58645.897299999997</v>
      </c>
      <c r="D221" s="46">
        <v>2.0000000000000001E-4</v>
      </c>
      <c r="E221" s="1">
        <f t="shared" si="25"/>
        <v>32300.926145846504</v>
      </c>
      <c r="F221" s="1">
        <f t="shared" si="26"/>
        <v>32301</v>
      </c>
      <c r="G221" s="1">
        <f t="shared" si="27"/>
        <v>-3.5152470009052195E-2</v>
      </c>
      <c r="K221" s="1">
        <f t="shared" si="24"/>
        <v>-3.5152470009052195E-2</v>
      </c>
      <c r="O221" s="1">
        <f t="shared" ca="1" si="23"/>
        <v>-3.5613167533174221E-2</v>
      </c>
      <c r="Q221" s="76">
        <f t="shared" si="28"/>
        <v>43627.397299999997</v>
      </c>
    </row>
    <row r="222" spans="1:17" x14ac:dyDescent="0.2">
      <c r="A222" s="57" t="s">
        <v>147</v>
      </c>
      <c r="B222" s="58" t="s">
        <v>44</v>
      </c>
      <c r="C222" s="59">
        <v>58676.835299999999</v>
      </c>
      <c r="D222" s="59">
        <v>1E-4</v>
      </c>
      <c r="E222" s="1">
        <f t="shared" si="25"/>
        <v>32365.92584005087</v>
      </c>
      <c r="F222" s="1">
        <f t="shared" si="26"/>
        <v>32366</v>
      </c>
      <c r="G222" s="1">
        <f t="shared" si="27"/>
        <v>-3.529802000412019E-2</v>
      </c>
      <c r="K222" s="1">
        <f t="shared" si="24"/>
        <v>-3.529802000412019E-2</v>
      </c>
      <c r="O222" s="1">
        <f t="shared" ca="1" si="23"/>
        <v>-3.5713038418792815E-2</v>
      </c>
      <c r="Q222" s="76">
        <f t="shared" si="28"/>
        <v>43658.335299999999</v>
      </c>
    </row>
    <row r="223" spans="1:17" x14ac:dyDescent="0.2">
      <c r="A223" s="60" t="s">
        <v>148</v>
      </c>
      <c r="B223" s="61" t="s">
        <v>44</v>
      </c>
      <c r="C223" s="62">
        <v>58740.615400000002</v>
      </c>
      <c r="D223" s="62">
        <v>1E-4</v>
      </c>
      <c r="E223" s="1">
        <f t="shared" si="25"/>
        <v>32499.925678318494</v>
      </c>
      <c r="F223" s="1">
        <f t="shared" si="26"/>
        <v>32500</v>
      </c>
      <c r="G223" s="1">
        <f t="shared" si="27"/>
        <v>-3.5374999999476131E-2</v>
      </c>
      <c r="K223" s="1">
        <f t="shared" si="24"/>
        <v>-3.5374999999476131E-2</v>
      </c>
      <c r="O223" s="1">
        <f t="shared" ca="1" si="23"/>
        <v>-3.5918926090683458E-2</v>
      </c>
      <c r="Q223" s="76">
        <f t="shared" si="28"/>
        <v>43722.115400000002</v>
      </c>
    </row>
    <row r="224" spans="1:17" x14ac:dyDescent="0.2">
      <c r="A224" s="60" t="s">
        <v>148</v>
      </c>
      <c r="B224" s="61" t="s">
        <v>44</v>
      </c>
      <c r="C224" s="62">
        <v>58810.582499999997</v>
      </c>
      <c r="D224" s="62">
        <v>2.0000000000000001E-4</v>
      </c>
      <c r="E224" s="1">
        <f t="shared" si="25"/>
        <v>32646.924194847215</v>
      </c>
      <c r="F224" s="1">
        <f t="shared" si="26"/>
        <v>32647</v>
      </c>
      <c r="G224" s="1">
        <f t="shared" si="27"/>
        <v>-3.6081090009247418E-2</v>
      </c>
      <c r="K224" s="1">
        <f t="shared" si="24"/>
        <v>-3.6081090009247418E-2</v>
      </c>
      <c r="O224" s="1">
        <f t="shared" ca="1" si="23"/>
        <v>-3.6144787939697817E-2</v>
      </c>
      <c r="Q224" s="76">
        <f t="shared" si="28"/>
        <v>43792.082499999997</v>
      </c>
    </row>
    <row r="225" spans="1:17" x14ac:dyDescent="0.2">
      <c r="A225" s="60" t="s">
        <v>149</v>
      </c>
      <c r="B225" s="61" t="s">
        <v>44</v>
      </c>
      <c r="C225" s="62">
        <v>59033.813199999997</v>
      </c>
      <c r="D225" s="62">
        <v>2.0000000000000001E-4</v>
      </c>
      <c r="E225" s="1">
        <f t="shared" si="25"/>
        <v>33115.924364122067</v>
      </c>
      <c r="F225" s="1">
        <f t="shared" si="26"/>
        <v>33116</v>
      </c>
      <c r="G225" s="1">
        <f t="shared" si="27"/>
        <v>-3.6000520005472936E-2</v>
      </c>
      <c r="K225" s="1">
        <f t="shared" si="24"/>
        <v>-3.6000520005472936E-2</v>
      </c>
      <c r="O225" s="1">
        <f t="shared" ca="1" si="23"/>
        <v>-3.6865394791315065E-2</v>
      </c>
      <c r="Q225" s="76">
        <f t="shared" si="28"/>
        <v>44015.313199999997</v>
      </c>
    </row>
    <row r="226" spans="1:17" ht="12" customHeight="1" x14ac:dyDescent="0.2">
      <c r="A226" s="57" t="s">
        <v>750</v>
      </c>
      <c r="B226" s="58" t="s">
        <v>44</v>
      </c>
      <c r="C226" s="59">
        <v>59076.650099999999</v>
      </c>
      <c r="D226" s="59">
        <v>1E-4</v>
      </c>
      <c r="E226" s="1">
        <f t="shared" si="25"/>
        <v>33205.923245777733</v>
      </c>
      <c r="F226" s="1">
        <f t="shared" si="26"/>
        <v>33206</v>
      </c>
      <c r="G226" s="1">
        <f t="shared" si="27"/>
        <v>-3.6532819998683408E-2</v>
      </c>
      <c r="K226" s="1">
        <f t="shared" si="24"/>
        <v>-3.6532819998683408E-2</v>
      </c>
      <c r="O226" s="1">
        <f t="shared" ca="1" si="23"/>
        <v>-3.7003677556017738E-2</v>
      </c>
      <c r="Q226" s="76">
        <f t="shared" si="28"/>
        <v>44058.150099999999</v>
      </c>
    </row>
    <row r="227" spans="1:17" ht="12" customHeight="1" x14ac:dyDescent="0.2">
      <c r="A227" s="57" t="s">
        <v>750</v>
      </c>
      <c r="B227" s="58" t="s">
        <v>44</v>
      </c>
      <c r="C227" s="59">
        <v>59167.5605</v>
      </c>
      <c r="D227" s="59">
        <v>1E-4</v>
      </c>
      <c r="E227" s="1">
        <f t="shared" si="25"/>
        <v>33396.922929015047</v>
      </c>
      <c r="F227" s="1">
        <f t="shared" si="26"/>
        <v>33397</v>
      </c>
      <c r="G227" s="1">
        <f t="shared" si="27"/>
        <v>-3.6683589998574462E-2</v>
      </c>
      <c r="K227" s="1">
        <f t="shared" si="24"/>
        <v>-3.6683589998574462E-2</v>
      </c>
      <c r="O227" s="1">
        <f t="shared" ca="1" si="23"/>
        <v>-3.7297144312220074E-2</v>
      </c>
      <c r="Q227" s="76">
        <f t="shared" si="28"/>
        <v>44149.0605</v>
      </c>
    </row>
    <row r="228" spans="1:17" ht="12" customHeight="1" x14ac:dyDescent="0.2">
      <c r="A228" s="57" t="s">
        <v>751</v>
      </c>
      <c r="B228" s="58" t="s">
        <v>44</v>
      </c>
      <c r="C228" s="59">
        <v>59380.794399999999</v>
      </c>
      <c r="D228" s="59">
        <v>1E-4</v>
      </c>
      <c r="E228" s="1">
        <f t="shared" si="25"/>
        <v>33844.920158764973</v>
      </c>
      <c r="F228" s="1">
        <f t="shared" si="26"/>
        <v>33845</v>
      </c>
      <c r="G228" s="1">
        <f t="shared" si="27"/>
        <v>-3.8002150002284907E-2</v>
      </c>
      <c r="K228" s="1">
        <f t="shared" si="24"/>
        <v>-3.8002150002284907E-2</v>
      </c>
      <c r="O228" s="1">
        <f t="shared" ca="1" si="23"/>
        <v>-3.7985485185406696E-2</v>
      </c>
      <c r="Q228" s="76">
        <f t="shared" si="28"/>
        <v>44362.294399999999</v>
      </c>
    </row>
    <row r="229" spans="1:17" ht="12" customHeight="1" x14ac:dyDescent="0.2">
      <c r="A229" s="79" t="s">
        <v>754</v>
      </c>
      <c r="B229" s="78" t="s">
        <v>44</v>
      </c>
      <c r="C229" s="85">
        <v>59416.492000000086</v>
      </c>
      <c r="D229" s="85">
        <v>3.5E-4</v>
      </c>
      <c r="E229" s="1">
        <f t="shared" si="25"/>
        <v>33919.919611988684</v>
      </c>
      <c r="F229" s="1">
        <f t="shared" si="26"/>
        <v>33920</v>
      </c>
      <c r="G229" s="1">
        <f t="shared" si="27"/>
        <v>-3.8262399917584844E-2</v>
      </c>
      <c r="K229" s="1">
        <f t="shared" si="24"/>
        <v>-3.8262399917584844E-2</v>
      </c>
      <c r="O229" s="1">
        <f t="shared" ca="1" si="23"/>
        <v>-3.8100720822658925E-2</v>
      </c>
      <c r="Q229" s="76">
        <f t="shared" si="28"/>
        <v>44397.992000000086</v>
      </c>
    </row>
    <row r="230" spans="1:17" ht="12" customHeight="1" x14ac:dyDescent="0.2">
      <c r="A230" s="57" t="s">
        <v>751</v>
      </c>
      <c r="B230" s="58" t="s">
        <v>44</v>
      </c>
      <c r="C230" s="59">
        <v>59424.583599999998</v>
      </c>
      <c r="D230" s="59">
        <v>1E-4</v>
      </c>
      <c r="E230" s="1">
        <f t="shared" si="25"/>
        <v>33936.919790591644</v>
      </c>
      <c r="F230" s="1">
        <f t="shared" si="26"/>
        <v>33937</v>
      </c>
      <c r="G230" s="1">
        <f t="shared" si="27"/>
        <v>-3.8177390000782907E-2</v>
      </c>
      <c r="K230" s="1">
        <f t="shared" si="24"/>
        <v>-3.8177390000782907E-2</v>
      </c>
      <c r="O230" s="1">
        <f t="shared" ca="1" si="23"/>
        <v>-3.8126840900436096E-2</v>
      </c>
      <c r="Q230" s="76">
        <f t="shared" si="28"/>
        <v>44406.083599999998</v>
      </c>
    </row>
    <row r="231" spans="1:17" ht="12" customHeight="1" x14ac:dyDescent="0.2">
      <c r="A231" s="77" t="s">
        <v>752</v>
      </c>
      <c r="B231" s="78" t="s">
        <v>44</v>
      </c>
      <c r="C231" s="85">
        <v>59473.610099999998</v>
      </c>
      <c r="D231" s="77">
        <v>2.9999999999999997E-4</v>
      </c>
      <c r="E231" s="1">
        <f t="shared" si="25"/>
        <v>34039.922813020698</v>
      </c>
      <c r="F231" s="1">
        <f t="shared" si="26"/>
        <v>34040</v>
      </c>
      <c r="G231" s="1">
        <f t="shared" si="27"/>
        <v>-3.6738800001330674E-2</v>
      </c>
      <c r="K231" s="1">
        <f t="shared" si="24"/>
        <v>-3.6738800001330674E-2</v>
      </c>
      <c r="O231" s="1">
        <f t="shared" ca="1" si="23"/>
        <v>-3.8285097842262486E-2</v>
      </c>
      <c r="Q231" s="76">
        <f t="shared" si="28"/>
        <v>44455.110099999998</v>
      </c>
    </row>
    <row r="232" spans="1:17" ht="12" customHeight="1" x14ac:dyDescent="0.2">
      <c r="A232" s="82" t="s">
        <v>757</v>
      </c>
      <c r="B232" s="82" t="s">
        <v>44</v>
      </c>
      <c r="C232" s="86">
        <v>59724.441800000146</v>
      </c>
      <c r="D232" s="77">
        <v>2.0000000000000001E-4</v>
      </c>
      <c r="E232" s="1">
        <f t="shared" si="25"/>
        <v>34566.91175208494</v>
      </c>
      <c r="F232" s="1">
        <f t="shared" si="26"/>
        <v>34567</v>
      </c>
      <c r="G232" s="1">
        <f t="shared" si="27"/>
        <v>-4.2003489856142551E-2</v>
      </c>
      <c r="K232" s="1">
        <f t="shared" si="24"/>
        <v>-4.2003489856142551E-2</v>
      </c>
      <c r="O232" s="1">
        <f t="shared" ca="1" si="23"/>
        <v>-3.9094820253354791E-2</v>
      </c>
      <c r="Q232" s="76">
        <f t="shared" si="28"/>
        <v>44705.941800000146</v>
      </c>
    </row>
    <row r="233" spans="1:17" ht="12" customHeight="1" x14ac:dyDescent="0.2">
      <c r="A233" s="79" t="s">
        <v>753</v>
      </c>
      <c r="B233" s="78" t="s">
        <v>44</v>
      </c>
      <c r="C233" s="85">
        <v>59779.657099999997</v>
      </c>
      <c r="D233" s="77">
        <v>1E-4</v>
      </c>
      <c r="E233" s="1">
        <f t="shared" si="25"/>
        <v>34682.917234514069</v>
      </c>
      <c r="F233" s="1">
        <f t="shared" si="26"/>
        <v>34683</v>
      </c>
      <c r="G233" s="1">
        <f t="shared" si="27"/>
        <v>-3.939401000388898E-2</v>
      </c>
      <c r="K233" s="1">
        <f t="shared" si="24"/>
        <v>-3.939401000388898E-2</v>
      </c>
      <c r="O233" s="1">
        <f t="shared" ca="1" si="23"/>
        <v>-3.9273051372304899E-2</v>
      </c>
      <c r="Q233" s="76">
        <f t="shared" si="28"/>
        <v>44761.157099999997</v>
      </c>
    </row>
    <row r="234" spans="1:17" ht="12" customHeight="1" x14ac:dyDescent="0.2">
      <c r="A234" s="80" t="s">
        <v>755</v>
      </c>
      <c r="B234" s="81" t="s">
        <v>44</v>
      </c>
      <c r="C234" s="85">
        <v>59793.460599999999</v>
      </c>
      <c r="D234" s="77">
        <v>1E-4</v>
      </c>
      <c r="E234" s="1">
        <f t="shared" si="25"/>
        <v>34711.917922307395</v>
      </c>
      <c r="F234" s="1">
        <f t="shared" si="26"/>
        <v>34712</v>
      </c>
      <c r="G234" s="1">
        <f t="shared" si="27"/>
        <v>-3.9066639998054598E-2</v>
      </c>
      <c r="K234" s="1">
        <f t="shared" si="24"/>
        <v>-3.9066639998054598E-2</v>
      </c>
      <c r="O234" s="1">
        <f t="shared" ca="1" si="23"/>
        <v>-3.9317609152042424E-2</v>
      </c>
      <c r="Q234" s="76">
        <f t="shared" si="28"/>
        <v>44774.960599999999</v>
      </c>
    </row>
    <row r="235" spans="1:17" x14ac:dyDescent="0.2">
      <c r="A235" s="83" t="s">
        <v>758</v>
      </c>
      <c r="B235" s="84" t="s">
        <v>44</v>
      </c>
      <c r="C235" s="77">
        <v>60112.8364</v>
      </c>
      <c r="D235" s="77">
        <v>1E-4</v>
      </c>
      <c r="E235" s="1">
        <f t="shared" ref="E235" si="29">+(C235-C$7)/C$8</f>
        <v>35382.915702909668</v>
      </c>
      <c r="F235" s="1">
        <f t="shared" si="26"/>
        <v>35383</v>
      </c>
      <c r="G235" s="1">
        <f t="shared" ref="G235" si="30">+C235-(C$7+F235*C$8)</f>
        <v>-4.0123009996023029E-2</v>
      </c>
      <c r="K235" s="1">
        <f t="shared" ref="K235" si="31">G235</f>
        <v>-4.0123009996023029E-2</v>
      </c>
      <c r="O235" s="1">
        <f t="shared" ref="O235" ca="1" si="32">+C$11+C$12*$F235</f>
        <v>-4.0348583986659005E-2</v>
      </c>
      <c r="Q235" s="76">
        <f t="shared" ref="Q235" si="33">+C235-15018.5</f>
        <v>45094.3364</v>
      </c>
    </row>
    <row r="236" spans="1:17" x14ac:dyDescent="0.2">
      <c r="A236" s="80" t="s">
        <v>760</v>
      </c>
      <c r="B236" s="89" t="s">
        <v>44</v>
      </c>
      <c r="C236" s="90">
        <v>60170.429100000001</v>
      </c>
      <c r="D236" s="90">
        <v>1E-4</v>
      </c>
      <c r="E236" s="1">
        <f t="shared" ref="E236:E237" si="34">+(C236-C$7)/C$8</f>
        <v>35503.916022529665</v>
      </c>
      <c r="F236" s="1">
        <f t="shared" ref="F236:F237" si="35">ROUND(2*E236,0)/2</f>
        <v>35504</v>
      </c>
      <c r="G236" s="1">
        <f t="shared" ref="G236:G237" si="36">+C236-(C$7+F236*C$8)</f>
        <v>-3.9970880003238562E-2</v>
      </c>
      <c r="K236" s="1">
        <f t="shared" ref="K236:K237" si="37">G236</f>
        <v>-3.9970880003238562E-2</v>
      </c>
      <c r="O236" s="1">
        <f t="shared" ref="O236:O237" ca="1" si="38">+C$11+C$12*$F236</f>
        <v>-4.0534497481425923E-2</v>
      </c>
      <c r="Q236" s="76">
        <f t="shared" ref="Q236:Q237" si="39">+C236-15018.5</f>
        <v>45151.929100000001</v>
      </c>
    </row>
    <row r="237" spans="1:17" x14ac:dyDescent="0.2">
      <c r="A237" s="80" t="s">
        <v>760</v>
      </c>
      <c r="B237" s="89" t="s">
        <v>44</v>
      </c>
      <c r="C237" s="90">
        <v>60180.423799999997</v>
      </c>
      <c r="D237" s="90">
        <v>1E-4</v>
      </c>
      <c r="E237" s="1">
        <f t="shared" si="34"/>
        <v>35524.914550025438</v>
      </c>
      <c r="F237" s="1">
        <f t="shared" si="35"/>
        <v>35525</v>
      </c>
      <c r="G237" s="1">
        <f t="shared" si="36"/>
        <v>-4.0671750008186791E-2</v>
      </c>
      <c r="K237" s="1">
        <f t="shared" si="37"/>
        <v>-4.0671750008186791E-2</v>
      </c>
      <c r="O237" s="1">
        <f t="shared" ca="1" si="38"/>
        <v>-4.0566763459856547E-2</v>
      </c>
      <c r="Q237" s="76">
        <f t="shared" si="39"/>
        <v>45161.923799999997</v>
      </c>
    </row>
    <row r="238" spans="1:17" x14ac:dyDescent="0.2">
      <c r="C238" s="26"/>
      <c r="D238" s="26"/>
    </row>
    <row r="239" spans="1:17" x14ac:dyDescent="0.2">
      <c r="C239" s="26"/>
      <c r="D239" s="26"/>
    </row>
    <row r="240" spans="1:17" x14ac:dyDescent="0.2">
      <c r="C240" s="26"/>
      <c r="D240" s="26"/>
    </row>
    <row r="241" spans="3:4" x14ac:dyDescent="0.2">
      <c r="C241" s="26"/>
      <c r="D241" s="26"/>
    </row>
    <row r="242" spans="3:4" x14ac:dyDescent="0.2">
      <c r="C242" s="26"/>
      <c r="D242" s="26"/>
    </row>
    <row r="243" spans="3:4" x14ac:dyDescent="0.2">
      <c r="C243" s="26"/>
      <c r="D243" s="26"/>
    </row>
    <row r="244" spans="3:4" x14ac:dyDescent="0.2">
      <c r="C244" s="26"/>
      <c r="D244" s="26"/>
    </row>
    <row r="245" spans="3:4" x14ac:dyDescent="0.2">
      <c r="C245" s="26"/>
      <c r="D245" s="26"/>
    </row>
    <row r="246" spans="3:4" x14ac:dyDescent="0.2">
      <c r="C246" s="26"/>
      <c r="D246" s="26"/>
    </row>
    <row r="247" spans="3:4" x14ac:dyDescent="0.2">
      <c r="C247" s="26"/>
      <c r="D247" s="26"/>
    </row>
    <row r="248" spans="3:4" x14ac:dyDescent="0.2">
      <c r="C248" s="26"/>
      <c r="D248" s="26"/>
    </row>
    <row r="249" spans="3:4" x14ac:dyDescent="0.2">
      <c r="C249" s="26"/>
      <c r="D249" s="26"/>
    </row>
    <row r="250" spans="3:4" x14ac:dyDescent="0.2">
      <c r="C250" s="26"/>
      <c r="D250" s="26"/>
    </row>
    <row r="251" spans="3:4" x14ac:dyDescent="0.2">
      <c r="C251" s="26"/>
      <c r="D251" s="26"/>
    </row>
    <row r="252" spans="3:4" x14ac:dyDescent="0.2">
      <c r="C252" s="26"/>
      <c r="D252" s="26"/>
    </row>
    <row r="253" spans="3:4" x14ac:dyDescent="0.2">
      <c r="C253" s="26"/>
      <c r="D253" s="26"/>
    </row>
    <row r="254" spans="3:4" x14ac:dyDescent="0.2">
      <c r="C254" s="26"/>
      <c r="D254" s="26"/>
    </row>
    <row r="255" spans="3:4" x14ac:dyDescent="0.2">
      <c r="C255" s="26"/>
      <c r="D255" s="26"/>
    </row>
    <row r="256" spans="3:4" x14ac:dyDescent="0.2">
      <c r="C256" s="26"/>
      <c r="D256" s="26"/>
    </row>
    <row r="257" spans="3:4" x14ac:dyDescent="0.2">
      <c r="C257" s="26"/>
      <c r="D257" s="26"/>
    </row>
    <row r="258" spans="3:4" x14ac:dyDescent="0.2">
      <c r="C258" s="26"/>
      <c r="D258" s="26"/>
    </row>
    <row r="259" spans="3:4" x14ac:dyDescent="0.2">
      <c r="C259" s="26"/>
      <c r="D259" s="26"/>
    </row>
    <row r="260" spans="3:4" x14ac:dyDescent="0.2">
      <c r="C260" s="26"/>
      <c r="D260" s="26"/>
    </row>
    <row r="261" spans="3:4" x14ac:dyDescent="0.2">
      <c r="C261" s="26"/>
      <c r="D261" s="26"/>
    </row>
    <row r="262" spans="3:4" x14ac:dyDescent="0.2">
      <c r="C262" s="26"/>
      <c r="D262" s="26"/>
    </row>
    <row r="263" spans="3:4" x14ac:dyDescent="0.2">
      <c r="C263" s="26"/>
      <c r="D263" s="26"/>
    </row>
    <row r="264" spans="3:4" x14ac:dyDescent="0.2">
      <c r="C264" s="26"/>
      <c r="D264" s="26"/>
    </row>
    <row r="265" spans="3:4" x14ac:dyDescent="0.2">
      <c r="C265" s="26"/>
      <c r="D265" s="26"/>
    </row>
    <row r="266" spans="3:4" x14ac:dyDescent="0.2">
      <c r="C266" s="26"/>
      <c r="D266" s="26"/>
    </row>
    <row r="267" spans="3:4" x14ac:dyDescent="0.2">
      <c r="C267" s="26"/>
      <c r="D267" s="26"/>
    </row>
    <row r="268" spans="3:4" x14ac:dyDescent="0.2">
      <c r="C268" s="26"/>
      <c r="D268" s="26"/>
    </row>
    <row r="269" spans="3:4" x14ac:dyDescent="0.2">
      <c r="C269" s="26"/>
      <c r="D269" s="26"/>
    </row>
    <row r="270" spans="3:4" x14ac:dyDescent="0.2">
      <c r="C270" s="26"/>
      <c r="D270" s="26"/>
    </row>
    <row r="271" spans="3:4" x14ac:dyDescent="0.2">
      <c r="C271" s="26"/>
      <c r="D271" s="26"/>
    </row>
    <row r="272" spans="3:4" x14ac:dyDescent="0.2">
      <c r="C272" s="26"/>
      <c r="D272" s="26"/>
    </row>
    <row r="273" spans="3:4" x14ac:dyDescent="0.2">
      <c r="C273" s="26"/>
      <c r="D273" s="26"/>
    </row>
    <row r="274" spans="3:4" x14ac:dyDescent="0.2">
      <c r="C274" s="26"/>
      <c r="D274" s="26"/>
    </row>
    <row r="275" spans="3:4" x14ac:dyDescent="0.2">
      <c r="C275" s="26"/>
      <c r="D275" s="26"/>
    </row>
    <row r="276" spans="3:4" x14ac:dyDescent="0.2">
      <c r="C276" s="26"/>
      <c r="D276" s="26"/>
    </row>
    <row r="277" spans="3:4" x14ac:dyDescent="0.2">
      <c r="C277" s="26"/>
      <c r="D277" s="26"/>
    </row>
    <row r="278" spans="3:4" x14ac:dyDescent="0.2">
      <c r="C278" s="26"/>
      <c r="D278" s="26"/>
    </row>
    <row r="279" spans="3:4" x14ac:dyDescent="0.2">
      <c r="C279" s="26"/>
      <c r="D279" s="26"/>
    </row>
    <row r="280" spans="3:4" x14ac:dyDescent="0.2">
      <c r="C280" s="26"/>
      <c r="D280" s="26"/>
    </row>
    <row r="281" spans="3:4" x14ac:dyDescent="0.2">
      <c r="C281" s="26"/>
      <c r="D281" s="26"/>
    </row>
    <row r="282" spans="3:4" x14ac:dyDescent="0.2">
      <c r="C282" s="26"/>
      <c r="D282" s="26"/>
    </row>
    <row r="283" spans="3:4" x14ac:dyDescent="0.2">
      <c r="C283" s="26"/>
      <c r="D283" s="26"/>
    </row>
    <row r="284" spans="3:4" x14ac:dyDescent="0.2">
      <c r="C284" s="26"/>
      <c r="D284" s="26"/>
    </row>
    <row r="285" spans="3:4" x14ac:dyDescent="0.2">
      <c r="C285" s="26"/>
      <c r="D285" s="26"/>
    </row>
    <row r="286" spans="3:4" x14ac:dyDescent="0.2">
      <c r="C286" s="26"/>
      <c r="D286" s="26"/>
    </row>
    <row r="287" spans="3:4" x14ac:dyDescent="0.2">
      <c r="C287" s="26"/>
      <c r="D287" s="26"/>
    </row>
    <row r="288" spans="3:4" x14ac:dyDescent="0.2">
      <c r="C288" s="26"/>
      <c r="D288" s="26"/>
    </row>
    <row r="289" spans="3:4" x14ac:dyDescent="0.2">
      <c r="C289" s="26"/>
      <c r="D289" s="26"/>
    </row>
    <row r="290" spans="3:4" x14ac:dyDescent="0.2">
      <c r="C290" s="26"/>
      <c r="D290" s="26"/>
    </row>
    <row r="291" spans="3:4" x14ac:dyDescent="0.2">
      <c r="C291" s="26"/>
      <c r="D291" s="26"/>
    </row>
    <row r="292" spans="3:4" x14ac:dyDescent="0.2">
      <c r="C292" s="26"/>
      <c r="D292" s="26"/>
    </row>
    <row r="293" spans="3:4" x14ac:dyDescent="0.2">
      <c r="C293" s="26"/>
      <c r="D293" s="26"/>
    </row>
    <row r="294" spans="3:4" x14ac:dyDescent="0.2">
      <c r="C294" s="26"/>
      <c r="D294" s="26"/>
    </row>
    <row r="295" spans="3:4" x14ac:dyDescent="0.2">
      <c r="C295" s="26"/>
      <c r="D295" s="26"/>
    </row>
    <row r="296" spans="3:4" x14ac:dyDescent="0.2">
      <c r="C296" s="26"/>
      <c r="D296" s="26"/>
    </row>
    <row r="297" spans="3:4" x14ac:dyDescent="0.2">
      <c r="C297" s="26"/>
      <c r="D297" s="26"/>
    </row>
    <row r="298" spans="3:4" x14ac:dyDescent="0.2">
      <c r="C298" s="26"/>
      <c r="D298" s="26"/>
    </row>
    <row r="299" spans="3:4" x14ac:dyDescent="0.2">
      <c r="C299" s="26"/>
      <c r="D299" s="26"/>
    </row>
    <row r="300" spans="3:4" x14ac:dyDescent="0.2">
      <c r="C300" s="26"/>
      <c r="D300" s="26"/>
    </row>
  </sheetData>
  <sheetProtection selectLockedCells="1" selectUnlockedCells="1"/>
  <sortState xmlns:xlrd2="http://schemas.microsoft.com/office/spreadsheetml/2017/richdata2" ref="A21:U234">
    <sortCondition ref="C21:C234"/>
  </sortState>
  <mergeCells count="1">
    <mergeCell ref="X162:Y162"/>
  </mergeCell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58E19-D82A-43EF-9817-9C6E4C8B73A2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4"/>
  <sheetViews>
    <sheetView topLeftCell="A163" workbookViewId="0">
      <selection activeCell="A130" sqref="A130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150</v>
      </c>
      <c r="I1" s="64" t="s">
        <v>151</v>
      </c>
      <c r="J1" s="65" t="s">
        <v>35</v>
      </c>
    </row>
    <row r="2" spans="1:16" x14ac:dyDescent="0.2">
      <c r="I2" s="66" t="s">
        <v>152</v>
      </c>
      <c r="J2" s="67" t="s">
        <v>34</v>
      </c>
    </row>
    <row r="3" spans="1:16" x14ac:dyDescent="0.2">
      <c r="A3" s="68" t="s">
        <v>153</v>
      </c>
      <c r="I3" s="66" t="s">
        <v>131</v>
      </c>
      <c r="J3" s="67" t="s">
        <v>32</v>
      </c>
    </row>
    <row r="4" spans="1:16" x14ac:dyDescent="0.2">
      <c r="I4" s="66" t="s">
        <v>154</v>
      </c>
      <c r="J4" s="67" t="s">
        <v>32</v>
      </c>
    </row>
    <row r="5" spans="1:16" x14ac:dyDescent="0.2">
      <c r="I5" s="69" t="s">
        <v>155</v>
      </c>
      <c r="J5" s="70" t="s">
        <v>33</v>
      </c>
    </row>
    <row r="11" spans="1:16" ht="12.75" customHeight="1" x14ac:dyDescent="0.2">
      <c r="A11" s="26" t="str">
        <f t="shared" ref="A11:A42" si="0">P11</f>
        <v> ORI 120 </v>
      </c>
      <c r="B11" s="2" t="str">
        <f t="shared" ref="B11:B42" si="1">IF(H11=INT(H11),"I","II")</f>
        <v>I</v>
      </c>
      <c r="C11" s="26">
        <f t="shared" ref="C11:C42" si="2">1*G11</f>
        <v>40759.411</v>
      </c>
      <c r="D11" t="str">
        <f t="shared" ref="D11:D42" si="3">VLOOKUP(F11,I$1:J$5,2,FALSE)</f>
        <v>vis</v>
      </c>
      <c r="E11">
        <f>VLOOKUP(C11,'Active 2'!C$21:E$938,3,FALSE)</f>
        <v>-5277.9781107468507</v>
      </c>
      <c r="F11" s="2" t="s">
        <v>155</v>
      </c>
      <c r="G11" t="str">
        <f t="shared" ref="G11:G42" si="4">MID(I11,3,LEN(I11)-3)</f>
        <v>40759.411</v>
      </c>
      <c r="H11" s="26">
        <f t="shared" ref="H11:H42" si="5">1*K11</f>
        <v>-5278</v>
      </c>
      <c r="I11" s="71" t="s">
        <v>156</v>
      </c>
      <c r="J11" s="72" t="s">
        <v>157</v>
      </c>
      <c r="K11" s="71">
        <v>-5278</v>
      </c>
      <c r="L11" s="71" t="s">
        <v>158</v>
      </c>
      <c r="M11" s="72" t="s">
        <v>159</v>
      </c>
      <c r="N11" s="72"/>
      <c r="O11" s="73" t="s">
        <v>160</v>
      </c>
      <c r="P11" s="73" t="s">
        <v>161</v>
      </c>
    </row>
    <row r="12" spans="1:16" ht="12.75" customHeight="1" x14ac:dyDescent="0.2">
      <c r="A12" s="26" t="str">
        <f t="shared" si="0"/>
        <v> BBS 11 </v>
      </c>
      <c r="B12" s="2" t="str">
        <f t="shared" si="1"/>
        <v>I</v>
      </c>
      <c r="C12" s="26">
        <f t="shared" si="2"/>
        <v>41929.317000000003</v>
      </c>
      <c r="D12" t="str">
        <f t="shared" si="3"/>
        <v>vis</v>
      </c>
      <c r="E12">
        <f>VLOOKUP(C12,'Active 2'!C$21:E$938,3,FALSE)</f>
        <v>-2820.0450753907553</v>
      </c>
      <c r="F12" s="2" t="s">
        <v>155</v>
      </c>
      <c r="G12" t="str">
        <f t="shared" si="4"/>
        <v>41929.317</v>
      </c>
      <c r="H12" s="26">
        <f t="shared" si="5"/>
        <v>-2820</v>
      </c>
      <c r="I12" s="71" t="s">
        <v>162</v>
      </c>
      <c r="J12" s="72" t="s">
        <v>163</v>
      </c>
      <c r="K12" s="71">
        <v>-2820</v>
      </c>
      <c r="L12" s="71" t="s">
        <v>164</v>
      </c>
      <c r="M12" s="72" t="s">
        <v>159</v>
      </c>
      <c r="N12" s="72"/>
      <c r="O12" s="73" t="s">
        <v>160</v>
      </c>
      <c r="P12" s="73" t="s">
        <v>165</v>
      </c>
    </row>
    <row r="13" spans="1:16" ht="12.75" customHeight="1" x14ac:dyDescent="0.2">
      <c r="A13" s="26" t="str">
        <f t="shared" si="0"/>
        <v> BBS 17 </v>
      </c>
      <c r="B13" s="2" t="str">
        <f t="shared" si="1"/>
        <v>I</v>
      </c>
      <c r="C13" s="26">
        <f t="shared" si="2"/>
        <v>42275.370999999999</v>
      </c>
      <c r="D13" t="str">
        <f t="shared" si="3"/>
        <v>vis</v>
      </c>
      <c r="E13">
        <f>VLOOKUP(C13,'Active 2'!C$21:E$938,3,FALSE)</f>
        <v>-2092.997296665706</v>
      </c>
      <c r="F13" s="2" t="s">
        <v>155</v>
      </c>
      <c r="G13" t="str">
        <f t="shared" si="4"/>
        <v>42275.371</v>
      </c>
      <c r="H13" s="26">
        <f t="shared" si="5"/>
        <v>-2093</v>
      </c>
      <c r="I13" s="71" t="s">
        <v>166</v>
      </c>
      <c r="J13" s="72" t="s">
        <v>167</v>
      </c>
      <c r="K13" s="71">
        <v>-2093</v>
      </c>
      <c r="L13" s="71" t="s">
        <v>168</v>
      </c>
      <c r="M13" s="72" t="s">
        <v>159</v>
      </c>
      <c r="N13" s="72"/>
      <c r="O13" s="73" t="s">
        <v>160</v>
      </c>
      <c r="P13" s="73" t="s">
        <v>169</v>
      </c>
    </row>
    <row r="14" spans="1:16" ht="12.75" customHeight="1" x14ac:dyDescent="0.2">
      <c r="A14" s="26" t="str">
        <f t="shared" si="0"/>
        <v> BBS 23 </v>
      </c>
      <c r="B14" s="2" t="str">
        <f t="shared" si="1"/>
        <v>I</v>
      </c>
      <c r="C14" s="26">
        <f t="shared" si="2"/>
        <v>42621.39</v>
      </c>
      <c r="D14" t="str">
        <f t="shared" si="3"/>
        <v>vis</v>
      </c>
      <c r="E14">
        <f>VLOOKUP(C14,'Active 2'!C$21:E$938,3,FALSE)</f>
        <v>-1366.0230517598079</v>
      </c>
      <c r="F14" s="2" t="s">
        <v>155</v>
      </c>
      <c r="G14" t="str">
        <f t="shared" si="4"/>
        <v>42621.390</v>
      </c>
      <c r="H14" s="26">
        <f t="shared" si="5"/>
        <v>-1366</v>
      </c>
      <c r="I14" s="71" t="s">
        <v>170</v>
      </c>
      <c r="J14" s="72" t="s">
        <v>171</v>
      </c>
      <c r="K14" s="71">
        <v>-1366</v>
      </c>
      <c r="L14" s="71" t="s">
        <v>172</v>
      </c>
      <c r="M14" s="72" t="s">
        <v>159</v>
      </c>
      <c r="N14" s="72"/>
      <c r="O14" s="73" t="s">
        <v>160</v>
      </c>
      <c r="P14" s="73" t="s">
        <v>173</v>
      </c>
    </row>
    <row r="15" spans="1:16" ht="12.75" customHeight="1" x14ac:dyDescent="0.2">
      <c r="A15" s="26" t="str">
        <f t="shared" si="0"/>
        <v> AOEB 2 </v>
      </c>
      <c r="B15" s="2" t="str">
        <f t="shared" si="1"/>
        <v>I</v>
      </c>
      <c r="C15" s="26">
        <f t="shared" si="2"/>
        <v>43011.697</v>
      </c>
      <c r="D15" t="str">
        <f t="shared" si="3"/>
        <v>vis</v>
      </c>
      <c r="E15">
        <f>VLOOKUP(C15,'Active 2'!C$21:E$938,3,FALSE)</f>
        <v>-546.00121305590278</v>
      </c>
      <c r="F15" s="2" t="s">
        <v>155</v>
      </c>
      <c r="G15" t="str">
        <f t="shared" si="4"/>
        <v>43011.697</v>
      </c>
      <c r="H15" s="26">
        <f t="shared" si="5"/>
        <v>-546</v>
      </c>
      <c r="I15" s="71" t="s">
        <v>174</v>
      </c>
      <c r="J15" s="72" t="s">
        <v>175</v>
      </c>
      <c r="K15" s="71">
        <v>-546</v>
      </c>
      <c r="L15" s="71" t="s">
        <v>176</v>
      </c>
      <c r="M15" s="72" t="s">
        <v>159</v>
      </c>
      <c r="N15" s="72"/>
      <c r="O15" s="73" t="s">
        <v>177</v>
      </c>
      <c r="P15" s="73" t="s">
        <v>178</v>
      </c>
    </row>
    <row r="16" spans="1:16" ht="12.75" customHeight="1" x14ac:dyDescent="0.2">
      <c r="A16" s="26" t="str">
        <f t="shared" si="0"/>
        <v> AOEB 2 </v>
      </c>
      <c r="B16" s="2" t="str">
        <f t="shared" si="1"/>
        <v>I</v>
      </c>
      <c r="C16" s="26">
        <f t="shared" si="2"/>
        <v>43011.701999999997</v>
      </c>
      <c r="D16" t="str">
        <f t="shared" si="3"/>
        <v>vis</v>
      </c>
      <c r="E16">
        <f>VLOOKUP(C16,'Active 2'!C$21:E$938,3,FALSE)</f>
        <v>-545.99070822459976</v>
      </c>
      <c r="F16" s="2" t="s">
        <v>155</v>
      </c>
      <c r="G16" t="str">
        <f t="shared" si="4"/>
        <v>43011.702</v>
      </c>
      <c r="H16" s="26">
        <f t="shared" si="5"/>
        <v>-546</v>
      </c>
      <c r="I16" s="71" t="s">
        <v>179</v>
      </c>
      <c r="J16" s="72" t="s">
        <v>180</v>
      </c>
      <c r="K16" s="71">
        <v>-546</v>
      </c>
      <c r="L16" s="71" t="s">
        <v>181</v>
      </c>
      <c r="M16" s="72" t="s">
        <v>159</v>
      </c>
      <c r="N16" s="72"/>
      <c r="O16" s="73" t="s">
        <v>182</v>
      </c>
      <c r="P16" s="73" t="s">
        <v>178</v>
      </c>
    </row>
    <row r="17" spans="1:16" ht="12.75" customHeight="1" x14ac:dyDescent="0.2">
      <c r="A17" s="26" t="str">
        <f t="shared" si="0"/>
        <v> AOEB 2 </v>
      </c>
      <c r="B17" s="2" t="str">
        <f t="shared" si="1"/>
        <v>I</v>
      </c>
      <c r="C17" s="26">
        <f t="shared" si="2"/>
        <v>43011.711000000003</v>
      </c>
      <c r="D17" t="str">
        <f t="shared" si="3"/>
        <v>vis</v>
      </c>
      <c r="E17">
        <f>VLOOKUP(C17,'Active 2'!C$21:E$938,3,FALSE)</f>
        <v>-545.97179952823296</v>
      </c>
      <c r="F17" s="2" t="s">
        <v>155</v>
      </c>
      <c r="G17" t="str">
        <f t="shared" si="4"/>
        <v>43011.711</v>
      </c>
      <c r="H17" s="26">
        <f t="shared" si="5"/>
        <v>-546</v>
      </c>
      <c r="I17" s="71" t="s">
        <v>183</v>
      </c>
      <c r="J17" s="72" t="s">
        <v>184</v>
      </c>
      <c r="K17" s="71">
        <v>-546</v>
      </c>
      <c r="L17" s="71" t="s">
        <v>185</v>
      </c>
      <c r="M17" s="72" t="s">
        <v>159</v>
      </c>
      <c r="N17" s="72"/>
      <c r="O17" s="73" t="s">
        <v>186</v>
      </c>
      <c r="P17" s="73" t="s">
        <v>178</v>
      </c>
    </row>
    <row r="18" spans="1:16" ht="12.75" customHeight="1" x14ac:dyDescent="0.2">
      <c r="A18" s="26" t="str">
        <f t="shared" si="0"/>
        <v> AOEB 2 </v>
      </c>
      <c r="B18" s="2" t="str">
        <f t="shared" si="1"/>
        <v>I</v>
      </c>
      <c r="C18" s="26">
        <f t="shared" si="2"/>
        <v>43346.794999999998</v>
      </c>
      <c r="D18" t="str">
        <f t="shared" si="3"/>
        <v>vis</v>
      </c>
      <c r="E18">
        <f>VLOOKUP(C18,'Active 2'!C$21:E$938,3,FALSE)</f>
        <v>158.02837930600529</v>
      </c>
      <c r="F18" s="2" t="s">
        <v>155</v>
      </c>
      <c r="G18" t="str">
        <f t="shared" si="4"/>
        <v>43346.795</v>
      </c>
      <c r="H18" s="26">
        <f t="shared" si="5"/>
        <v>158</v>
      </c>
      <c r="I18" s="71" t="s">
        <v>187</v>
      </c>
      <c r="J18" s="72" t="s">
        <v>188</v>
      </c>
      <c r="K18" s="71">
        <v>158</v>
      </c>
      <c r="L18" s="71" t="s">
        <v>189</v>
      </c>
      <c r="M18" s="72" t="s">
        <v>159</v>
      </c>
      <c r="N18" s="72"/>
      <c r="O18" s="73" t="s">
        <v>190</v>
      </c>
      <c r="P18" s="73" t="s">
        <v>178</v>
      </c>
    </row>
    <row r="19" spans="1:16" ht="12.75" customHeight="1" x14ac:dyDescent="0.2">
      <c r="A19" s="26" t="str">
        <f t="shared" si="0"/>
        <v> AOEB 2 </v>
      </c>
      <c r="B19" s="2" t="str">
        <f t="shared" si="1"/>
        <v>I</v>
      </c>
      <c r="C19" s="26">
        <f t="shared" si="2"/>
        <v>43693.760999999999</v>
      </c>
      <c r="D19" t="str">
        <f t="shared" si="3"/>
        <v>vis</v>
      </c>
      <c r="E19">
        <f>VLOOKUP(C19,'Active 2'!C$21:E$938,3,FALSE)</f>
        <v>886.99223926172976</v>
      </c>
      <c r="F19" s="2" t="s">
        <v>155</v>
      </c>
      <c r="G19" t="str">
        <f t="shared" si="4"/>
        <v>43693.761</v>
      </c>
      <c r="H19" s="26">
        <f t="shared" si="5"/>
        <v>887</v>
      </c>
      <c r="I19" s="71" t="s">
        <v>191</v>
      </c>
      <c r="J19" s="72" t="s">
        <v>192</v>
      </c>
      <c r="K19" s="71">
        <v>887</v>
      </c>
      <c r="L19" s="71" t="s">
        <v>193</v>
      </c>
      <c r="M19" s="72" t="s">
        <v>159</v>
      </c>
      <c r="N19" s="72"/>
      <c r="O19" s="73" t="s">
        <v>186</v>
      </c>
      <c r="P19" s="73" t="s">
        <v>178</v>
      </c>
    </row>
    <row r="20" spans="1:16" ht="12.75" customHeight="1" x14ac:dyDescent="0.2">
      <c r="A20" s="26" t="str">
        <f t="shared" si="0"/>
        <v> AOEB 2 </v>
      </c>
      <c r="B20" s="2" t="str">
        <f t="shared" si="1"/>
        <v>I</v>
      </c>
      <c r="C20" s="26">
        <f t="shared" si="2"/>
        <v>44019.813000000002</v>
      </c>
      <c r="D20" t="str">
        <f t="shared" si="3"/>
        <v>vis</v>
      </c>
      <c r="E20">
        <f>VLOOKUP(C20,'Active 2'!C$21:E$938,3,FALSE)</f>
        <v>1572.016490820344</v>
      </c>
      <c r="F20" s="2" t="s">
        <v>155</v>
      </c>
      <c r="G20" t="str">
        <f t="shared" si="4"/>
        <v>44019.813</v>
      </c>
      <c r="H20" s="26">
        <f t="shared" si="5"/>
        <v>1572</v>
      </c>
      <c r="I20" s="71" t="s">
        <v>194</v>
      </c>
      <c r="J20" s="72" t="s">
        <v>195</v>
      </c>
      <c r="K20" s="71">
        <v>1572</v>
      </c>
      <c r="L20" s="71" t="s">
        <v>196</v>
      </c>
      <c r="M20" s="72" t="s">
        <v>159</v>
      </c>
      <c r="N20" s="72"/>
      <c r="O20" s="73" t="s">
        <v>186</v>
      </c>
      <c r="P20" s="73" t="s">
        <v>178</v>
      </c>
    </row>
    <row r="21" spans="1:16" ht="12.75" customHeight="1" x14ac:dyDescent="0.2">
      <c r="A21" s="26" t="str">
        <f t="shared" si="0"/>
        <v> AOEB 2 </v>
      </c>
      <c r="B21" s="2" t="str">
        <f t="shared" si="1"/>
        <v>I</v>
      </c>
      <c r="C21" s="26">
        <f t="shared" si="2"/>
        <v>44051.703999999998</v>
      </c>
      <c r="D21" t="str">
        <f t="shared" si="3"/>
        <v>vis</v>
      </c>
      <c r="E21">
        <f>VLOOKUP(C21,'Active 2'!C$21:E$938,3,FALSE)</f>
        <v>1639.0184058720927</v>
      </c>
      <c r="F21" s="2" t="s">
        <v>155</v>
      </c>
      <c r="G21" t="str">
        <f t="shared" si="4"/>
        <v>44051.704</v>
      </c>
      <c r="H21" s="26">
        <f t="shared" si="5"/>
        <v>1639</v>
      </c>
      <c r="I21" s="71" t="s">
        <v>197</v>
      </c>
      <c r="J21" s="72" t="s">
        <v>198</v>
      </c>
      <c r="K21" s="71">
        <v>1639</v>
      </c>
      <c r="L21" s="71" t="s">
        <v>199</v>
      </c>
      <c r="M21" s="72" t="s">
        <v>159</v>
      </c>
      <c r="N21" s="72"/>
      <c r="O21" s="73" t="s">
        <v>200</v>
      </c>
      <c r="P21" s="73" t="s">
        <v>178</v>
      </c>
    </row>
    <row r="22" spans="1:16" ht="12.75" customHeight="1" x14ac:dyDescent="0.2">
      <c r="A22" s="26" t="str">
        <f t="shared" si="0"/>
        <v> AOEB 2 </v>
      </c>
      <c r="B22" s="2" t="str">
        <f t="shared" si="1"/>
        <v>I</v>
      </c>
      <c r="C22" s="26">
        <f t="shared" si="2"/>
        <v>44081.684999999998</v>
      </c>
      <c r="D22" t="str">
        <f t="shared" si="3"/>
        <v>vis</v>
      </c>
      <c r="E22">
        <f>VLOOKUP(C22,'Active 2'!C$21:E$938,3,FALSE)</f>
        <v>1702.0074753640095</v>
      </c>
      <c r="F22" s="2" t="s">
        <v>155</v>
      </c>
      <c r="G22" t="str">
        <f t="shared" si="4"/>
        <v>44081.685</v>
      </c>
      <c r="H22" s="26">
        <f t="shared" si="5"/>
        <v>1702</v>
      </c>
      <c r="I22" s="71" t="s">
        <v>201</v>
      </c>
      <c r="J22" s="72" t="s">
        <v>202</v>
      </c>
      <c r="K22" s="71">
        <v>1702</v>
      </c>
      <c r="L22" s="71" t="s">
        <v>181</v>
      </c>
      <c r="M22" s="72" t="s">
        <v>159</v>
      </c>
      <c r="N22" s="72"/>
      <c r="O22" s="73" t="s">
        <v>186</v>
      </c>
      <c r="P22" s="73" t="s">
        <v>178</v>
      </c>
    </row>
    <row r="23" spans="1:16" ht="12.75" customHeight="1" x14ac:dyDescent="0.2">
      <c r="A23" s="26" t="str">
        <f t="shared" si="0"/>
        <v> AOEB 2 </v>
      </c>
      <c r="B23" s="2" t="str">
        <f t="shared" si="1"/>
        <v>I</v>
      </c>
      <c r="C23" s="26">
        <f t="shared" si="2"/>
        <v>44406.773999999998</v>
      </c>
      <c r="D23" t="str">
        <f t="shared" si="3"/>
        <v>vis</v>
      </c>
      <c r="E23">
        <f>VLOOKUP(C23,'Active 2'!C$21:E$938,3,FALSE)</f>
        <v>2385.0084964126027</v>
      </c>
      <c r="F23" s="2" t="s">
        <v>155</v>
      </c>
      <c r="G23" t="str">
        <f t="shared" si="4"/>
        <v>44406.774</v>
      </c>
      <c r="H23" s="26">
        <f t="shared" si="5"/>
        <v>2385</v>
      </c>
      <c r="I23" s="71" t="s">
        <v>203</v>
      </c>
      <c r="J23" s="72" t="s">
        <v>204</v>
      </c>
      <c r="K23" s="71">
        <v>2385</v>
      </c>
      <c r="L23" s="71" t="s">
        <v>181</v>
      </c>
      <c r="M23" s="72" t="s">
        <v>159</v>
      </c>
      <c r="N23" s="72"/>
      <c r="O23" s="73" t="s">
        <v>205</v>
      </c>
      <c r="P23" s="73" t="s">
        <v>178</v>
      </c>
    </row>
    <row r="24" spans="1:16" ht="12.75" customHeight="1" x14ac:dyDescent="0.2">
      <c r="A24" s="26" t="str">
        <f t="shared" si="0"/>
        <v> AOEB 2 </v>
      </c>
      <c r="B24" s="2" t="str">
        <f t="shared" si="1"/>
        <v>I</v>
      </c>
      <c r="C24" s="26">
        <f t="shared" si="2"/>
        <v>44407.724000000002</v>
      </c>
      <c r="D24" t="str">
        <f t="shared" si="3"/>
        <v>vis</v>
      </c>
      <c r="E24">
        <f>VLOOKUP(C24,'Active 2'!C$21:E$938,3,FALSE)</f>
        <v>2387.0044143612236</v>
      </c>
      <c r="F24" s="2" t="s">
        <v>155</v>
      </c>
      <c r="G24" t="str">
        <f t="shared" si="4"/>
        <v>44407.724</v>
      </c>
      <c r="H24" s="26">
        <f t="shared" si="5"/>
        <v>2387</v>
      </c>
      <c r="I24" s="71" t="s">
        <v>206</v>
      </c>
      <c r="J24" s="72" t="s">
        <v>207</v>
      </c>
      <c r="K24" s="71">
        <v>2387</v>
      </c>
      <c r="L24" s="71" t="s">
        <v>208</v>
      </c>
      <c r="M24" s="72" t="s">
        <v>159</v>
      </c>
      <c r="N24" s="72"/>
      <c r="O24" s="73" t="s">
        <v>205</v>
      </c>
      <c r="P24" s="73" t="s">
        <v>178</v>
      </c>
    </row>
    <row r="25" spans="1:16" ht="12.75" customHeight="1" x14ac:dyDescent="0.2">
      <c r="A25" s="26" t="str">
        <f t="shared" si="0"/>
        <v> AOEB 2 </v>
      </c>
      <c r="B25" s="2" t="str">
        <f t="shared" si="1"/>
        <v>I</v>
      </c>
      <c r="C25" s="26">
        <f t="shared" si="2"/>
        <v>44487.690999999999</v>
      </c>
      <c r="D25" t="str">
        <f t="shared" si="3"/>
        <v>vis</v>
      </c>
      <c r="E25">
        <f>VLOOKUP(C25,'Active 2'!C$21:E$938,3,FALSE)</f>
        <v>2555.012383410286</v>
      </c>
      <c r="F25" s="2" t="s">
        <v>155</v>
      </c>
      <c r="G25" t="str">
        <f t="shared" si="4"/>
        <v>44487.691</v>
      </c>
      <c r="H25" s="26">
        <f t="shared" si="5"/>
        <v>2555</v>
      </c>
      <c r="I25" s="71" t="s">
        <v>209</v>
      </c>
      <c r="J25" s="72" t="s">
        <v>210</v>
      </c>
      <c r="K25" s="71">
        <v>2555</v>
      </c>
      <c r="L25" s="71" t="s">
        <v>211</v>
      </c>
      <c r="M25" s="72" t="s">
        <v>159</v>
      </c>
      <c r="N25" s="72"/>
      <c r="O25" s="73" t="s">
        <v>205</v>
      </c>
      <c r="P25" s="73" t="s">
        <v>178</v>
      </c>
    </row>
    <row r="26" spans="1:16" ht="12.75" customHeight="1" x14ac:dyDescent="0.2">
      <c r="A26" s="26" t="str">
        <f t="shared" si="0"/>
        <v> AOEB 2 </v>
      </c>
      <c r="B26" s="2" t="str">
        <f t="shared" si="1"/>
        <v>I</v>
      </c>
      <c r="C26" s="26">
        <f t="shared" si="2"/>
        <v>44885.607000000004</v>
      </c>
      <c r="D26" t="str">
        <f t="shared" si="3"/>
        <v>vis</v>
      </c>
      <c r="E26">
        <f>VLOOKUP(C26,'Active 2'!C$21:E$938,3,FALSE)</f>
        <v>3391.0204743994473</v>
      </c>
      <c r="F26" s="2" t="s">
        <v>155</v>
      </c>
      <c r="G26" t="str">
        <f t="shared" si="4"/>
        <v>44885.607</v>
      </c>
      <c r="H26" s="26">
        <f t="shared" si="5"/>
        <v>3391</v>
      </c>
      <c r="I26" s="71" t="s">
        <v>212</v>
      </c>
      <c r="J26" s="72" t="s">
        <v>213</v>
      </c>
      <c r="K26" s="71">
        <v>3391</v>
      </c>
      <c r="L26" s="71" t="s">
        <v>158</v>
      </c>
      <c r="M26" s="72" t="s">
        <v>159</v>
      </c>
      <c r="N26" s="72"/>
      <c r="O26" s="73" t="s">
        <v>186</v>
      </c>
      <c r="P26" s="73" t="s">
        <v>178</v>
      </c>
    </row>
    <row r="27" spans="1:16" ht="12.75" customHeight="1" x14ac:dyDescent="0.2">
      <c r="A27" s="26" t="str">
        <f t="shared" si="0"/>
        <v> AOEB 2 </v>
      </c>
      <c r="B27" s="2" t="str">
        <f t="shared" si="1"/>
        <v>I</v>
      </c>
      <c r="C27" s="26">
        <f t="shared" si="2"/>
        <v>45221.654000000002</v>
      </c>
      <c r="D27" t="str">
        <f t="shared" si="3"/>
        <v>vis</v>
      </c>
      <c r="E27">
        <f>VLOOKUP(C27,'Active 2'!C$21:E$938,3,FALSE)</f>
        <v>4097.0438837437059</v>
      </c>
      <c r="F27" s="2" t="s">
        <v>155</v>
      </c>
      <c r="G27" t="str">
        <f t="shared" si="4"/>
        <v>45221.654</v>
      </c>
      <c r="H27" s="26">
        <f t="shared" si="5"/>
        <v>4097</v>
      </c>
      <c r="I27" s="71" t="s">
        <v>214</v>
      </c>
      <c r="J27" s="72" t="s">
        <v>215</v>
      </c>
      <c r="K27" s="71">
        <v>4097</v>
      </c>
      <c r="L27" s="71" t="s">
        <v>216</v>
      </c>
      <c r="M27" s="72" t="s">
        <v>159</v>
      </c>
      <c r="N27" s="72"/>
      <c r="O27" s="73" t="s">
        <v>186</v>
      </c>
      <c r="P27" s="73" t="s">
        <v>178</v>
      </c>
    </row>
    <row r="28" spans="1:16" ht="12.75" customHeight="1" x14ac:dyDescent="0.2">
      <c r="A28" s="26" t="str">
        <f t="shared" si="0"/>
        <v> PASP 98.691 </v>
      </c>
      <c r="B28" s="2" t="str">
        <f t="shared" si="1"/>
        <v>I</v>
      </c>
      <c r="C28" s="26">
        <f t="shared" si="2"/>
        <v>45911.789599999996</v>
      </c>
      <c r="D28" t="str">
        <f t="shared" si="3"/>
        <v>vis</v>
      </c>
      <c r="E28">
        <f>VLOOKUP(C28,'Active 2'!C$21:E$938,3,FALSE)</f>
        <v>5546.9954953392371</v>
      </c>
      <c r="F28" s="2" t="s">
        <v>155</v>
      </c>
      <c r="G28" t="str">
        <f t="shared" si="4"/>
        <v>45911.7896</v>
      </c>
      <c r="H28" s="26">
        <f t="shared" si="5"/>
        <v>5547</v>
      </c>
      <c r="I28" s="71" t="s">
        <v>217</v>
      </c>
      <c r="J28" s="72" t="s">
        <v>218</v>
      </c>
      <c r="K28" s="71">
        <v>5547</v>
      </c>
      <c r="L28" s="71" t="s">
        <v>219</v>
      </c>
      <c r="M28" s="72" t="s">
        <v>220</v>
      </c>
      <c r="N28" s="72" t="s">
        <v>221</v>
      </c>
      <c r="O28" s="73" t="s">
        <v>222</v>
      </c>
      <c r="P28" s="73" t="s">
        <v>223</v>
      </c>
    </row>
    <row r="29" spans="1:16" ht="12.75" customHeight="1" x14ac:dyDescent="0.2">
      <c r="A29" s="26" t="str">
        <f t="shared" si="0"/>
        <v> AOEB 2 </v>
      </c>
      <c r="B29" s="2" t="str">
        <f t="shared" si="1"/>
        <v>I</v>
      </c>
      <c r="C29" s="26">
        <f t="shared" si="2"/>
        <v>45923.690999999999</v>
      </c>
      <c r="D29" t="str">
        <f t="shared" si="3"/>
        <v>vis</v>
      </c>
      <c r="E29">
        <f>VLOOKUP(C29,'Active 2'!C$21:E$938,3,FALSE)</f>
        <v>5571.999935206195</v>
      </c>
      <c r="F29" s="2" t="s">
        <v>155</v>
      </c>
      <c r="G29" t="str">
        <f t="shared" si="4"/>
        <v>45923.691</v>
      </c>
      <c r="H29" s="26">
        <f t="shared" si="5"/>
        <v>5572</v>
      </c>
      <c r="I29" s="71" t="s">
        <v>224</v>
      </c>
      <c r="J29" s="72" t="s">
        <v>225</v>
      </c>
      <c r="K29" s="71">
        <v>5572</v>
      </c>
      <c r="L29" s="71" t="s">
        <v>226</v>
      </c>
      <c r="M29" s="72" t="s">
        <v>159</v>
      </c>
      <c r="N29" s="72"/>
      <c r="O29" s="73" t="s">
        <v>186</v>
      </c>
      <c r="P29" s="73" t="s">
        <v>178</v>
      </c>
    </row>
    <row r="30" spans="1:16" ht="12.75" customHeight="1" x14ac:dyDescent="0.2">
      <c r="A30" s="26" t="str">
        <f t="shared" si="0"/>
        <v> AOEB 2 </v>
      </c>
      <c r="B30" s="2" t="str">
        <f t="shared" si="1"/>
        <v>I</v>
      </c>
      <c r="C30" s="26">
        <f t="shared" si="2"/>
        <v>45944.629000000001</v>
      </c>
      <c r="D30" t="str">
        <f t="shared" si="3"/>
        <v>vis</v>
      </c>
      <c r="E30">
        <f>VLOOKUP(C30,'Active 2'!C$21:E$938,3,FALSE)</f>
        <v>5615.989966793597</v>
      </c>
      <c r="F30" s="2" t="s">
        <v>155</v>
      </c>
      <c r="G30" t="str">
        <f t="shared" si="4"/>
        <v>45944.629</v>
      </c>
      <c r="H30" s="26">
        <f t="shared" si="5"/>
        <v>5616</v>
      </c>
      <c r="I30" s="71" t="s">
        <v>227</v>
      </c>
      <c r="J30" s="72" t="s">
        <v>228</v>
      </c>
      <c r="K30" s="71">
        <v>5616</v>
      </c>
      <c r="L30" s="71" t="s">
        <v>229</v>
      </c>
      <c r="M30" s="72" t="s">
        <v>159</v>
      </c>
      <c r="N30" s="72"/>
      <c r="O30" s="73" t="s">
        <v>230</v>
      </c>
      <c r="P30" s="73" t="s">
        <v>178</v>
      </c>
    </row>
    <row r="31" spans="1:16" ht="12.75" customHeight="1" x14ac:dyDescent="0.2">
      <c r="A31" s="26" t="str">
        <f t="shared" si="0"/>
        <v> AOEB 2 </v>
      </c>
      <c r="B31" s="2" t="str">
        <f t="shared" si="1"/>
        <v>I</v>
      </c>
      <c r="C31" s="26">
        <f t="shared" si="2"/>
        <v>46230.694000000003</v>
      </c>
      <c r="D31" t="str">
        <f t="shared" si="3"/>
        <v>vis</v>
      </c>
      <c r="E31">
        <f>VLOOKUP(C31,'Active 2'!C$21:E$938,3,FALSE)</f>
        <v>6217.0028804457579</v>
      </c>
      <c r="F31" s="2" t="s">
        <v>155</v>
      </c>
      <c r="G31" t="str">
        <f t="shared" si="4"/>
        <v>46230.694</v>
      </c>
      <c r="H31" s="26">
        <f t="shared" si="5"/>
        <v>6217</v>
      </c>
      <c r="I31" s="71" t="s">
        <v>231</v>
      </c>
      <c r="J31" s="72" t="s">
        <v>232</v>
      </c>
      <c r="K31" s="71">
        <v>6217</v>
      </c>
      <c r="L31" s="71" t="s">
        <v>168</v>
      </c>
      <c r="M31" s="72" t="s">
        <v>159</v>
      </c>
      <c r="N31" s="72"/>
      <c r="O31" s="73" t="s">
        <v>186</v>
      </c>
      <c r="P31" s="73" t="s">
        <v>178</v>
      </c>
    </row>
    <row r="32" spans="1:16" ht="12.75" customHeight="1" x14ac:dyDescent="0.2">
      <c r="A32" s="26" t="str">
        <f t="shared" si="0"/>
        <v> AOEB 2 </v>
      </c>
      <c r="B32" s="2" t="str">
        <f t="shared" si="1"/>
        <v>I</v>
      </c>
      <c r="C32" s="26">
        <f t="shared" si="2"/>
        <v>46270.675000000003</v>
      </c>
      <c r="D32" t="str">
        <f t="shared" si="3"/>
        <v>vis</v>
      </c>
      <c r="E32">
        <f>VLOOKUP(C32,'Active 2'!C$21:E$938,3,FALSE)</f>
        <v>6301.0016125546381</v>
      </c>
      <c r="F32" s="2" t="s">
        <v>155</v>
      </c>
      <c r="G32" t="str">
        <f t="shared" si="4"/>
        <v>46270.675</v>
      </c>
      <c r="H32" s="26">
        <f t="shared" si="5"/>
        <v>6301</v>
      </c>
      <c r="I32" s="71" t="s">
        <v>233</v>
      </c>
      <c r="J32" s="72" t="s">
        <v>234</v>
      </c>
      <c r="K32" s="71">
        <v>6301</v>
      </c>
      <c r="L32" s="71" t="s">
        <v>168</v>
      </c>
      <c r="M32" s="72" t="s">
        <v>159</v>
      </c>
      <c r="N32" s="72"/>
      <c r="O32" s="73" t="s">
        <v>186</v>
      </c>
      <c r="P32" s="73" t="s">
        <v>178</v>
      </c>
    </row>
    <row r="33" spans="1:16" ht="12.75" customHeight="1" x14ac:dyDescent="0.2">
      <c r="A33" s="26" t="str">
        <f t="shared" si="0"/>
        <v> AOEB 2 </v>
      </c>
      <c r="B33" s="2" t="str">
        <f t="shared" si="1"/>
        <v>I</v>
      </c>
      <c r="C33" s="26">
        <f t="shared" si="2"/>
        <v>46321.620999999999</v>
      </c>
      <c r="D33" t="str">
        <f t="shared" si="3"/>
        <v>vis</v>
      </c>
      <c r="E33">
        <f>VLOOKUP(C33,'Active 2'!C$21:E$938,3,FALSE)</f>
        <v>6408.0374397230107</v>
      </c>
      <c r="F33" s="2" t="s">
        <v>155</v>
      </c>
      <c r="G33" t="str">
        <f t="shared" si="4"/>
        <v>46321.621</v>
      </c>
      <c r="H33" s="26">
        <f t="shared" si="5"/>
        <v>6408</v>
      </c>
      <c r="I33" s="71" t="s">
        <v>235</v>
      </c>
      <c r="J33" s="72" t="s">
        <v>236</v>
      </c>
      <c r="K33" s="71">
        <v>6408</v>
      </c>
      <c r="L33" s="71" t="s">
        <v>237</v>
      </c>
      <c r="M33" s="72" t="s">
        <v>159</v>
      </c>
      <c r="N33" s="72"/>
      <c r="O33" s="73" t="s">
        <v>186</v>
      </c>
      <c r="P33" s="73" t="s">
        <v>178</v>
      </c>
    </row>
    <row r="34" spans="1:16" ht="12.75" customHeight="1" x14ac:dyDescent="0.2">
      <c r="A34" s="26" t="str">
        <f t="shared" si="0"/>
        <v> AOEB 2 </v>
      </c>
      <c r="B34" s="2" t="str">
        <f t="shared" si="1"/>
        <v>I</v>
      </c>
      <c r="C34" s="26">
        <f t="shared" si="2"/>
        <v>46606.724999999999</v>
      </c>
      <c r="D34" t="str">
        <f t="shared" si="3"/>
        <v>vis</v>
      </c>
      <c r="E34">
        <f>VLOOKUP(C34,'Active 2'!C$21:E$938,3,FALSE)</f>
        <v>7007.0313247976756</v>
      </c>
      <c r="F34" s="2" t="s">
        <v>155</v>
      </c>
      <c r="G34" t="str">
        <f t="shared" si="4"/>
        <v>46606.725</v>
      </c>
      <c r="H34" s="26">
        <f t="shared" si="5"/>
        <v>7007</v>
      </c>
      <c r="I34" s="71" t="s">
        <v>238</v>
      </c>
      <c r="J34" s="72" t="s">
        <v>239</v>
      </c>
      <c r="K34" s="71">
        <v>7007</v>
      </c>
      <c r="L34" s="71" t="s">
        <v>240</v>
      </c>
      <c r="M34" s="72" t="s">
        <v>159</v>
      </c>
      <c r="N34" s="72"/>
      <c r="O34" s="73" t="s">
        <v>186</v>
      </c>
      <c r="P34" s="73" t="s">
        <v>178</v>
      </c>
    </row>
    <row r="35" spans="1:16" ht="12.75" customHeight="1" x14ac:dyDescent="0.2">
      <c r="A35" s="26" t="str">
        <f t="shared" si="0"/>
        <v> BBS 86 </v>
      </c>
      <c r="B35" s="2" t="str">
        <f t="shared" si="1"/>
        <v>I</v>
      </c>
      <c r="C35" s="26">
        <f t="shared" si="2"/>
        <v>47059.355000000003</v>
      </c>
      <c r="D35" t="str">
        <f t="shared" si="3"/>
        <v>vis</v>
      </c>
      <c r="E35">
        <f>VLOOKUP(C35,'Active 2'!C$21:E$938,3,FALSE)</f>
        <v>7957.9916838292884</v>
      </c>
      <c r="F35" s="2" t="s">
        <v>155</v>
      </c>
      <c r="G35" t="str">
        <f t="shared" si="4"/>
        <v>47059.355</v>
      </c>
      <c r="H35" s="26">
        <f t="shared" si="5"/>
        <v>7958</v>
      </c>
      <c r="I35" s="71" t="s">
        <v>241</v>
      </c>
      <c r="J35" s="72" t="s">
        <v>242</v>
      </c>
      <c r="K35" s="71">
        <v>7958</v>
      </c>
      <c r="L35" s="71" t="s">
        <v>193</v>
      </c>
      <c r="M35" s="72" t="s">
        <v>159</v>
      </c>
      <c r="N35" s="72"/>
      <c r="O35" s="73" t="s">
        <v>243</v>
      </c>
      <c r="P35" s="73" t="s">
        <v>244</v>
      </c>
    </row>
    <row r="36" spans="1:16" ht="12.75" customHeight="1" x14ac:dyDescent="0.2">
      <c r="A36" s="26" t="str">
        <f t="shared" si="0"/>
        <v> BBS 86 </v>
      </c>
      <c r="B36" s="2" t="str">
        <f t="shared" si="1"/>
        <v>I</v>
      </c>
      <c r="C36" s="26">
        <f t="shared" si="2"/>
        <v>47069.353999999999</v>
      </c>
      <c r="D36" t="str">
        <f t="shared" si="3"/>
        <v>vis</v>
      </c>
      <c r="E36">
        <f>VLOOKUP(C36,'Active 2'!C$21:E$938,3,FALSE)</f>
        <v>7978.9992454799822</v>
      </c>
      <c r="F36" s="2" t="s">
        <v>155</v>
      </c>
      <c r="G36" t="str">
        <f t="shared" si="4"/>
        <v>47069.354</v>
      </c>
      <c r="H36" s="26">
        <f t="shared" si="5"/>
        <v>7979</v>
      </c>
      <c r="I36" s="71" t="s">
        <v>245</v>
      </c>
      <c r="J36" s="72" t="s">
        <v>246</v>
      </c>
      <c r="K36" s="71">
        <v>7979</v>
      </c>
      <c r="L36" s="71" t="s">
        <v>226</v>
      </c>
      <c r="M36" s="72" t="s">
        <v>159</v>
      </c>
      <c r="N36" s="72"/>
      <c r="O36" s="73" t="s">
        <v>243</v>
      </c>
      <c r="P36" s="73" t="s">
        <v>244</v>
      </c>
    </row>
    <row r="37" spans="1:16" ht="12.75" customHeight="1" x14ac:dyDescent="0.2">
      <c r="A37" s="26" t="str">
        <f t="shared" si="0"/>
        <v> AOEB 2 </v>
      </c>
      <c r="B37" s="2" t="str">
        <f t="shared" si="1"/>
        <v>I</v>
      </c>
      <c r="C37" s="26">
        <f t="shared" si="2"/>
        <v>47073.639000000003</v>
      </c>
      <c r="D37" t="str">
        <f t="shared" si="3"/>
        <v>vis</v>
      </c>
      <c r="E37">
        <f>VLOOKUP(C37,'Active 2'!C$21:E$938,3,FALSE)</f>
        <v>7988.0018859113579</v>
      </c>
      <c r="F37" s="2" t="s">
        <v>155</v>
      </c>
      <c r="G37" t="str">
        <f t="shared" si="4"/>
        <v>47073.639</v>
      </c>
      <c r="H37" s="26">
        <f t="shared" si="5"/>
        <v>7988</v>
      </c>
      <c r="I37" s="71" t="s">
        <v>247</v>
      </c>
      <c r="J37" s="72" t="s">
        <v>248</v>
      </c>
      <c r="K37" s="71">
        <v>7988</v>
      </c>
      <c r="L37" s="71" t="s">
        <v>168</v>
      </c>
      <c r="M37" s="72" t="s">
        <v>159</v>
      </c>
      <c r="N37" s="72"/>
      <c r="O37" s="73" t="s">
        <v>186</v>
      </c>
      <c r="P37" s="73" t="s">
        <v>178</v>
      </c>
    </row>
    <row r="38" spans="1:16" ht="12.75" customHeight="1" x14ac:dyDescent="0.2">
      <c r="A38" s="26" t="str">
        <f t="shared" si="0"/>
        <v> AOEB 2 </v>
      </c>
      <c r="B38" s="2" t="str">
        <f t="shared" si="1"/>
        <v>I</v>
      </c>
      <c r="C38" s="26">
        <f t="shared" si="2"/>
        <v>47299.72</v>
      </c>
      <c r="D38" t="str">
        <f t="shared" si="3"/>
        <v>vis</v>
      </c>
      <c r="E38">
        <f>VLOOKUP(C38,'Active 2'!C$21:E$938,3,FALSE)</f>
        <v>8462.9904393219185</v>
      </c>
      <c r="F38" s="2" t="s">
        <v>155</v>
      </c>
      <c r="G38" t="str">
        <f t="shared" si="4"/>
        <v>47299.720</v>
      </c>
      <c r="H38" s="26">
        <f t="shared" si="5"/>
        <v>8463</v>
      </c>
      <c r="I38" s="71" t="s">
        <v>249</v>
      </c>
      <c r="J38" s="72" t="s">
        <v>250</v>
      </c>
      <c r="K38" s="71">
        <v>8463</v>
      </c>
      <c r="L38" s="71" t="s">
        <v>229</v>
      </c>
      <c r="M38" s="72" t="s">
        <v>159</v>
      </c>
      <c r="N38" s="72"/>
      <c r="O38" s="73" t="s">
        <v>186</v>
      </c>
      <c r="P38" s="73" t="s">
        <v>178</v>
      </c>
    </row>
    <row r="39" spans="1:16" ht="12.75" customHeight="1" x14ac:dyDescent="0.2">
      <c r="A39" s="26" t="str">
        <f t="shared" si="0"/>
        <v> BBS 89 </v>
      </c>
      <c r="B39" s="2" t="str">
        <f t="shared" si="1"/>
        <v>I</v>
      </c>
      <c r="C39" s="26">
        <f t="shared" si="2"/>
        <v>47363.499000000003</v>
      </c>
      <c r="D39" t="str">
        <f t="shared" si="3"/>
        <v>vis</v>
      </c>
      <c r="E39">
        <f>VLOOKUP(C39,'Active 2'!C$21:E$938,3,FALSE)</f>
        <v>8596.9879665266526</v>
      </c>
      <c r="F39" s="2" t="s">
        <v>155</v>
      </c>
      <c r="G39" t="str">
        <f t="shared" si="4"/>
        <v>47363.499</v>
      </c>
      <c r="H39" s="26">
        <f t="shared" si="5"/>
        <v>8597</v>
      </c>
      <c r="I39" s="71" t="s">
        <v>251</v>
      </c>
      <c r="J39" s="72" t="s">
        <v>252</v>
      </c>
      <c r="K39" s="71">
        <v>8597</v>
      </c>
      <c r="L39" s="71" t="s">
        <v>253</v>
      </c>
      <c r="M39" s="72" t="s">
        <v>159</v>
      </c>
      <c r="N39" s="72"/>
      <c r="O39" s="73" t="s">
        <v>254</v>
      </c>
      <c r="P39" s="73" t="s">
        <v>255</v>
      </c>
    </row>
    <row r="40" spans="1:16" ht="12.75" customHeight="1" x14ac:dyDescent="0.2">
      <c r="A40" s="26" t="str">
        <f t="shared" si="0"/>
        <v> BBS 89 </v>
      </c>
      <c r="B40" s="2" t="str">
        <f t="shared" si="1"/>
        <v>I</v>
      </c>
      <c r="C40" s="26">
        <f t="shared" si="2"/>
        <v>47365.415999999997</v>
      </c>
      <c r="D40" t="str">
        <f t="shared" si="3"/>
        <v>vis</v>
      </c>
      <c r="E40">
        <f>VLOOKUP(C40,'Active 2'!C$21:E$938,3,FALSE)</f>
        <v>8601.0155188503122</v>
      </c>
      <c r="F40" s="2" t="s">
        <v>155</v>
      </c>
      <c r="G40" t="str">
        <f t="shared" si="4"/>
        <v>47365.416</v>
      </c>
      <c r="H40" s="26">
        <f t="shared" si="5"/>
        <v>8601</v>
      </c>
      <c r="I40" s="71" t="s">
        <v>256</v>
      </c>
      <c r="J40" s="72" t="s">
        <v>257</v>
      </c>
      <c r="K40" s="71">
        <v>8601</v>
      </c>
      <c r="L40" s="71" t="s">
        <v>258</v>
      </c>
      <c r="M40" s="72" t="s">
        <v>159</v>
      </c>
      <c r="N40" s="72"/>
      <c r="O40" s="73" t="s">
        <v>254</v>
      </c>
      <c r="P40" s="73" t="s">
        <v>255</v>
      </c>
    </row>
    <row r="41" spans="1:16" ht="12.75" customHeight="1" x14ac:dyDescent="0.2">
      <c r="A41" s="26" t="str">
        <f t="shared" si="0"/>
        <v> BBS 89 </v>
      </c>
      <c r="B41" s="2" t="str">
        <f t="shared" si="1"/>
        <v>I</v>
      </c>
      <c r="C41" s="26">
        <f t="shared" si="2"/>
        <v>47426.328999999998</v>
      </c>
      <c r="D41" t="str">
        <f t="shared" si="3"/>
        <v>vis</v>
      </c>
      <c r="E41">
        <f>VLOOKUP(C41,'Active 2'!C$21:E$938,3,FALSE)</f>
        <v>8728.9916767490213</v>
      </c>
      <c r="F41" s="2" t="s">
        <v>155</v>
      </c>
      <c r="G41" t="str">
        <f t="shared" si="4"/>
        <v>47426.329</v>
      </c>
      <c r="H41" s="26">
        <f t="shared" si="5"/>
        <v>8729</v>
      </c>
      <c r="I41" s="71" t="s">
        <v>259</v>
      </c>
      <c r="J41" s="72" t="s">
        <v>260</v>
      </c>
      <c r="K41" s="71">
        <v>8729</v>
      </c>
      <c r="L41" s="71" t="s">
        <v>193</v>
      </c>
      <c r="M41" s="72" t="s">
        <v>159</v>
      </c>
      <c r="N41" s="72"/>
      <c r="O41" s="73" t="s">
        <v>254</v>
      </c>
      <c r="P41" s="73" t="s">
        <v>255</v>
      </c>
    </row>
    <row r="42" spans="1:16" ht="12.75" customHeight="1" x14ac:dyDescent="0.2">
      <c r="A42" s="26" t="str">
        <f t="shared" si="0"/>
        <v> AOEB 2 </v>
      </c>
      <c r="B42" s="2" t="str">
        <f t="shared" si="1"/>
        <v>I</v>
      </c>
      <c r="C42" s="26">
        <f t="shared" si="2"/>
        <v>47465.368999999999</v>
      </c>
      <c r="D42" t="str">
        <f t="shared" si="3"/>
        <v>vis</v>
      </c>
      <c r="E42">
        <f>VLOOKUP(C42,'Active 2'!C$21:E$938,3,FALSE)</f>
        <v>8811.0133996056466</v>
      </c>
      <c r="F42" s="2" t="str">
        <f>LEFT(M42,1)</f>
        <v>V</v>
      </c>
      <c r="G42" t="str">
        <f t="shared" si="4"/>
        <v>47465.369</v>
      </c>
      <c r="H42" s="26">
        <f t="shared" si="5"/>
        <v>8811</v>
      </c>
      <c r="I42" s="71" t="s">
        <v>261</v>
      </c>
      <c r="J42" s="72" t="s">
        <v>262</v>
      </c>
      <c r="K42" s="71">
        <v>8811</v>
      </c>
      <c r="L42" s="71" t="s">
        <v>211</v>
      </c>
      <c r="M42" s="72" t="s">
        <v>159</v>
      </c>
      <c r="N42" s="72"/>
      <c r="O42" s="73" t="s">
        <v>186</v>
      </c>
      <c r="P42" s="73" t="s">
        <v>178</v>
      </c>
    </row>
    <row r="43" spans="1:16" ht="12.75" customHeight="1" x14ac:dyDescent="0.2">
      <c r="A43" s="26" t="str">
        <f t="shared" ref="A43:A74" si="6">P43</f>
        <v> BBS 90 </v>
      </c>
      <c r="B43" s="2" t="str">
        <f t="shared" ref="B43:B74" si="7">IF(H43=INT(H43),"I","II")</f>
        <v>I</v>
      </c>
      <c r="C43" s="26">
        <f t="shared" ref="C43:C74" si="8">1*G43</f>
        <v>47477.258000000002</v>
      </c>
      <c r="D43" t="str">
        <f t="shared" ref="D43:D74" si="9">VLOOKUP(F43,I$1:J$5,2,FALSE)</f>
        <v>vis</v>
      </c>
      <c r="E43">
        <f>VLOOKUP(C43,'Active 2'!C$21:E$938,3,FALSE)</f>
        <v>8835.9917874909606</v>
      </c>
      <c r="F43" s="2" t="str">
        <f>LEFT(M43,1)</f>
        <v>V</v>
      </c>
      <c r="G43" t="str">
        <f t="shared" ref="G43:G74" si="10">MID(I43,3,LEN(I43)-3)</f>
        <v>47477.258</v>
      </c>
      <c r="H43" s="26">
        <f t="shared" ref="H43:H74" si="11">1*K43</f>
        <v>8836</v>
      </c>
      <c r="I43" s="71" t="s">
        <v>263</v>
      </c>
      <c r="J43" s="72" t="s">
        <v>264</v>
      </c>
      <c r="K43" s="71">
        <v>8836</v>
      </c>
      <c r="L43" s="71" t="s">
        <v>193</v>
      </c>
      <c r="M43" s="72" t="s">
        <v>159</v>
      </c>
      <c r="N43" s="72"/>
      <c r="O43" s="73" t="s">
        <v>254</v>
      </c>
      <c r="P43" s="73" t="s">
        <v>265</v>
      </c>
    </row>
    <row r="44" spans="1:16" ht="12.75" customHeight="1" x14ac:dyDescent="0.2">
      <c r="A44" s="26" t="str">
        <f t="shared" si="6"/>
        <v> BBS 92 </v>
      </c>
      <c r="B44" s="2" t="str">
        <f t="shared" si="7"/>
        <v>I</v>
      </c>
      <c r="C44" s="26">
        <f t="shared" si="8"/>
        <v>47692.402999999998</v>
      </c>
      <c r="D44" t="str">
        <f t="shared" si="9"/>
        <v>vis</v>
      </c>
      <c r="E44">
        <f>VLOOKUP(C44,'Active 2'!C$21:E$938,3,FALSE)</f>
        <v>9288.0041738636082</v>
      </c>
      <c r="F44" s="2" t="str">
        <f>LEFT(M44,1)</f>
        <v>V</v>
      </c>
      <c r="G44" t="str">
        <f t="shared" si="10"/>
        <v>47692.403</v>
      </c>
      <c r="H44" s="26">
        <f t="shared" si="11"/>
        <v>9288</v>
      </c>
      <c r="I44" s="71" t="s">
        <v>266</v>
      </c>
      <c r="J44" s="72" t="s">
        <v>267</v>
      </c>
      <c r="K44" s="71">
        <v>9288</v>
      </c>
      <c r="L44" s="71" t="s">
        <v>208</v>
      </c>
      <c r="M44" s="72" t="s">
        <v>159</v>
      </c>
      <c r="N44" s="72"/>
      <c r="O44" s="73" t="s">
        <v>254</v>
      </c>
      <c r="P44" s="73" t="s">
        <v>268</v>
      </c>
    </row>
    <row r="45" spans="1:16" ht="12.75" customHeight="1" x14ac:dyDescent="0.2">
      <c r="A45" s="26" t="str">
        <f t="shared" si="6"/>
        <v> AOEB 2 </v>
      </c>
      <c r="B45" s="2" t="str">
        <f t="shared" si="7"/>
        <v>I</v>
      </c>
      <c r="C45" s="26">
        <f t="shared" si="8"/>
        <v>47706.686999999998</v>
      </c>
      <c r="D45" t="str">
        <f t="shared" si="9"/>
        <v>vis</v>
      </c>
      <c r="E45">
        <f>VLOOKUP(C45,'Active 2'!C$21:E$938,3,FALSE)</f>
        <v>9318.0143759456769</v>
      </c>
      <c r="F45" s="2" t="str">
        <f>LEFT(M45,1)</f>
        <v>V</v>
      </c>
      <c r="G45" t="str">
        <f t="shared" si="10"/>
        <v>47706.687</v>
      </c>
      <c r="H45" s="26">
        <f t="shared" si="11"/>
        <v>9318</v>
      </c>
      <c r="I45" s="71" t="s">
        <v>269</v>
      </c>
      <c r="J45" s="72" t="s">
        <v>270</v>
      </c>
      <c r="K45" s="71">
        <v>9318</v>
      </c>
      <c r="L45" s="71" t="s">
        <v>258</v>
      </c>
      <c r="M45" s="72" t="s">
        <v>159</v>
      </c>
      <c r="N45" s="72"/>
      <c r="O45" s="73" t="s">
        <v>186</v>
      </c>
      <c r="P45" s="73" t="s">
        <v>178</v>
      </c>
    </row>
    <row r="46" spans="1:16" ht="12.75" customHeight="1" x14ac:dyDescent="0.2">
      <c r="A46" s="26" t="str">
        <f t="shared" si="6"/>
        <v> AOEB 2 </v>
      </c>
      <c r="B46" s="2" t="str">
        <f t="shared" si="7"/>
        <v>I</v>
      </c>
      <c r="C46" s="26">
        <f t="shared" si="8"/>
        <v>47744.764999999999</v>
      </c>
      <c r="D46" t="str">
        <f t="shared" si="9"/>
        <v>vis</v>
      </c>
      <c r="E46">
        <f>VLOOKUP(C46,'Active 2'!C$21:E$938,3,FALSE)</f>
        <v>9398.0149692585528</v>
      </c>
      <c r="F46" s="2" t="str">
        <f>LEFT(M46,1)</f>
        <v>V</v>
      </c>
      <c r="G46" t="str">
        <f t="shared" si="10"/>
        <v>47744.765</v>
      </c>
      <c r="H46" s="26">
        <f t="shared" si="11"/>
        <v>9398</v>
      </c>
      <c r="I46" s="71" t="s">
        <v>271</v>
      </c>
      <c r="J46" s="72" t="s">
        <v>272</v>
      </c>
      <c r="K46" s="71">
        <v>9398</v>
      </c>
      <c r="L46" s="71" t="s">
        <v>258</v>
      </c>
      <c r="M46" s="72" t="s">
        <v>159</v>
      </c>
      <c r="N46" s="72"/>
      <c r="O46" s="73" t="s">
        <v>186</v>
      </c>
      <c r="P46" s="73" t="s">
        <v>178</v>
      </c>
    </row>
    <row r="47" spans="1:16" ht="12.75" customHeight="1" x14ac:dyDescent="0.2">
      <c r="A47" s="26" t="str">
        <f t="shared" si="6"/>
        <v> BBS 92 </v>
      </c>
      <c r="B47" s="2" t="str">
        <f t="shared" si="7"/>
        <v>I</v>
      </c>
      <c r="C47" s="26">
        <f t="shared" si="8"/>
        <v>47762.385999999999</v>
      </c>
      <c r="D47" t="str">
        <f t="shared" si="9"/>
        <v>vis</v>
      </c>
      <c r="E47">
        <f>VLOOKUP(C47,'Active 2'!C$21:E$938,3,FALSE)</f>
        <v>9435.0360957559024</v>
      </c>
      <c r="F47" s="2" t="s">
        <v>155</v>
      </c>
      <c r="G47" t="str">
        <f t="shared" si="10"/>
        <v>47762.386</v>
      </c>
      <c r="H47" s="26">
        <f t="shared" si="11"/>
        <v>9435</v>
      </c>
      <c r="I47" s="71" t="s">
        <v>273</v>
      </c>
      <c r="J47" s="72" t="s">
        <v>274</v>
      </c>
      <c r="K47" s="71">
        <v>9435</v>
      </c>
      <c r="L47" s="71" t="s">
        <v>275</v>
      </c>
      <c r="M47" s="72" t="s">
        <v>159</v>
      </c>
      <c r="N47" s="72"/>
      <c r="O47" s="73" t="s">
        <v>254</v>
      </c>
      <c r="P47" s="73" t="s">
        <v>268</v>
      </c>
    </row>
    <row r="48" spans="1:16" ht="12.75" customHeight="1" x14ac:dyDescent="0.2">
      <c r="A48" s="26" t="str">
        <f t="shared" si="6"/>
        <v> BBS 92 </v>
      </c>
      <c r="B48" s="2" t="str">
        <f t="shared" si="7"/>
        <v>I</v>
      </c>
      <c r="C48" s="26">
        <f t="shared" si="8"/>
        <v>47782.353999999999</v>
      </c>
      <c r="D48" t="str">
        <f t="shared" si="9"/>
        <v>vis</v>
      </c>
      <c r="E48">
        <f>VLOOKUP(C48,'Active 2'!C$21:E$938,3,FALSE)</f>
        <v>9476.9881900694545</v>
      </c>
      <c r="F48" s="2" t="s">
        <v>155</v>
      </c>
      <c r="G48" t="str">
        <f t="shared" si="10"/>
        <v>47782.354</v>
      </c>
      <c r="H48" s="26">
        <f t="shared" si="11"/>
        <v>9477</v>
      </c>
      <c r="I48" s="71" t="s">
        <v>276</v>
      </c>
      <c r="J48" s="72" t="s">
        <v>277</v>
      </c>
      <c r="K48" s="71">
        <v>9477</v>
      </c>
      <c r="L48" s="71" t="s">
        <v>253</v>
      </c>
      <c r="M48" s="72" t="s">
        <v>159</v>
      </c>
      <c r="N48" s="72"/>
      <c r="O48" s="73" t="s">
        <v>254</v>
      </c>
      <c r="P48" s="73" t="s">
        <v>268</v>
      </c>
    </row>
    <row r="49" spans="1:16" ht="12.75" customHeight="1" x14ac:dyDescent="0.2">
      <c r="A49" s="26" t="str">
        <f t="shared" si="6"/>
        <v> AOEB 2 </v>
      </c>
      <c r="B49" s="2" t="str">
        <f t="shared" si="7"/>
        <v>I</v>
      </c>
      <c r="C49" s="26">
        <f t="shared" si="8"/>
        <v>47794.743000000002</v>
      </c>
      <c r="D49" t="str">
        <f t="shared" si="9"/>
        <v>vis</v>
      </c>
      <c r="E49">
        <f>VLOOKUP(C49,'Active 2'!C$21:E$938,3,FALSE)</f>
        <v>9503.0170610856167</v>
      </c>
      <c r="F49" s="2" t="s">
        <v>155</v>
      </c>
      <c r="G49" t="str">
        <f t="shared" si="10"/>
        <v>47794.743</v>
      </c>
      <c r="H49" s="26">
        <f t="shared" si="11"/>
        <v>9503</v>
      </c>
      <c r="I49" s="71" t="s">
        <v>278</v>
      </c>
      <c r="J49" s="72" t="s">
        <v>279</v>
      </c>
      <c r="K49" s="71">
        <v>9503</v>
      </c>
      <c r="L49" s="71" t="s">
        <v>196</v>
      </c>
      <c r="M49" s="72" t="s">
        <v>159</v>
      </c>
      <c r="N49" s="72"/>
      <c r="O49" s="73" t="s">
        <v>186</v>
      </c>
      <c r="P49" s="73" t="s">
        <v>178</v>
      </c>
    </row>
    <row r="50" spans="1:16" ht="12.75" customHeight="1" x14ac:dyDescent="0.2">
      <c r="A50" s="26" t="str">
        <f t="shared" si="6"/>
        <v> BBS 93 </v>
      </c>
      <c r="B50" s="2" t="str">
        <f t="shared" si="7"/>
        <v>I</v>
      </c>
      <c r="C50" s="26">
        <f t="shared" si="8"/>
        <v>47803.305999999997</v>
      </c>
      <c r="D50" t="str">
        <f t="shared" si="9"/>
        <v>vis</v>
      </c>
      <c r="E50">
        <f>VLOOKUP(C50,'Active 2'!C$21:E$938,3,FALSE)</f>
        <v>9521.0076351845109</v>
      </c>
      <c r="F50" s="2" t="s">
        <v>155</v>
      </c>
      <c r="G50" t="str">
        <f t="shared" si="10"/>
        <v>47803.306</v>
      </c>
      <c r="H50" s="26">
        <f t="shared" si="11"/>
        <v>9521</v>
      </c>
      <c r="I50" s="71" t="s">
        <v>280</v>
      </c>
      <c r="J50" s="72" t="s">
        <v>281</v>
      </c>
      <c r="K50" s="71">
        <v>9521</v>
      </c>
      <c r="L50" s="71" t="s">
        <v>181</v>
      </c>
      <c r="M50" s="72" t="s">
        <v>159</v>
      </c>
      <c r="N50" s="72"/>
      <c r="O50" s="73" t="s">
        <v>254</v>
      </c>
      <c r="P50" s="73" t="s">
        <v>282</v>
      </c>
    </row>
    <row r="51" spans="1:16" ht="12.75" customHeight="1" x14ac:dyDescent="0.2">
      <c r="A51" s="26" t="str">
        <f t="shared" si="6"/>
        <v> BBS 95 </v>
      </c>
      <c r="B51" s="2" t="str">
        <f t="shared" si="7"/>
        <v>I</v>
      </c>
      <c r="C51" s="26">
        <f t="shared" si="8"/>
        <v>48068.421000000002</v>
      </c>
      <c r="D51" t="str">
        <f t="shared" si="9"/>
        <v>vis</v>
      </c>
      <c r="E51">
        <f>VLOOKUP(C51,'Active 2'!C$21:E$938,3,FALSE)</f>
        <v>10078.00530565414</v>
      </c>
      <c r="F51" s="2" t="s">
        <v>155</v>
      </c>
      <c r="G51" t="str">
        <f t="shared" si="10"/>
        <v>48068.421</v>
      </c>
      <c r="H51" s="26">
        <f t="shared" si="11"/>
        <v>10078</v>
      </c>
      <c r="I51" s="71" t="s">
        <v>283</v>
      </c>
      <c r="J51" s="72" t="s">
        <v>284</v>
      </c>
      <c r="K51" s="71">
        <v>10078</v>
      </c>
      <c r="L51" s="71" t="s">
        <v>285</v>
      </c>
      <c r="M51" s="72" t="s">
        <v>159</v>
      </c>
      <c r="N51" s="72"/>
      <c r="O51" s="73" t="s">
        <v>254</v>
      </c>
      <c r="P51" s="73" t="s">
        <v>286</v>
      </c>
    </row>
    <row r="52" spans="1:16" ht="12.75" customHeight="1" x14ac:dyDescent="0.2">
      <c r="A52" s="26" t="str">
        <f t="shared" si="6"/>
        <v> BBS 96 </v>
      </c>
      <c r="B52" s="2" t="str">
        <f t="shared" si="7"/>
        <v>I</v>
      </c>
      <c r="C52" s="26">
        <f t="shared" si="8"/>
        <v>48086.508000000002</v>
      </c>
      <c r="D52" t="str">
        <f t="shared" si="9"/>
        <v>vis</v>
      </c>
      <c r="E52">
        <f>VLOOKUP(C52,'Active 2'!C$21:E$938,3,FALSE)</f>
        <v>10116.00548242944</v>
      </c>
      <c r="F52" s="2" t="s">
        <v>155</v>
      </c>
      <c r="G52" t="str">
        <f t="shared" si="10"/>
        <v>48086.508</v>
      </c>
      <c r="H52" s="26">
        <f t="shared" si="11"/>
        <v>10116</v>
      </c>
      <c r="I52" s="71" t="s">
        <v>287</v>
      </c>
      <c r="J52" s="72" t="s">
        <v>288</v>
      </c>
      <c r="K52" s="71">
        <v>10116</v>
      </c>
      <c r="L52" s="71" t="s">
        <v>285</v>
      </c>
      <c r="M52" s="72" t="s">
        <v>159</v>
      </c>
      <c r="N52" s="72"/>
      <c r="O52" s="73" t="s">
        <v>254</v>
      </c>
      <c r="P52" s="73" t="s">
        <v>289</v>
      </c>
    </row>
    <row r="53" spans="1:16" ht="12.75" customHeight="1" x14ac:dyDescent="0.2">
      <c r="A53" s="26" t="str">
        <f t="shared" si="6"/>
        <v> BBS 96 </v>
      </c>
      <c r="B53" s="2" t="str">
        <f t="shared" si="7"/>
        <v>I</v>
      </c>
      <c r="C53" s="26">
        <f t="shared" si="8"/>
        <v>48108.41</v>
      </c>
      <c r="D53" t="str">
        <f t="shared" si="9"/>
        <v>vis</v>
      </c>
      <c r="E53">
        <f>VLOOKUP(C53,'Active 2'!C$21:E$938,3,FALSE)</f>
        <v>10162.020845493118</v>
      </c>
      <c r="F53" s="2" t="s">
        <v>155</v>
      </c>
      <c r="G53" t="str">
        <f t="shared" si="10"/>
        <v>48108.410</v>
      </c>
      <c r="H53" s="26">
        <f t="shared" si="11"/>
        <v>10162</v>
      </c>
      <c r="I53" s="71" t="s">
        <v>290</v>
      </c>
      <c r="J53" s="72" t="s">
        <v>291</v>
      </c>
      <c r="K53" s="71">
        <v>10162</v>
      </c>
      <c r="L53" s="71" t="s">
        <v>158</v>
      </c>
      <c r="M53" s="72" t="s">
        <v>159</v>
      </c>
      <c r="N53" s="72"/>
      <c r="O53" s="73" t="s">
        <v>254</v>
      </c>
      <c r="P53" s="73" t="s">
        <v>289</v>
      </c>
    </row>
    <row r="54" spans="1:16" ht="12.75" customHeight="1" x14ac:dyDescent="0.2">
      <c r="A54" s="26" t="str">
        <f t="shared" si="6"/>
        <v> AOEB 2 </v>
      </c>
      <c r="B54" s="2" t="str">
        <f t="shared" si="7"/>
        <v>I</v>
      </c>
      <c r="C54" s="26">
        <f t="shared" si="8"/>
        <v>48133.637000000002</v>
      </c>
      <c r="D54" t="str">
        <f t="shared" si="9"/>
        <v>vis</v>
      </c>
      <c r="E54">
        <f>VLOOKUP(C54,'Active 2'!C$21:E$938,3,FALSE)</f>
        <v>10215.021921376929</v>
      </c>
      <c r="F54" s="2" t="s">
        <v>155</v>
      </c>
      <c r="G54" t="str">
        <f t="shared" si="10"/>
        <v>48133.637</v>
      </c>
      <c r="H54" s="26">
        <f t="shared" si="11"/>
        <v>10215</v>
      </c>
      <c r="I54" s="71" t="s">
        <v>292</v>
      </c>
      <c r="J54" s="72" t="s">
        <v>293</v>
      </c>
      <c r="K54" s="71">
        <v>10215</v>
      </c>
      <c r="L54" s="71" t="s">
        <v>158</v>
      </c>
      <c r="M54" s="72" t="s">
        <v>159</v>
      </c>
      <c r="N54" s="72"/>
      <c r="O54" s="73" t="s">
        <v>186</v>
      </c>
      <c r="P54" s="73" t="s">
        <v>178</v>
      </c>
    </row>
    <row r="55" spans="1:16" ht="12.75" customHeight="1" x14ac:dyDescent="0.2">
      <c r="A55" s="26" t="str">
        <f t="shared" si="6"/>
        <v> BBS 96 </v>
      </c>
      <c r="B55" s="2" t="str">
        <f t="shared" si="7"/>
        <v>I</v>
      </c>
      <c r="C55" s="26">
        <f t="shared" si="8"/>
        <v>48178.373</v>
      </c>
      <c r="D55" t="str">
        <f t="shared" si="9"/>
        <v>vis</v>
      </c>
      <c r="E55">
        <f>VLOOKUP(C55,'Active 2'!C$21:E$938,3,FALSE)</f>
        <v>10309.010748060169</v>
      </c>
      <c r="F55" s="2" t="s">
        <v>155</v>
      </c>
      <c r="G55" t="str">
        <f t="shared" si="10"/>
        <v>48178.373</v>
      </c>
      <c r="H55" s="26">
        <f t="shared" si="11"/>
        <v>10309</v>
      </c>
      <c r="I55" s="71" t="s">
        <v>294</v>
      </c>
      <c r="J55" s="72" t="s">
        <v>295</v>
      </c>
      <c r="K55" s="71">
        <v>10309</v>
      </c>
      <c r="L55" s="71" t="s">
        <v>296</v>
      </c>
      <c r="M55" s="72" t="s">
        <v>159</v>
      </c>
      <c r="N55" s="72"/>
      <c r="O55" s="73" t="s">
        <v>254</v>
      </c>
      <c r="P55" s="73" t="s">
        <v>289</v>
      </c>
    </row>
    <row r="56" spans="1:16" ht="12.75" customHeight="1" x14ac:dyDescent="0.2">
      <c r="A56" s="26" t="str">
        <f t="shared" si="6"/>
        <v> BBS 97 </v>
      </c>
      <c r="B56" s="2" t="str">
        <f t="shared" si="7"/>
        <v>I</v>
      </c>
      <c r="C56" s="26">
        <f t="shared" si="8"/>
        <v>48208.353000000003</v>
      </c>
      <c r="D56" t="str">
        <f t="shared" si="9"/>
        <v>vis</v>
      </c>
      <c r="E56">
        <f>VLOOKUP(C56,'Active 2'!C$21:E$938,3,FALSE)</f>
        <v>10371.997716585831</v>
      </c>
      <c r="F56" s="2" t="s">
        <v>155</v>
      </c>
      <c r="G56" t="str">
        <f t="shared" si="10"/>
        <v>48208.353</v>
      </c>
      <c r="H56" s="26">
        <f t="shared" si="11"/>
        <v>10372</v>
      </c>
      <c r="I56" s="71" t="s">
        <v>297</v>
      </c>
      <c r="J56" s="72" t="s">
        <v>298</v>
      </c>
      <c r="K56" s="71">
        <v>10372</v>
      </c>
      <c r="L56" s="71" t="s">
        <v>176</v>
      </c>
      <c r="M56" s="72" t="s">
        <v>159</v>
      </c>
      <c r="N56" s="72"/>
      <c r="O56" s="73" t="s">
        <v>254</v>
      </c>
      <c r="P56" s="73" t="s">
        <v>299</v>
      </c>
    </row>
    <row r="57" spans="1:16" ht="12.75" customHeight="1" x14ac:dyDescent="0.2">
      <c r="A57" s="26" t="str">
        <f t="shared" si="6"/>
        <v> BBS 98 </v>
      </c>
      <c r="B57" s="2" t="str">
        <f t="shared" si="7"/>
        <v>I</v>
      </c>
      <c r="C57" s="26">
        <f t="shared" si="8"/>
        <v>48444.434000000001</v>
      </c>
      <c r="D57" t="str">
        <f t="shared" si="9"/>
        <v>vis</v>
      </c>
      <c r="E57">
        <f>VLOOKUP(C57,'Active 2'!C$21:E$938,3,FALSE)</f>
        <v>10867.995932613356</v>
      </c>
      <c r="F57" s="2" t="s">
        <v>155</v>
      </c>
      <c r="G57" t="str">
        <f t="shared" si="10"/>
        <v>48444.434</v>
      </c>
      <c r="H57" s="26">
        <f t="shared" si="11"/>
        <v>10868</v>
      </c>
      <c r="I57" s="71" t="s">
        <v>300</v>
      </c>
      <c r="J57" s="72" t="s">
        <v>301</v>
      </c>
      <c r="K57" s="71">
        <v>10868</v>
      </c>
      <c r="L57" s="71" t="s">
        <v>302</v>
      </c>
      <c r="M57" s="72" t="s">
        <v>159</v>
      </c>
      <c r="N57" s="72"/>
      <c r="O57" s="73" t="s">
        <v>254</v>
      </c>
      <c r="P57" s="73" t="s">
        <v>303</v>
      </c>
    </row>
    <row r="58" spans="1:16" ht="12.75" customHeight="1" x14ac:dyDescent="0.2">
      <c r="A58" s="26" t="str">
        <f t="shared" si="6"/>
        <v> BBS 98 </v>
      </c>
      <c r="B58" s="2" t="str">
        <f t="shared" si="7"/>
        <v>I</v>
      </c>
      <c r="C58" s="26">
        <f t="shared" si="8"/>
        <v>48475.385000000002</v>
      </c>
      <c r="D58" t="str">
        <f t="shared" si="9"/>
        <v>vis</v>
      </c>
      <c r="E58">
        <f>VLOOKUP(C58,'Active 2'!C$21:E$938,3,FALSE)</f>
        <v>10933.02293937912</v>
      </c>
      <c r="F58" s="2" t="s">
        <v>155</v>
      </c>
      <c r="G58" t="str">
        <f t="shared" si="10"/>
        <v>48475.385</v>
      </c>
      <c r="H58" s="26">
        <f t="shared" si="11"/>
        <v>10933</v>
      </c>
      <c r="I58" s="71" t="s">
        <v>304</v>
      </c>
      <c r="J58" s="72" t="s">
        <v>305</v>
      </c>
      <c r="K58" s="71">
        <v>10933</v>
      </c>
      <c r="L58" s="71" t="s">
        <v>306</v>
      </c>
      <c r="M58" s="72" t="s">
        <v>159</v>
      </c>
      <c r="N58" s="72"/>
      <c r="O58" s="73" t="s">
        <v>254</v>
      </c>
      <c r="P58" s="73" t="s">
        <v>303</v>
      </c>
    </row>
    <row r="59" spans="1:16" ht="12.75" customHeight="1" x14ac:dyDescent="0.2">
      <c r="A59" s="26" t="str">
        <f t="shared" si="6"/>
        <v> BBS 98 </v>
      </c>
      <c r="B59" s="2" t="str">
        <f t="shared" si="7"/>
        <v>I</v>
      </c>
      <c r="C59" s="26">
        <f t="shared" si="8"/>
        <v>48483.470999999998</v>
      </c>
      <c r="D59" t="str">
        <f t="shared" si="9"/>
        <v>vis</v>
      </c>
      <c r="E59">
        <f>VLOOKUP(C59,'Active 2'!C$21:E$938,3,FALSE)</f>
        <v>10950.011352571188</v>
      </c>
      <c r="F59" s="2" t="s">
        <v>155</v>
      </c>
      <c r="G59" t="str">
        <f t="shared" si="10"/>
        <v>48483.471</v>
      </c>
      <c r="H59" s="26">
        <f t="shared" si="11"/>
        <v>10950</v>
      </c>
      <c r="I59" s="71" t="s">
        <v>307</v>
      </c>
      <c r="J59" s="72" t="s">
        <v>308</v>
      </c>
      <c r="K59" s="71">
        <v>10950</v>
      </c>
      <c r="L59" s="71" t="s">
        <v>296</v>
      </c>
      <c r="M59" s="72" t="s">
        <v>159</v>
      </c>
      <c r="N59" s="72"/>
      <c r="O59" s="73" t="s">
        <v>254</v>
      </c>
      <c r="P59" s="73" t="s">
        <v>303</v>
      </c>
    </row>
    <row r="60" spans="1:16" ht="12.75" customHeight="1" x14ac:dyDescent="0.2">
      <c r="A60" s="26" t="str">
        <f t="shared" si="6"/>
        <v> BBS 99 </v>
      </c>
      <c r="B60" s="2" t="str">
        <f t="shared" si="7"/>
        <v>I</v>
      </c>
      <c r="C60" s="26">
        <f t="shared" si="8"/>
        <v>48504.411999999997</v>
      </c>
      <c r="D60" t="str">
        <f t="shared" si="9"/>
        <v>vis</v>
      </c>
      <c r="E60">
        <f>VLOOKUP(C60,'Active 2'!C$21:E$938,3,FALSE)</f>
        <v>10994.007687057367</v>
      </c>
      <c r="F60" s="2" t="s">
        <v>155</v>
      </c>
      <c r="G60" t="str">
        <f t="shared" si="10"/>
        <v>48504.412</v>
      </c>
      <c r="H60" s="26">
        <f t="shared" si="11"/>
        <v>10994</v>
      </c>
      <c r="I60" s="71" t="s">
        <v>309</v>
      </c>
      <c r="J60" s="72" t="s">
        <v>310</v>
      </c>
      <c r="K60" s="71">
        <v>10994</v>
      </c>
      <c r="L60" s="71" t="s">
        <v>181</v>
      </c>
      <c r="M60" s="72" t="s">
        <v>159</v>
      </c>
      <c r="N60" s="72"/>
      <c r="O60" s="73" t="s">
        <v>254</v>
      </c>
      <c r="P60" s="73" t="s">
        <v>311</v>
      </c>
    </row>
    <row r="61" spans="1:16" ht="12.75" customHeight="1" x14ac:dyDescent="0.2">
      <c r="A61" s="26" t="str">
        <f t="shared" si="6"/>
        <v> BBS 99 </v>
      </c>
      <c r="B61" s="2" t="str">
        <f t="shared" si="7"/>
        <v>I</v>
      </c>
      <c r="C61" s="26">
        <f t="shared" si="8"/>
        <v>48524.404999999999</v>
      </c>
      <c r="D61" t="str">
        <f t="shared" si="9"/>
        <v>vis</v>
      </c>
      <c r="E61">
        <f>VLOOKUP(C61,'Active 2'!C$21:E$938,3,FALSE)</f>
        <v>11036.012305527467</v>
      </c>
      <c r="F61" s="2" t="s">
        <v>155</v>
      </c>
      <c r="G61" t="str">
        <f t="shared" si="10"/>
        <v>48524.405</v>
      </c>
      <c r="H61" s="26">
        <f t="shared" si="11"/>
        <v>11036</v>
      </c>
      <c r="I61" s="71" t="s">
        <v>312</v>
      </c>
      <c r="J61" s="72" t="s">
        <v>313</v>
      </c>
      <c r="K61" s="71">
        <v>11036</v>
      </c>
      <c r="L61" s="71" t="s">
        <v>211</v>
      </c>
      <c r="M61" s="72" t="s">
        <v>159</v>
      </c>
      <c r="N61" s="72"/>
      <c r="O61" s="73" t="s">
        <v>254</v>
      </c>
      <c r="P61" s="73" t="s">
        <v>311</v>
      </c>
    </row>
    <row r="62" spans="1:16" ht="12.75" customHeight="1" x14ac:dyDescent="0.2">
      <c r="A62" s="26" t="str">
        <f t="shared" si="6"/>
        <v> BBS 99 </v>
      </c>
      <c r="B62" s="2" t="str">
        <f t="shared" si="7"/>
        <v>I</v>
      </c>
      <c r="C62" s="26">
        <f t="shared" si="8"/>
        <v>48586.275000000001</v>
      </c>
      <c r="D62" t="str">
        <f t="shared" si="9"/>
        <v>vis</v>
      </c>
      <c r="E62">
        <f>VLOOKUP(C62,'Active 2'!C$21:E$938,3,FALSE)</f>
        <v>11165.999088138624</v>
      </c>
      <c r="F62" s="2" t="s">
        <v>155</v>
      </c>
      <c r="G62" t="str">
        <f t="shared" si="10"/>
        <v>48586.275</v>
      </c>
      <c r="H62" s="26">
        <f t="shared" si="11"/>
        <v>11166</v>
      </c>
      <c r="I62" s="71" t="s">
        <v>314</v>
      </c>
      <c r="J62" s="72" t="s">
        <v>315</v>
      </c>
      <c r="K62" s="71">
        <v>11166</v>
      </c>
      <c r="L62" s="71" t="s">
        <v>226</v>
      </c>
      <c r="M62" s="72" t="s">
        <v>159</v>
      </c>
      <c r="N62" s="72"/>
      <c r="O62" s="73" t="s">
        <v>254</v>
      </c>
      <c r="P62" s="73" t="s">
        <v>311</v>
      </c>
    </row>
    <row r="63" spans="1:16" ht="12.75" customHeight="1" x14ac:dyDescent="0.2">
      <c r="A63" s="26" t="str">
        <f t="shared" si="6"/>
        <v> AOEB 2 </v>
      </c>
      <c r="B63" s="2" t="str">
        <f t="shared" si="7"/>
        <v>I</v>
      </c>
      <c r="C63" s="26">
        <f t="shared" si="8"/>
        <v>48601.517</v>
      </c>
      <c r="D63" t="str">
        <f t="shared" si="9"/>
        <v>vis</v>
      </c>
      <c r="E63">
        <f>VLOOKUP(C63,'Active 2'!C$21:E$938,3,FALSE)</f>
        <v>11198.022015899394</v>
      </c>
      <c r="F63" s="2" t="s">
        <v>155</v>
      </c>
      <c r="G63" t="str">
        <f t="shared" si="10"/>
        <v>48601.517</v>
      </c>
      <c r="H63" s="26">
        <f t="shared" si="11"/>
        <v>11198</v>
      </c>
      <c r="I63" s="71" t="s">
        <v>316</v>
      </c>
      <c r="J63" s="72" t="s">
        <v>317</v>
      </c>
      <c r="K63" s="71">
        <v>11198</v>
      </c>
      <c r="L63" s="71" t="s">
        <v>158</v>
      </c>
      <c r="M63" s="72" t="s">
        <v>159</v>
      </c>
      <c r="N63" s="72"/>
      <c r="O63" s="73" t="s">
        <v>186</v>
      </c>
      <c r="P63" s="73" t="s">
        <v>178</v>
      </c>
    </row>
    <row r="64" spans="1:16" ht="12.75" customHeight="1" x14ac:dyDescent="0.2">
      <c r="A64" s="26" t="str">
        <f t="shared" si="6"/>
        <v> AOEB 2 </v>
      </c>
      <c r="B64" s="2" t="str">
        <f t="shared" si="7"/>
        <v>I</v>
      </c>
      <c r="C64" s="26">
        <f t="shared" si="8"/>
        <v>48773.822</v>
      </c>
      <c r="D64" t="str">
        <f t="shared" si="9"/>
        <v>vis</v>
      </c>
      <c r="E64">
        <f>VLOOKUP(C64,'Active 2'!C$21:E$938,3,FALSE)</f>
        <v>11560.029007620979</v>
      </c>
      <c r="F64" s="2" t="s">
        <v>155</v>
      </c>
      <c r="G64" t="str">
        <f t="shared" si="10"/>
        <v>48773.822</v>
      </c>
      <c r="H64" s="26">
        <f t="shared" si="11"/>
        <v>11560</v>
      </c>
      <c r="I64" s="71" t="s">
        <v>318</v>
      </c>
      <c r="J64" s="72" t="s">
        <v>319</v>
      </c>
      <c r="K64" s="71">
        <v>11560</v>
      </c>
      <c r="L64" s="71" t="s">
        <v>189</v>
      </c>
      <c r="M64" s="72" t="s">
        <v>159</v>
      </c>
      <c r="N64" s="72"/>
      <c r="O64" s="73" t="s">
        <v>186</v>
      </c>
      <c r="P64" s="73" t="s">
        <v>178</v>
      </c>
    </row>
    <row r="65" spans="1:16" ht="12.75" customHeight="1" x14ac:dyDescent="0.2">
      <c r="A65" s="26" t="str">
        <f t="shared" si="6"/>
        <v> BBS 101 </v>
      </c>
      <c r="B65" s="2" t="str">
        <f t="shared" si="7"/>
        <v>I</v>
      </c>
      <c r="C65" s="26">
        <f t="shared" si="8"/>
        <v>48780.481</v>
      </c>
      <c r="D65" t="str">
        <f t="shared" si="9"/>
        <v>vis</v>
      </c>
      <c r="E65">
        <f>VLOOKUP(C65,'Active 2'!C$21:E$938,3,FALSE)</f>
        <v>11574.019341957614</v>
      </c>
      <c r="F65" s="2" t="s">
        <v>155</v>
      </c>
      <c r="G65" t="str">
        <f t="shared" si="10"/>
        <v>48780.481</v>
      </c>
      <c r="H65" s="26">
        <f t="shared" si="11"/>
        <v>11574</v>
      </c>
      <c r="I65" s="71" t="s">
        <v>320</v>
      </c>
      <c r="J65" s="72" t="s">
        <v>321</v>
      </c>
      <c r="K65" s="71">
        <v>11574</v>
      </c>
      <c r="L65" s="71" t="s">
        <v>199</v>
      </c>
      <c r="M65" s="72" t="s">
        <v>159</v>
      </c>
      <c r="N65" s="72"/>
      <c r="O65" s="73" t="s">
        <v>254</v>
      </c>
      <c r="P65" s="73" t="s">
        <v>322</v>
      </c>
    </row>
    <row r="66" spans="1:16" ht="12.75" customHeight="1" x14ac:dyDescent="0.2">
      <c r="A66" s="26" t="str">
        <f t="shared" si="6"/>
        <v> BBS 101 </v>
      </c>
      <c r="B66" s="2" t="str">
        <f t="shared" si="7"/>
        <v>I</v>
      </c>
      <c r="C66" s="26">
        <f t="shared" si="8"/>
        <v>48801.421000000002</v>
      </c>
      <c r="D66" t="str">
        <f t="shared" si="9"/>
        <v>vis</v>
      </c>
      <c r="E66">
        <f>VLOOKUP(C66,'Active 2'!C$21:E$938,3,FALSE)</f>
        <v>11618.01357547754</v>
      </c>
      <c r="F66" s="2" t="s">
        <v>155</v>
      </c>
      <c r="G66" t="str">
        <f t="shared" si="10"/>
        <v>48801.421</v>
      </c>
      <c r="H66" s="26">
        <f t="shared" si="11"/>
        <v>11618</v>
      </c>
      <c r="I66" s="71" t="s">
        <v>323</v>
      </c>
      <c r="J66" s="72" t="s">
        <v>324</v>
      </c>
      <c r="K66" s="71">
        <v>11618</v>
      </c>
      <c r="L66" s="71" t="s">
        <v>211</v>
      </c>
      <c r="M66" s="72" t="s">
        <v>159</v>
      </c>
      <c r="N66" s="72"/>
      <c r="O66" s="73" t="s">
        <v>254</v>
      </c>
      <c r="P66" s="73" t="s">
        <v>322</v>
      </c>
    </row>
    <row r="67" spans="1:16" ht="12.75" customHeight="1" x14ac:dyDescent="0.2">
      <c r="A67" s="26" t="str">
        <f t="shared" si="6"/>
        <v> AOEB 2 </v>
      </c>
      <c r="B67" s="2" t="str">
        <f t="shared" si="7"/>
        <v>I</v>
      </c>
      <c r="C67" s="26">
        <f t="shared" si="8"/>
        <v>48835.675000000003</v>
      </c>
      <c r="D67" t="str">
        <f t="shared" si="9"/>
        <v>vis</v>
      </c>
      <c r="E67">
        <f>VLOOKUP(C67,'Active 2'!C$21:E$938,3,FALSE)</f>
        <v>11689.980073805687</v>
      </c>
      <c r="F67" s="2" t="s">
        <v>155</v>
      </c>
      <c r="G67" t="str">
        <f t="shared" si="10"/>
        <v>48835.675</v>
      </c>
      <c r="H67" s="26">
        <f t="shared" si="11"/>
        <v>11690</v>
      </c>
      <c r="I67" s="71" t="s">
        <v>325</v>
      </c>
      <c r="J67" s="72" t="s">
        <v>326</v>
      </c>
      <c r="K67" s="71">
        <v>11690</v>
      </c>
      <c r="L67" s="71" t="s">
        <v>327</v>
      </c>
      <c r="M67" s="72" t="s">
        <v>159</v>
      </c>
      <c r="N67" s="72"/>
      <c r="O67" s="73" t="s">
        <v>186</v>
      </c>
      <c r="P67" s="73" t="s">
        <v>178</v>
      </c>
    </row>
    <row r="68" spans="1:16" ht="12.75" customHeight="1" x14ac:dyDescent="0.2">
      <c r="A68" s="26" t="str">
        <f t="shared" si="6"/>
        <v> BBS 102 </v>
      </c>
      <c r="B68" s="2" t="str">
        <f t="shared" si="7"/>
        <v>I</v>
      </c>
      <c r="C68" s="26">
        <f t="shared" si="8"/>
        <v>48840.444000000003</v>
      </c>
      <c r="D68" t="str">
        <f t="shared" si="9"/>
        <v>vis</v>
      </c>
      <c r="E68">
        <f>VLOOKUP(C68,'Active 2'!C$21:E$938,3,FALSE)</f>
        <v>11699.999581907718</v>
      </c>
      <c r="F68" s="2" t="s">
        <v>155</v>
      </c>
      <c r="G68" t="str">
        <f t="shared" si="10"/>
        <v>48840.444</v>
      </c>
      <c r="H68" s="26">
        <f t="shared" si="11"/>
        <v>11700</v>
      </c>
      <c r="I68" s="71" t="s">
        <v>328</v>
      </c>
      <c r="J68" s="72" t="s">
        <v>329</v>
      </c>
      <c r="K68" s="71">
        <v>11700</v>
      </c>
      <c r="L68" s="71" t="s">
        <v>226</v>
      </c>
      <c r="M68" s="72" t="s">
        <v>159</v>
      </c>
      <c r="N68" s="72"/>
      <c r="O68" s="73" t="s">
        <v>254</v>
      </c>
      <c r="P68" s="73" t="s">
        <v>330</v>
      </c>
    </row>
    <row r="69" spans="1:16" ht="12.75" customHeight="1" x14ac:dyDescent="0.2">
      <c r="A69" s="26" t="str">
        <f t="shared" si="6"/>
        <v> AOEB 2 </v>
      </c>
      <c r="B69" s="2" t="str">
        <f t="shared" si="7"/>
        <v>I</v>
      </c>
      <c r="C69" s="26">
        <f t="shared" si="8"/>
        <v>48866.62</v>
      </c>
      <c r="D69" t="str">
        <f t="shared" si="9"/>
        <v>vis</v>
      </c>
      <c r="E69">
        <f>VLOOKUP(C69,'Active 2'!C$21:E$938,3,FALSE)</f>
        <v>11754.994474773879</v>
      </c>
      <c r="F69" s="2" t="s">
        <v>155</v>
      </c>
      <c r="G69" t="str">
        <f t="shared" si="10"/>
        <v>48866.620</v>
      </c>
      <c r="H69" s="26">
        <f t="shared" si="11"/>
        <v>11755</v>
      </c>
      <c r="I69" s="71" t="s">
        <v>331</v>
      </c>
      <c r="J69" s="72" t="s">
        <v>332</v>
      </c>
      <c r="K69" s="71">
        <v>11755</v>
      </c>
      <c r="L69" s="71" t="s">
        <v>333</v>
      </c>
      <c r="M69" s="72" t="s">
        <v>159</v>
      </c>
      <c r="N69" s="72"/>
      <c r="O69" s="73" t="s">
        <v>186</v>
      </c>
      <c r="P69" s="73" t="s">
        <v>178</v>
      </c>
    </row>
    <row r="70" spans="1:16" ht="12.75" customHeight="1" x14ac:dyDescent="0.2">
      <c r="A70" s="26" t="str">
        <f t="shared" si="6"/>
        <v> BBS 102 </v>
      </c>
      <c r="B70" s="2" t="str">
        <f t="shared" si="7"/>
        <v>I</v>
      </c>
      <c r="C70" s="26">
        <f t="shared" si="8"/>
        <v>48871.387000000002</v>
      </c>
      <c r="D70" t="str">
        <f t="shared" si="9"/>
        <v>vis</v>
      </c>
      <c r="E70">
        <f>VLOOKUP(C70,'Active 2'!C$21:E$938,3,FALSE)</f>
        <v>11765.009780943385</v>
      </c>
      <c r="F70" s="2" t="s">
        <v>155</v>
      </c>
      <c r="G70" t="str">
        <f t="shared" si="10"/>
        <v>48871.387</v>
      </c>
      <c r="H70" s="26">
        <f t="shared" si="11"/>
        <v>11765</v>
      </c>
      <c r="I70" s="71" t="s">
        <v>334</v>
      </c>
      <c r="J70" s="72" t="s">
        <v>335</v>
      </c>
      <c r="K70" s="71">
        <v>11765</v>
      </c>
      <c r="L70" s="71" t="s">
        <v>296</v>
      </c>
      <c r="M70" s="72" t="s">
        <v>159</v>
      </c>
      <c r="N70" s="72"/>
      <c r="O70" s="73" t="s">
        <v>254</v>
      </c>
      <c r="P70" s="73" t="s">
        <v>330</v>
      </c>
    </row>
    <row r="71" spans="1:16" ht="12.75" customHeight="1" x14ac:dyDescent="0.2">
      <c r="A71" s="26" t="str">
        <f t="shared" si="6"/>
        <v> BBS 102 </v>
      </c>
      <c r="B71" s="2" t="str">
        <f t="shared" si="7"/>
        <v>I</v>
      </c>
      <c r="C71" s="26">
        <f t="shared" si="8"/>
        <v>48881.381999999998</v>
      </c>
      <c r="D71" t="str">
        <f t="shared" si="9"/>
        <v>vis</v>
      </c>
      <c r="E71">
        <f>VLOOKUP(C71,'Active 2'!C$21:E$938,3,FALSE)</f>
        <v>11786.00893872903</v>
      </c>
      <c r="F71" s="2" t="s">
        <v>155</v>
      </c>
      <c r="G71" t="str">
        <f t="shared" si="10"/>
        <v>48881.382</v>
      </c>
      <c r="H71" s="26">
        <f t="shared" si="11"/>
        <v>11786</v>
      </c>
      <c r="I71" s="71" t="s">
        <v>336</v>
      </c>
      <c r="J71" s="72" t="s">
        <v>337</v>
      </c>
      <c r="K71" s="71">
        <v>11786</v>
      </c>
      <c r="L71" s="71" t="s">
        <v>181</v>
      </c>
      <c r="M71" s="72" t="s">
        <v>159</v>
      </c>
      <c r="N71" s="72"/>
      <c r="O71" s="73" t="s">
        <v>254</v>
      </c>
      <c r="P71" s="73" t="s">
        <v>330</v>
      </c>
    </row>
    <row r="72" spans="1:16" ht="12.75" customHeight="1" x14ac:dyDescent="0.2">
      <c r="A72" s="26" t="str">
        <f t="shared" si="6"/>
        <v> AOEB 2 </v>
      </c>
      <c r="B72" s="2" t="str">
        <f t="shared" si="7"/>
        <v>I</v>
      </c>
      <c r="C72" s="26">
        <f t="shared" si="8"/>
        <v>48885.663</v>
      </c>
      <c r="D72" t="str">
        <f t="shared" si="9"/>
        <v>vis</v>
      </c>
      <c r="E72">
        <f>VLOOKUP(C72,'Active 2'!C$21:E$938,3,FALSE)</f>
        <v>11795.003175295358</v>
      </c>
      <c r="F72" s="2" t="s">
        <v>155</v>
      </c>
      <c r="G72" t="str">
        <f t="shared" si="10"/>
        <v>48885.663</v>
      </c>
      <c r="H72" s="26">
        <f t="shared" si="11"/>
        <v>11795</v>
      </c>
      <c r="I72" s="71" t="s">
        <v>338</v>
      </c>
      <c r="J72" s="72" t="s">
        <v>339</v>
      </c>
      <c r="K72" s="71">
        <v>11795</v>
      </c>
      <c r="L72" s="71" t="s">
        <v>208</v>
      </c>
      <c r="M72" s="72" t="s">
        <v>159</v>
      </c>
      <c r="N72" s="72"/>
      <c r="O72" s="73" t="s">
        <v>186</v>
      </c>
      <c r="P72" s="73" t="s">
        <v>178</v>
      </c>
    </row>
    <row r="73" spans="1:16" ht="12.75" customHeight="1" x14ac:dyDescent="0.2">
      <c r="A73" s="26" t="str">
        <f t="shared" si="6"/>
        <v> BBS 102 </v>
      </c>
      <c r="B73" s="2" t="str">
        <f t="shared" si="7"/>
        <v>I</v>
      </c>
      <c r="C73" s="26">
        <f t="shared" si="8"/>
        <v>48892.322999999997</v>
      </c>
      <c r="D73" t="str">
        <f t="shared" si="9"/>
        <v>vis</v>
      </c>
      <c r="E73">
        <f>VLOOKUP(C73,'Active 2'!C$21:E$938,3,FALSE)</f>
        <v>11808.995610598247</v>
      </c>
      <c r="F73" s="2" t="s">
        <v>155</v>
      </c>
      <c r="G73" t="str">
        <f t="shared" si="10"/>
        <v>48892.323</v>
      </c>
      <c r="H73" s="26">
        <f t="shared" si="11"/>
        <v>11809</v>
      </c>
      <c r="I73" s="71" t="s">
        <v>340</v>
      </c>
      <c r="J73" s="72" t="s">
        <v>341</v>
      </c>
      <c r="K73" s="71">
        <v>11809</v>
      </c>
      <c r="L73" s="71" t="s">
        <v>302</v>
      </c>
      <c r="M73" s="72" t="s">
        <v>159</v>
      </c>
      <c r="N73" s="72"/>
      <c r="O73" s="73" t="s">
        <v>254</v>
      </c>
      <c r="P73" s="73" t="s">
        <v>330</v>
      </c>
    </row>
    <row r="74" spans="1:16" ht="12.75" customHeight="1" x14ac:dyDescent="0.2">
      <c r="A74" s="26" t="str">
        <f t="shared" si="6"/>
        <v> AOEB 2 </v>
      </c>
      <c r="B74" s="2" t="str">
        <f t="shared" si="7"/>
        <v>I</v>
      </c>
      <c r="C74" s="26">
        <f t="shared" si="8"/>
        <v>48897.557999999997</v>
      </c>
      <c r="D74" t="str">
        <f t="shared" si="9"/>
        <v>vis</v>
      </c>
      <c r="E74">
        <f>VLOOKUP(C74,'Active 2'!C$21:E$938,3,FALSE)</f>
        <v>11819.994168978228</v>
      </c>
      <c r="F74" s="2" t="s">
        <v>155</v>
      </c>
      <c r="G74" t="str">
        <f t="shared" si="10"/>
        <v>48897.558</v>
      </c>
      <c r="H74" s="26">
        <f t="shared" si="11"/>
        <v>11820</v>
      </c>
      <c r="I74" s="71" t="s">
        <v>342</v>
      </c>
      <c r="J74" s="72" t="s">
        <v>343</v>
      </c>
      <c r="K74" s="71">
        <v>11820</v>
      </c>
      <c r="L74" s="71" t="s">
        <v>333</v>
      </c>
      <c r="M74" s="72" t="s">
        <v>159</v>
      </c>
      <c r="N74" s="72"/>
      <c r="O74" s="73" t="s">
        <v>186</v>
      </c>
      <c r="P74" s="73" t="s">
        <v>178</v>
      </c>
    </row>
    <row r="75" spans="1:16" ht="12.75" customHeight="1" x14ac:dyDescent="0.2">
      <c r="A75" s="26" t="str">
        <f t="shared" ref="A75:A106" si="12">P75</f>
        <v> AOEB 2 </v>
      </c>
      <c r="B75" s="2" t="str">
        <f t="shared" ref="B75:B106" si="13">IF(H75=INT(H75),"I","II")</f>
        <v>I</v>
      </c>
      <c r="C75" s="26">
        <f t="shared" ref="C75:C106" si="14">1*G75</f>
        <v>48917.557999999997</v>
      </c>
      <c r="D75" t="str">
        <f t="shared" ref="D75:D106" si="15">VLOOKUP(F75,I$1:J$5,2,FALSE)</f>
        <v>vis</v>
      </c>
      <c r="E75">
        <f>VLOOKUP(C75,'Active 2'!C$21:E$938,3,FALSE)</f>
        <v>11862.013494212155</v>
      </c>
      <c r="F75" s="2" t="s">
        <v>155</v>
      </c>
      <c r="G75" t="str">
        <f t="shared" ref="G75:G106" si="16">MID(I75,3,LEN(I75)-3)</f>
        <v>48917.558</v>
      </c>
      <c r="H75" s="26">
        <f t="shared" ref="H75:H106" si="17">1*K75</f>
        <v>11862</v>
      </c>
      <c r="I75" s="71" t="s">
        <v>344</v>
      </c>
      <c r="J75" s="72" t="s">
        <v>345</v>
      </c>
      <c r="K75" s="71">
        <v>11862</v>
      </c>
      <c r="L75" s="71" t="s">
        <v>211</v>
      </c>
      <c r="M75" s="72" t="s">
        <v>159</v>
      </c>
      <c r="N75" s="72"/>
      <c r="O75" s="73" t="s">
        <v>186</v>
      </c>
      <c r="P75" s="73" t="s">
        <v>178</v>
      </c>
    </row>
    <row r="76" spans="1:16" ht="12.75" customHeight="1" x14ac:dyDescent="0.2">
      <c r="A76" s="26" t="str">
        <f t="shared" si="12"/>
        <v> BBS 104 </v>
      </c>
      <c r="B76" s="2" t="str">
        <f t="shared" si="13"/>
        <v>I</v>
      </c>
      <c r="C76" s="26">
        <f t="shared" si="14"/>
        <v>49137.445</v>
      </c>
      <c r="D76" t="str">
        <f t="shared" si="15"/>
        <v>vis</v>
      </c>
      <c r="E76">
        <f>VLOOKUP(C76,'Active 2'!C$21:E$938,3,FALSE)</f>
        <v>12323.988662597778</v>
      </c>
      <c r="F76" s="2" t="s">
        <v>155</v>
      </c>
      <c r="G76" t="str">
        <f t="shared" si="16"/>
        <v>49137.445</v>
      </c>
      <c r="H76" s="26">
        <f t="shared" si="17"/>
        <v>12324</v>
      </c>
      <c r="I76" s="71" t="s">
        <v>346</v>
      </c>
      <c r="J76" s="72" t="s">
        <v>347</v>
      </c>
      <c r="K76" s="71">
        <v>12324</v>
      </c>
      <c r="L76" s="71" t="s">
        <v>229</v>
      </c>
      <c r="M76" s="72" t="s">
        <v>159</v>
      </c>
      <c r="N76" s="72"/>
      <c r="O76" s="73" t="s">
        <v>254</v>
      </c>
      <c r="P76" s="73" t="s">
        <v>348</v>
      </c>
    </row>
    <row r="77" spans="1:16" ht="12.75" customHeight="1" x14ac:dyDescent="0.2">
      <c r="A77" s="26" t="str">
        <f t="shared" si="12"/>
        <v> BBS 104 </v>
      </c>
      <c r="B77" s="2" t="str">
        <f t="shared" si="13"/>
        <v>I</v>
      </c>
      <c r="C77" s="26">
        <f t="shared" si="14"/>
        <v>49147.45</v>
      </c>
      <c r="D77" t="str">
        <f t="shared" si="15"/>
        <v>vis</v>
      </c>
      <c r="E77">
        <f>VLOOKUP(C77,'Active 2'!C$21:E$938,3,FALSE)</f>
        <v>12345.008830046045</v>
      </c>
      <c r="F77" s="2" t="s">
        <v>155</v>
      </c>
      <c r="G77" t="str">
        <f t="shared" si="16"/>
        <v>49147.450</v>
      </c>
      <c r="H77" s="26">
        <f t="shared" si="17"/>
        <v>12345</v>
      </c>
      <c r="I77" s="71" t="s">
        <v>349</v>
      </c>
      <c r="J77" s="72" t="s">
        <v>350</v>
      </c>
      <c r="K77" s="71">
        <v>12345</v>
      </c>
      <c r="L77" s="71" t="s">
        <v>181</v>
      </c>
      <c r="M77" s="72" t="s">
        <v>159</v>
      </c>
      <c r="N77" s="72"/>
      <c r="O77" s="73" t="s">
        <v>254</v>
      </c>
      <c r="P77" s="73" t="s">
        <v>348</v>
      </c>
    </row>
    <row r="78" spans="1:16" ht="12.75" customHeight="1" x14ac:dyDescent="0.2">
      <c r="A78" s="26" t="str">
        <f t="shared" si="12"/>
        <v> BBS 104 </v>
      </c>
      <c r="B78" s="2" t="str">
        <f t="shared" si="13"/>
        <v>I</v>
      </c>
      <c r="C78" s="26">
        <f t="shared" si="14"/>
        <v>49157.446000000004</v>
      </c>
      <c r="D78" t="str">
        <f t="shared" si="15"/>
        <v>vis</v>
      </c>
      <c r="E78">
        <f>VLOOKUP(C78,'Active 2'!C$21:E$938,3,FALSE)</f>
        <v>12366.010088797973</v>
      </c>
      <c r="F78" s="2" t="s">
        <v>155</v>
      </c>
      <c r="G78" t="str">
        <f t="shared" si="16"/>
        <v>49157.446</v>
      </c>
      <c r="H78" s="26">
        <f t="shared" si="17"/>
        <v>12366</v>
      </c>
      <c r="I78" s="71" t="s">
        <v>351</v>
      </c>
      <c r="J78" s="72" t="s">
        <v>352</v>
      </c>
      <c r="K78" s="71">
        <v>12366</v>
      </c>
      <c r="L78" s="71" t="s">
        <v>296</v>
      </c>
      <c r="M78" s="72" t="s">
        <v>159</v>
      </c>
      <c r="N78" s="72"/>
      <c r="O78" s="73" t="s">
        <v>254</v>
      </c>
      <c r="P78" s="73" t="s">
        <v>348</v>
      </c>
    </row>
    <row r="79" spans="1:16" ht="12.75" customHeight="1" x14ac:dyDescent="0.2">
      <c r="A79" s="26" t="str">
        <f t="shared" si="12"/>
        <v> BBS 104 </v>
      </c>
      <c r="B79" s="2" t="str">
        <f t="shared" si="13"/>
        <v>I</v>
      </c>
      <c r="C79" s="26">
        <f t="shared" si="14"/>
        <v>49177.427000000003</v>
      </c>
      <c r="D79" t="str">
        <f t="shared" si="15"/>
        <v>vis</v>
      </c>
      <c r="E79">
        <f>VLOOKUP(C79,'Active 2'!C$21:E$938,3,FALSE)</f>
        <v>12407.989495672928</v>
      </c>
      <c r="F79" s="2" t="s">
        <v>155</v>
      </c>
      <c r="G79" t="str">
        <f t="shared" si="16"/>
        <v>49177.427</v>
      </c>
      <c r="H79" s="26">
        <f t="shared" si="17"/>
        <v>12408</v>
      </c>
      <c r="I79" s="71" t="s">
        <v>353</v>
      </c>
      <c r="J79" s="72" t="s">
        <v>354</v>
      </c>
      <c r="K79" s="71">
        <v>12408</v>
      </c>
      <c r="L79" s="71" t="s">
        <v>229</v>
      </c>
      <c r="M79" s="72" t="s">
        <v>159</v>
      </c>
      <c r="N79" s="72"/>
      <c r="O79" s="73" t="s">
        <v>254</v>
      </c>
      <c r="P79" s="73" t="s">
        <v>348</v>
      </c>
    </row>
    <row r="80" spans="1:16" ht="12.75" customHeight="1" x14ac:dyDescent="0.2">
      <c r="A80" s="26" t="str">
        <f t="shared" si="12"/>
        <v> AOEB 2 </v>
      </c>
      <c r="B80" s="2" t="str">
        <f t="shared" si="13"/>
        <v>I</v>
      </c>
      <c r="C80" s="26">
        <f t="shared" si="14"/>
        <v>49203.618000000002</v>
      </c>
      <c r="D80" t="str">
        <f t="shared" si="15"/>
        <v>vis</v>
      </c>
      <c r="E80">
        <f>VLOOKUP(C80,'Active 2'!C$21:E$938,3,FALSE)</f>
        <v>12463.015903033012</v>
      </c>
      <c r="F80" s="2" t="s">
        <v>155</v>
      </c>
      <c r="G80" t="str">
        <f t="shared" si="16"/>
        <v>49203.618</v>
      </c>
      <c r="H80" s="26">
        <f t="shared" si="17"/>
        <v>12463</v>
      </c>
      <c r="I80" s="71" t="s">
        <v>355</v>
      </c>
      <c r="J80" s="72" t="s">
        <v>356</v>
      </c>
      <c r="K80" s="71">
        <v>12463</v>
      </c>
      <c r="L80" s="71" t="s">
        <v>196</v>
      </c>
      <c r="M80" s="72" t="s">
        <v>159</v>
      </c>
      <c r="N80" s="72"/>
      <c r="O80" s="73" t="s">
        <v>186</v>
      </c>
      <c r="P80" s="73" t="s">
        <v>178</v>
      </c>
    </row>
    <row r="81" spans="1:16" ht="12.75" customHeight="1" x14ac:dyDescent="0.2">
      <c r="A81" s="26" t="str">
        <f t="shared" si="12"/>
        <v> BBS 105 </v>
      </c>
      <c r="B81" s="2" t="str">
        <f t="shared" si="13"/>
        <v>I</v>
      </c>
      <c r="C81" s="26">
        <f t="shared" si="14"/>
        <v>49207.406000000003</v>
      </c>
      <c r="D81" t="str">
        <f t="shared" si="15"/>
        <v>vis</v>
      </c>
      <c r="E81">
        <f>VLOOKUP(C81,'Active 2'!C$21:E$938,3,FALSE)</f>
        <v>12470.974363232321</v>
      </c>
      <c r="F81" s="2" t="s">
        <v>155</v>
      </c>
      <c r="G81" t="str">
        <f t="shared" si="16"/>
        <v>49207.406</v>
      </c>
      <c r="H81" s="26">
        <f t="shared" si="17"/>
        <v>12471</v>
      </c>
      <c r="I81" s="71" t="s">
        <v>357</v>
      </c>
      <c r="J81" s="72" t="s">
        <v>358</v>
      </c>
      <c r="K81" s="71">
        <v>12471</v>
      </c>
      <c r="L81" s="71" t="s">
        <v>359</v>
      </c>
      <c r="M81" s="72" t="s">
        <v>159</v>
      </c>
      <c r="N81" s="72"/>
      <c r="O81" s="73" t="s">
        <v>254</v>
      </c>
      <c r="P81" s="73" t="s">
        <v>360</v>
      </c>
    </row>
    <row r="82" spans="1:16" ht="12.75" customHeight="1" x14ac:dyDescent="0.2">
      <c r="A82" s="26" t="str">
        <f t="shared" si="12"/>
        <v> AOEB 2 </v>
      </c>
      <c r="B82" s="2" t="str">
        <f t="shared" si="13"/>
        <v>I</v>
      </c>
      <c r="C82" s="26">
        <f t="shared" si="14"/>
        <v>49273.58</v>
      </c>
      <c r="D82" t="str">
        <f t="shared" si="15"/>
        <v>vis</v>
      </c>
      <c r="E82">
        <f>VLOOKUP(C82,'Active 2'!C$21:E$938,3,FALSE)</f>
        <v>12610.003704633809</v>
      </c>
      <c r="F82" s="2" t="s">
        <v>155</v>
      </c>
      <c r="G82" t="str">
        <f t="shared" si="16"/>
        <v>49273.580</v>
      </c>
      <c r="H82" s="26">
        <f t="shared" si="17"/>
        <v>12610</v>
      </c>
      <c r="I82" s="71" t="s">
        <v>361</v>
      </c>
      <c r="J82" s="72" t="s">
        <v>362</v>
      </c>
      <c r="K82" s="71">
        <v>12610</v>
      </c>
      <c r="L82" s="71" t="s">
        <v>208</v>
      </c>
      <c r="M82" s="72" t="s">
        <v>159</v>
      </c>
      <c r="N82" s="72"/>
      <c r="O82" s="73" t="s">
        <v>186</v>
      </c>
      <c r="P82" s="73" t="s">
        <v>178</v>
      </c>
    </row>
    <row r="83" spans="1:16" ht="12.75" customHeight="1" x14ac:dyDescent="0.2">
      <c r="A83" s="26" t="str">
        <f t="shared" si="12"/>
        <v> AOEB 2 </v>
      </c>
      <c r="B83" s="2" t="str">
        <f t="shared" si="13"/>
        <v>I</v>
      </c>
      <c r="C83" s="26">
        <f t="shared" si="14"/>
        <v>49282.625999999997</v>
      </c>
      <c r="D83" t="str">
        <f t="shared" si="15"/>
        <v>vis</v>
      </c>
      <c r="E83">
        <f>VLOOKUP(C83,'Active 2'!C$21:E$938,3,FALSE)</f>
        <v>12629.009045437104</v>
      </c>
      <c r="F83" s="2" t="s">
        <v>155</v>
      </c>
      <c r="G83" t="str">
        <f t="shared" si="16"/>
        <v>49282.626</v>
      </c>
      <c r="H83" s="26">
        <f t="shared" si="17"/>
        <v>12629</v>
      </c>
      <c r="I83" s="71" t="s">
        <v>363</v>
      </c>
      <c r="J83" s="72" t="s">
        <v>364</v>
      </c>
      <c r="K83" s="71">
        <v>12629</v>
      </c>
      <c r="L83" s="71" t="s">
        <v>181</v>
      </c>
      <c r="M83" s="72" t="s">
        <v>159</v>
      </c>
      <c r="N83" s="72"/>
      <c r="O83" s="73" t="s">
        <v>186</v>
      </c>
      <c r="P83" s="73" t="s">
        <v>178</v>
      </c>
    </row>
    <row r="84" spans="1:16" ht="12.75" customHeight="1" x14ac:dyDescent="0.2">
      <c r="A84" s="26" t="str">
        <f t="shared" si="12"/>
        <v> BBS 107 </v>
      </c>
      <c r="B84" s="2" t="str">
        <f t="shared" si="13"/>
        <v>I</v>
      </c>
      <c r="C84" s="26">
        <f t="shared" si="14"/>
        <v>49534.413999999997</v>
      </c>
      <c r="D84" t="str">
        <f t="shared" si="15"/>
        <v>vis</v>
      </c>
      <c r="E84">
        <f>VLOOKUP(C84,'Active 2'!C$21:E$938,3,FALSE)</f>
        <v>13158.007138537097</v>
      </c>
      <c r="F84" s="2" t="s">
        <v>155</v>
      </c>
      <c r="G84" t="str">
        <f t="shared" si="16"/>
        <v>49534.414</v>
      </c>
      <c r="H84" s="26">
        <f t="shared" si="17"/>
        <v>13158</v>
      </c>
      <c r="I84" s="71" t="s">
        <v>365</v>
      </c>
      <c r="J84" s="72" t="s">
        <v>366</v>
      </c>
      <c r="K84" s="71">
        <v>13158</v>
      </c>
      <c r="L84" s="71" t="s">
        <v>285</v>
      </c>
      <c r="M84" s="72" t="s">
        <v>159</v>
      </c>
      <c r="N84" s="72"/>
      <c r="O84" s="73" t="s">
        <v>254</v>
      </c>
      <c r="P84" s="73" t="s">
        <v>367</v>
      </c>
    </row>
    <row r="85" spans="1:16" ht="12.75" customHeight="1" x14ac:dyDescent="0.2">
      <c r="A85" s="26" t="str">
        <f t="shared" si="12"/>
        <v> BBS 107 </v>
      </c>
      <c r="B85" s="2" t="str">
        <f t="shared" si="13"/>
        <v>I</v>
      </c>
      <c r="C85" s="26">
        <f t="shared" si="14"/>
        <v>49544.415999999997</v>
      </c>
      <c r="D85" t="str">
        <f t="shared" si="15"/>
        <v>vis</v>
      </c>
      <c r="E85">
        <f>VLOOKUP(C85,'Active 2'!C$21:E$938,3,FALSE)</f>
        <v>13179.021003086584</v>
      </c>
      <c r="F85" s="2" t="s">
        <v>155</v>
      </c>
      <c r="G85" t="str">
        <f t="shared" si="16"/>
        <v>49544.416</v>
      </c>
      <c r="H85" s="26">
        <f t="shared" si="17"/>
        <v>13179</v>
      </c>
      <c r="I85" s="71" t="s">
        <v>368</v>
      </c>
      <c r="J85" s="72" t="s">
        <v>369</v>
      </c>
      <c r="K85" s="71">
        <v>13179</v>
      </c>
      <c r="L85" s="71" t="s">
        <v>158</v>
      </c>
      <c r="M85" s="72" t="s">
        <v>159</v>
      </c>
      <c r="N85" s="72"/>
      <c r="O85" s="73" t="s">
        <v>254</v>
      </c>
      <c r="P85" s="73" t="s">
        <v>367</v>
      </c>
    </row>
    <row r="86" spans="1:16" ht="12.75" customHeight="1" x14ac:dyDescent="0.2">
      <c r="A86" s="26" t="str">
        <f t="shared" si="12"/>
        <v> BBS 110 </v>
      </c>
      <c r="B86" s="2" t="str">
        <f t="shared" si="13"/>
        <v>I</v>
      </c>
      <c r="C86" s="26">
        <f t="shared" si="14"/>
        <v>49920.428</v>
      </c>
      <c r="D86" t="str">
        <f t="shared" si="15"/>
        <v>vis</v>
      </c>
      <c r="E86">
        <f>VLOOKUP(C86,'Active 2'!C$21:E$938,3,FALSE)</f>
        <v>13969.009529079543</v>
      </c>
      <c r="F86" s="2" t="s">
        <v>155</v>
      </c>
      <c r="G86" t="str">
        <f t="shared" si="16"/>
        <v>49920.428</v>
      </c>
      <c r="H86" s="26">
        <f t="shared" si="17"/>
        <v>13969</v>
      </c>
      <c r="I86" s="71" t="s">
        <v>370</v>
      </c>
      <c r="J86" s="72" t="s">
        <v>371</v>
      </c>
      <c r="K86" s="71">
        <v>13969</v>
      </c>
      <c r="L86" s="71" t="s">
        <v>296</v>
      </c>
      <c r="M86" s="72" t="s">
        <v>159</v>
      </c>
      <c r="N86" s="72"/>
      <c r="O86" s="73" t="s">
        <v>254</v>
      </c>
      <c r="P86" s="73" t="s">
        <v>372</v>
      </c>
    </row>
    <row r="87" spans="1:16" ht="12.75" customHeight="1" x14ac:dyDescent="0.2">
      <c r="A87" s="26" t="str">
        <f t="shared" si="12"/>
        <v> BBS 110 </v>
      </c>
      <c r="B87" s="2" t="str">
        <f t="shared" si="13"/>
        <v>I</v>
      </c>
      <c r="C87" s="26">
        <f t="shared" si="14"/>
        <v>49970.394999999997</v>
      </c>
      <c r="D87" t="str">
        <f t="shared" si="15"/>
        <v>vis</v>
      </c>
      <c r="E87">
        <f>VLOOKUP(C87,'Active 2'!C$21:E$938,3,FALSE)</f>
        <v>14073.988510277717</v>
      </c>
      <c r="F87" s="2" t="s">
        <v>155</v>
      </c>
      <c r="G87" t="str">
        <f t="shared" si="16"/>
        <v>49970.395</v>
      </c>
      <c r="H87" s="26">
        <f t="shared" si="17"/>
        <v>14074</v>
      </c>
      <c r="I87" s="71" t="s">
        <v>373</v>
      </c>
      <c r="J87" s="72" t="s">
        <v>374</v>
      </c>
      <c r="K87" s="71">
        <v>14074</v>
      </c>
      <c r="L87" s="71" t="s">
        <v>229</v>
      </c>
      <c r="M87" s="72" t="s">
        <v>159</v>
      </c>
      <c r="N87" s="72"/>
      <c r="O87" s="73" t="s">
        <v>254</v>
      </c>
      <c r="P87" s="73" t="s">
        <v>372</v>
      </c>
    </row>
    <row r="88" spans="1:16" ht="12.75" customHeight="1" x14ac:dyDescent="0.2">
      <c r="A88" s="26" t="str">
        <f t="shared" si="12"/>
        <v> BBS 110 </v>
      </c>
      <c r="B88" s="2" t="str">
        <f t="shared" si="13"/>
        <v>I</v>
      </c>
      <c r="C88" s="26">
        <f t="shared" si="14"/>
        <v>50002.29</v>
      </c>
      <c r="D88" t="str">
        <f t="shared" si="15"/>
        <v>vis</v>
      </c>
      <c r="E88">
        <f>VLOOKUP(C88,'Active 2'!C$21:E$938,3,FALSE)</f>
        <v>14140.99882919453</v>
      </c>
      <c r="F88" s="2" t="s">
        <v>155</v>
      </c>
      <c r="G88" t="str">
        <f t="shared" si="16"/>
        <v>50002.290</v>
      </c>
      <c r="H88" s="26">
        <f t="shared" si="17"/>
        <v>14141</v>
      </c>
      <c r="I88" s="71" t="s">
        <v>375</v>
      </c>
      <c r="J88" s="72" t="s">
        <v>376</v>
      </c>
      <c r="K88" s="71">
        <v>14141</v>
      </c>
      <c r="L88" s="71" t="s">
        <v>176</v>
      </c>
      <c r="M88" s="72" t="s">
        <v>159</v>
      </c>
      <c r="N88" s="72"/>
      <c r="O88" s="73" t="s">
        <v>254</v>
      </c>
      <c r="P88" s="73" t="s">
        <v>372</v>
      </c>
    </row>
    <row r="89" spans="1:16" ht="12.75" customHeight="1" x14ac:dyDescent="0.2">
      <c r="A89" s="26" t="str">
        <f t="shared" si="12"/>
        <v> BBS 112 </v>
      </c>
      <c r="B89" s="2" t="str">
        <f t="shared" si="13"/>
        <v>I</v>
      </c>
      <c r="C89" s="26">
        <f t="shared" si="14"/>
        <v>50276.436000000002</v>
      </c>
      <c r="D89" t="str">
        <f t="shared" si="15"/>
        <v>vis</v>
      </c>
      <c r="E89">
        <f>VLOOKUP(C89,'Active 2'!C$21:E$938,3,FALSE)</f>
        <v>14716.970325973529</v>
      </c>
      <c r="F89" s="2" t="s">
        <v>155</v>
      </c>
      <c r="G89" t="str">
        <f t="shared" si="16"/>
        <v>50276.436</v>
      </c>
      <c r="H89" s="26">
        <f t="shared" si="17"/>
        <v>14717</v>
      </c>
      <c r="I89" s="71" t="s">
        <v>377</v>
      </c>
      <c r="J89" s="72" t="s">
        <v>378</v>
      </c>
      <c r="K89" s="71">
        <v>14717</v>
      </c>
      <c r="L89" s="71" t="s">
        <v>379</v>
      </c>
      <c r="M89" s="72" t="s">
        <v>159</v>
      </c>
      <c r="N89" s="72"/>
      <c r="O89" s="73" t="s">
        <v>254</v>
      </c>
      <c r="P89" s="73" t="s">
        <v>380</v>
      </c>
    </row>
    <row r="90" spans="1:16" ht="12.75" customHeight="1" x14ac:dyDescent="0.2">
      <c r="A90" s="26" t="str">
        <f t="shared" si="12"/>
        <v> BBS 113 </v>
      </c>
      <c r="B90" s="2" t="str">
        <f t="shared" si="13"/>
        <v>I</v>
      </c>
      <c r="C90" s="26">
        <f t="shared" si="14"/>
        <v>50337.368999999999</v>
      </c>
      <c r="D90" t="str">
        <f t="shared" si="15"/>
        <v>vis</v>
      </c>
      <c r="E90">
        <f>VLOOKUP(C90,'Active 2'!C$21:E$938,3,FALSE)</f>
        <v>14844.988503197466</v>
      </c>
      <c r="F90" s="2" t="s">
        <v>155</v>
      </c>
      <c r="G90" t="str">
        <f t="shared" si="16"/>
        <v>50337.369</v>
      </c>
      <c r="H90" s="26">
        <f t="shared" si="17"/>
        <v>14845</v>
      </c>
      <c r="I90" s="71" t="s">
        <v>381</v>
      </c>
      <c r="J90" s="72" t="s">
        <v>382</v>
      </c>
      <c r="K90" s="71">
        <v>14845</v>
      </c>
      <c r="L90" s="71" t="s">
        <v>229</v>
      </c>
      <c r="M90" s="72" t="s">
        <v>159</v>
      </c>
      <c r="N90" s="72"/>
      <c r="O90" s="73" t="s">
        <v>254</v>
      </c>
      <c r="P90" s="73" t="s">
        <v>383</v>
      </c>
    </row>
    <row r="91" spans="1:16" ht="12.75" customHeight="1" x14ac:dyDescent="0.2">
      <c r="A91" s="26" t="str">
        <f t="shared" si="12"/>
        <v> BBS 113 </v>
      </c>
      <c r="B91" s="2" t="str">
        <f t="shared" si="13"/>
        <v>I</v>
      </c>
      <c r="C91" s="26">
        <f t="shared" si="14"/>
        <v>50357.362000000001</v>
      </c>
      <c r="D91" t="str">
        <f t="shared" si="15"/>
        <v>vis</v>
      </c>
      <c r="E91">
        <f>VLOOKUP(C91,'Active 2'!C$21:E$938,3,FALSE)</f>
        <v>14886.993121667565</v>
      </c>
      <c r="F91" s="2" t="s">
        <v>155</v>
      </c>
      <c r="G91" t="str">
        <f t="shared" si="16"/>
        <v>50357.362</v>
      </c>
      <c r="H91" s="26">
        <f t="shared" si="17"/>
        <v>14887</v>
      </c>
      <c r="I91" s="71" t="s">
        <v>384</v>
      </c>
      <c r="J91" s="72" t="s">
        <v>385</v>
      </c>
      <c r="K91" s="71">
        <v>14887</v>
      </c>
      <c r="L91" s="71" t="s">
        <v>333</v>
      </c>
      <c r="M91" s="72" t="s">
        <v>159</v>
      </c>
      <c r="N91" s="72"/>
      <c r="O91" s="73" t="s">
        <v>254</v>
      </c>
      <c r="P91" s="73" t="s">
        <v>383</v>
      </c>
    </row>
    <row r="92" spans="1:16" ht="12.75" customHeight="1" x14ac:dyDescent="0.2">
      <c r="A92" s="26" t="str">
        <f t="shared" si="12"/>
        <v> BBS 115 </v>
      </c>
      <c r="B92" s="2" t="str">
        <f t="shared" si="13"/>
        <v>I</v>
      </c>
      <c r="C92" s="26">
        <f t="shared" si="14"/>
        <v>50672.457000000002</v>
      </c>
      <c r="D92" t="str">
        <f t="shared" si="15"/>
        <v>vis</v>
      </c>
      <c r="E92">
        <f>VLOOKUP(C92,'Active 2'!C$21:E$938,3,FALSE)</f>
        <v>15548.997085896768</v>
      </c>
      <c r="F92" s="2" t="s">
        <v>155</v>
      </c>
      <c r="G92" t="str">
        <f t="shared" si="16"/>
        <v>50672.457</v>
      </c>
      <c r="H92" s="26">
        <f t="shared" si="17"/>
        <v>15549</v>
      </c>
      <c r="I92" s="71" t="s">
        <v>386</v>
      </c>
      <c r="J92" s="72" t="s">
        <v>387</v>
      </c>
      <c r="K92" s="71">
        <v>15549</v>
      </c>
      <c r="L92" s="71" t="s">
        <v>176</v>
      </c>
      <c r="M92" s="72" t="s">
        <v>159</v>
      </c>
      <c r="N92" s="72"/>
      <c r="O92" s="73" t="s">
        <v>254</v>
      </c>
      <c r="P92" s="73" t="s">
        <v>388</v>
      </c>
    </row>
    <row r="93" spans="1:16" ht="12.75" customHeight="1" x14ac:dyDescent="0.2">
      <c r="A93" s="26" t="str">
        <f t="shared" si="12"/>
        <v> BBS 116 </v>
      </c>
      <c r="B93" s="2" t="str">
        <f t="shared" si="13"/>
        <v>I</v>
      </c>
      <c r="C93" s="26">
        <f t="shared" si="14"/>
        <v>50702.438000000002</v>
      </c>
      <c r="D93" t="str">
        <f t="shared" si="15"/>
        <v>vis</v>
      </c>
      <c r="E93">
        <f>VLOOKUP(C93,'Active 2'!C$21:E$938,3,FALSE)</f>
        <v>15611.986155388684</v>
      </c>
      <c r="F93" s="2" t="s">
        <v>155</v>
      </c>
      <c r="G93" t="str">
        <f t="shared" si="16"/>
        <v>50702.438</v>
      </c>
      <c r="H93" s="26">
        <f t="shared" si="17"/>
        <v>15612</v>
      </c>
      <c r="I93" s="71" t="s">
        <v>389</v>
      </c>
      <c r="J93" s="72" t="s">
        <v>390</v>
      </c>
      <c r="K93" s="71">
        <v>15612</v>
      </c>
      <c r="L93" s="71" t="s">
        <v>391</v>
      </c>
      <c r="M93" s="72" t="s">
        <v>159</v>
      </c>
      <c r="N93" s="72"/>
      <c r="O93" s="73" t="s">
        <v>254</v>
      </c>
      <c r="P93" s="73" t="s">
        <v>392</v>
      </c>
    </row>
    <row r="94" spans="1:16" ht="12.75" customHeight="1" x14ac:dyDescent="0.2">
      <c r="A94" s="26" t="str">
        <f t="shared" si="12"/>
        <v> BBS 116 </v>
      </c>
      <c r="B94" s="2" t="str">
        <f t="shared" si="13"/>
        <v>I</v>
      </c>
      <c r="C94" s="26">
        <f t="shared" si="14"/>
        <v>50754.328999999998</v>
      </c>
      <c r="D94" t="str">
        <f t="shared" si="15"/>
        <v>vis</v>
      </c>
      <c r="E94">
        <f>VLOOKUP(C94,'Active 2'!C$21:E$938,3,FALSE)</f>
        <v>15721.00739567436</v>
      </c>
      <c r="F94" s="2" t="s">
        <v>155</v>
      </c>
      <c r="G94" t="str">
        <f t="shared" si="16"/>
        <v>50754.329</v>
      </c>
      <c r="H94" s="26">
        <f t="shared" si="17"/>
        <v>15721</v>
      </c>
      <c r="I94" s="71" t="s">
        <v>393</v>
      </c>
      <c r="J94" s="72" t="s">
        <v>394</v>
      </c>
      <c r="K94" s="71">
        <v>15721</v>
      </c>
      <c r="L94" s="71" t="s">
        <v>181</v>
      </c>
      <c r="M94" s="72" t="s">
        <v>159</v>
      </c>
      <c r="N94" s="72"/>
      <c r="O94" s="73" t="s">
        <v>254</v>
      </c>
      <c r="P94" s="73" t="s">
        <v>392</v>
      </c>
    </row>
    <row r="95" spans="1:16" ht="12.75" customHeight="1" x14ac:dyDescent="0.2">
      <c r="A95" s="26" t="str">
        <f t="shared" si="12"/>
        <v>IBVS 5463 </v>
      </c>
      <c r="B95" s="2" t="str">
        <f t="shared" si="13"/>
        <v>I</v>
      </c>
      <c r="C95" s="26">
        <f t="shared" si="14"/>
        <v>52803.367400000003</v>
      </c>
      <c r="D95" t="str">
        <f t="shared" si="15"/>
        <v>vis</v>
      </c>
      <c r="E95">
        <f>VLOOKUP(C95,'Active 2'!C$21:E$938,3,FALSE)</f>
        <v>20025.967942994568</v>
      </c>
      <c r="F95" s="2" t="s">
        <v>155</v>
      </c>
      <c r="G95" t="str">
        <f t="shared" si="16"/>
        <v>52803.3674</v>
      </c>
      <c r="H95" s="26">
        <f t="shared" si="17"/>
        <v>20026</v>
      </c>
      <c r="I95" s="71" t="s">
        <v>395</v>
      </c>
      <c r="J95" s="72" t="s">
        <v>396</v>
      </c>
      <c r="K95" s="71">
        <v>20026</v>
      </c>
      <c r="L95" s="71" t="s">
        <v>397</v>
      </c>
      <c r="M95" s="72" t="s">
        <v>220</v>
      </c>
      <c r="N95" s="72" t="s">
        <v>221</v>
      </c>
      <c r="O95" s="73" t="s">
        <v>398</v>
      </c>
      <c r="P95" s="74" t="s">
        <v>399</v>
      </c>
    </row>
    <row r="96" spans="1:16" ht="12.75" customHeight="1" x14ac:dyDescent="0.2">
      <c r="A96" s="26" t="str">
        <f t="shared" si="12"/>
        <v>IBVS 5463 </v>
      </c>
      <c r="B96" s="2" t="str">
        <f t="shared" si="13"/>
        <v>II</v>
      </c>
      <c r="C96" s="26">
        <f t="shared" si="14"/>
        <v>52817.413399999998</v>
      </c>
      <c r="D96" t="str">
        <f t="shared" si="15"/>
        <v>vis</v>
      </c>
      <c r="E96" t="e">
        <f>VLOOKUP(C96,'Active 2'!C$21:E$938,3,FALSE)</f>
        <v>#N/A</v>
      </c>
      <c r="F96" s="2" t="s">
        <v>155</v>
      </c>
      <c r="G96" t="str">
        <f t="shared" si="16"/>
        <v>52817.4134</v>
      </c>
      <c r="H96" s="26">
        <f t="shared" si="17"/>
        <v>20055.5</v>
      </c>
      <c r="I96" s="71" t="s">
        <v>400</v>
      </c>
      <c r="J96" s="72" t="s">
        <v>401</v>
      </c>
      <c r="K96" s="71">
        <v>20055.5</v>
      </c>
      <c r="L96" s="71" t="s">
        <v>402</v>
      </c>
      <c r="M96" s="72" t="s">
        <v>220</v>
      </c>
      <c r="N96" s="72" t="s">
        <v>221</v>
      </c>
      <c r="O96" s="73" t="s">
        <v>398</v>
      </c>
      <c r="P96" s="74" t="s">
        <v>399</v>
      </c>
    </row>
    <row r="97" spans="1:16" ht="12.75" customHeight="1" x14ac:dyDescent="0.2">
      <c r="A97" s="26" t="str">
        <f t="shared" si="12"/>
        <v>IBVS 5463 </v>
      </c>
      <c r="B97" s="2" t="str">
        <f t="shared" si="13"/>
        <v>I</v>
      </c>
      <c r="C97" s="26">
        <f t="shared" si="14"/>
        <v>52831.448499999999</v>
      </c>
      <c r="D97" t="str">
        <f t="shared" si="15"/>
        <v>vis</v>
      </c>
      <c r="E97">
        <f>VLOOKUP(C97,'Active 2'!C$21:E$938,3,FALSE)</f>
        <v>20084.965386685883</v>
      </c>
      <c r="F97" s="2" t="s">
        <v>155</v>
      </c>
      <c r="G97" t="str">
        <f t="shared" si="16"/>
        <v>52831.4485</v>
      </c>
      <c r="H97" s="26">
        <f t="shared" si="17"/>
        <v>20085</v>
      </c>
      <c r="I97" s="71" t="s">
        <v>403</v>
      </c>
      <c r="J97" s="72" t="s">
        <v>404</v>
      </c>
      <c r="K97" s="71">
        <v>20085</v>
      </c>
      <c r="L97" s="71" t="s">
        <v>405</v>
      </c>
      <c r="M97" s="72" t="s">
        <v>220</v>
      </c>
      <c r="N97" s="72" t="s">
        <v>221</v>
      </c>
      <c r="O97" s="73" t="s">
        <v>398</v>
      </c>
      <c r="P97" s="74" t="s">
        <v>399</v>
      </c>
    </row>
    <row r="98" spans="1:16" ht="12.75" customHeight="1" x14ac:dyDescent="0.2">
      <c r="A98" s="26" t="str">
        <f t="shared" si="12"/>
        <v>OEJV 0074 </v>
      </c>
      <c r="B98" s="2" t="str">
        <f t="shared" si="13"/>
        <v>I</v>
      </c>
      <c r="C98" s="26">
        <f t="shared" si="14"/>
        <v>52903.319819999997</v>
      </c>
      <c r="D98" t="str">
        <f t="shared" si="15"/>
        <v>vis</v>
      </c>
      <c r="E98">
        <f>VLOOKUP(C98,'Active 2'!C$21:E$938,3,FALSE)</f>
        <v>20235.964605189456</v>
      </c>
      <c r="F98" s="2" t="s">
        <v>155</v>
      </c>
      <c r="G98" t="str">
        <f t="shared" si="16"/>
        <v>52903.31982</v>
      </c>
      <c r="H98" s="26">
        <f t="shared" si="17"/>
        <v>20236</v>
      </c>
      <c r="I98" s="71" t="s">
        <v>406</v>
      </c>
      <c r="J98" s="72" t="s">
        <v>407</v>
      </c>
      <c r="K98" s="71">
        <v>20236</v>
      </c>
      <c r="L98" s="71" t="s">
        <v>408</v>
      </c>
      <c r="M98" s="72" t="s">
        <v>409</v>
      </c>
      <c r="N98" s="72" t="s">
        <v>410</v>
      </c>
      <c r="O98" s="73" t="s">
        <v>411</v>
      </c>
      <c r="P98" s="74" t="s">
        <v>412</v>
      </c>
    </row>
    <row r="99" spans="1:16" ht="12.75" customHeight="1" x14ac:dyDescent="0.2">
      <c r="A99" s="26" t="str">
        <f t="shared" si="12"/>
        <v>OEJV 0074 </v>
      </c>
      <c r="B99" s="2" t="str">
        <f t="shared" si="13"/>
        <v>I</v>
      </c>
      <c r="C99" s="26">
        <f t="shared" si="14"/>
        <v>53228.408259999997</v>
      </c>
      <c r="D99" t="str">
        <f t="shared" si="15"/>
        <v>vis</v>
      </c>
      <c r="E99">
        <f>VLOOKUP(C99,'Active 2'!C$21:E$938,3,FALSE)</f>
        <v>20918.964449696941</v>
      </c>
      <c r="F99" s="2" t="s">
        <v>155</v>
      </c>
      <c r="G99" t="str">
        <f t="shared" si="16"/>
        <v>53228.40826</v>
      </c>
      <c r="H99" s="26">
        <f t="shared" si="17"/>
        <v>20919</v>
      </c>
      <c r="I99" s="71" t="s">
        <v>413</v>
      </c>
      <c r="J99" s="72" t="s">
        <v>414</v>
      </c>
      <c r="K99" s="71">
        <v>20919</v>
      </c>
      <c r="L99" s="71" t="s">
        <v>415</v>
      </c>
      <c r="M99" s="72" t="s">
        <v>409</v>
      </c>
      <c r="N99" s="72" t="s">
        <v>151</v>
      </c>
      <c r="O99" s="73" t="s">
        <v>416</v>
      </c>
      <c r="P99" s="74" t="s">
        <v>412</v>
      </c>
    </row>
    <row r="100" spans="1:16" ht="12.75" customHeight="1" x14ac:dyDescent="0.2">
      <c r="A100" s="26" t="str">
        <f t="shared" si="12"/>
        <v>OEJV 0074 </v>
      </c>
      <c r="B100" s="2" t="str">
        <f t="shared" si="13"/>
        <v>I</v>
      </c>
      <c r="C100" s="26">
        <f t="shared" si="14"/>
        <v>53289.33238</v>
      </c>
      <c r="D100" t="str">
        <f t="shared" si="15"/>
        <v>vis</v>
      </c>
      <c r="E100">
        <f>VLOOKUP(C100,'Active 2'!C$21:E$938,3,FALSE)</f>
        <v>21046.963970340486</v>
      </c>
      <c r="F100" s="2" t="s">
        <v>155</v>
      </c>
      <c r="G100" t="str">
        <f t="shared" si="16"/>
        <v>53289.33238</v>
      </c>
      <c r="H100" s="26">
        <f t="shared" si="17"/>
        <v>21047</v>
      </c>
      <c r="I100" s="71" t="s">
        <v>417</v>
      </c>
      <c r="J100" s="72" t="s">
        <v>418</v>
      </c>
      <c r="K100" s="71">
        <v>21047</v>
      </c>
      <c r="L100" s="71" t="s">
        <v>419</v>
      </c>
      <c r="M100" s="72" t="s">
        <v>409</v>
      </c>
      <c r="N100" s="72" t="s">
        <v>151</v>
      </c>
      <c r="O100" s="73" t="s">
        <v>411</v>
      </c>
      <c r="P100" s="74" t="s">
        <v>412</v>
      </c>
    </row>
    <row r="101" spans="1:16" ht="12.75" customHeight="1" x14ac:dyDescent="0.2">
      <c r="A101" s="26" t="str">
        <f t="shared" si="12"/>
        <v>BAVM 178 </v>
      </c>
      <c r="B101" s="2" t="str">
        <f t="shared" si="13"/>
        <v>I</v>
      </c>
      <c r="C101" s="26">
        <f t="shared" si="14"/>
        <v>53544.450299999997</v>
      </c>
      <c r="D101" t="str">
        <f t="shared" si="15"/>
        <v>vis</v>
      </c>
      <c r="E101">
        <f>VLOOKUP(C101,'Active 2'!C$21:E$938,3,FALSE)</f>
        <v>21582.958113014622</v>
      </c>
      <c r="F101" s="2" t="s">
        <v>155</v>
      </c>
      <c r="G101" t="str">
        <f t="shared" si="16"/>
        <v>53544.4503</v>
      </c>
      <c r="H101" s="26">
        <f t="shared" si="17"/>
        <v>21583</v>
      </c>
      <c r="I101" s="71" t="s">
        <v>420</v>
      </c>
      <c r="J101" s="72" t="s">
        <v>421</v>
      </c>
      <c r="K101" s="71">
        <v>21583</v>
      </c>
      <c r="L101" s="71" t="s">
        <v>422</v>
      </c>
      <c r="M101" s="72" t="s">
        <v>409</v>
      </c>
      <c r="N101" s="72" t="s">
        <v>423</v>
      </c>
      <c r="O101" s="73" t="s">
        <v>424</v>
      </c>
      <c r="P101" s="74" t="s">
        <v>425</v>
      </c>
    </row>
    <row r="102" spans="1:16" ht="12.75" customHeight="1" x14ac:dyDescent="0.2">
      <c r="A102" s="26" t="str">
        <f t="shared" si="12"/>
        <v>OEJV 0074 </v>
      </c>
      <c r="B102" s="2" t="str">
        <f t="shared" si="13"/>
        <v>I</v>
      </c>
      <c r="C102" s="26">
        <f t="shared" si="14"/>
        <v>53575.389660000001</v>
      </c>
      <c r="D102" t="str">
        <f t="shared" si="15"/>
        <v>vis</v>
      </c>
      <c r="E102">
        <f>VLOOKUP(C102,'Active 2'!C$21:E$938,3,FALSE)</f>
        <v>21647.960664533104</v>
      </c>
      <c r="F102" s="2" t="s">
        <v>155</v>
      </c>
      <c r="G102" t="str">
        <f t="shared" si="16"/>
        <v>53575.38966</v>
      </c>
      <c r="H102" s="26">
        <f t="shared" si="17"/>
        <v>21648</v>
      </c>
      <c r="I102" s="71" t="s">
        <v>426</v>
      </c>
      <c r="J102" s="72" t="s">
        <v>427</v>
      </c>
      <c r="K102" s="71" t="s">
        <v>428</v>
      </c>
      <c r="L102" s="71" t="s">
        <v>429</v>
      </c>
      <c r="M102" s="72" t="s">
        <v>409</v>
      </c>
      <c r="N102" s="72" t="s">
        <v>151</v>
      </c>
      <c r="O102" s="73" t="s">
        <v>411</v>
      </c>
      <c r="P102" s="74" t="s">
        <v>412</v>
      </c>
    </row>
    <row r="103" spans="1:16" ht="12.75" customHeight="1" x14ac:dyDescent="0.2">
      <c r="A103" s="26" t="str">
        <f t="shared" si="12"/>
        <v>BAVM 178 </v>
      </c>
      <c r="B103" s="2" t="str">
        <f t="shared" si="13"/>
        <v>II</v>
      </c>
      <c r="C103" s="26">
        <f t="shared" si="14"/>
        <v>53579.436600000001</v>
      </c>
      <c r="D103" t="str">
        <f t="shared" si="15"/>
        <v>vis</v>
      </c>
      <c r="E103">
        <f>VLOOKUP(C103,'Active 2'!C$21:E$938,3,FALSE)</f>
        <v>21656.463148936215</v>
      </c>
      <c r="F103" s="2" t="s">
        <v>155</v>
      </c>
      <c r="G103" t="str">
        <f t="shared" si="16"/>
        <v>53579.4366</v>
      </c>
      <c r="H103" s="26">
        <f t="shared" si="17"/>
        <v>21656.5</v>
      </c>
      <c r="I103" s="71" t="s">
        <v>430</v>
      </c>
      <c r="J103" s="72" t="s">
        <v>431</v>
      </c>
      <c r="K103" s="71" t="s">
        <v>432</v>
      </c>
      <c r="L103" s="71" t="s">
        <v>433</v>
      </c>
      <c r="M103" s="72" t="s">
        <v>409</v>
      </c>
      <c r="N103" s="72" t="s">
        <v>423</v>
      </c>
      <c r="O103" s="73" t="s">
        <v>424</v>
      </c>
      <c r="P103" s="74" t="s">
        <v>425</v>
      </c>
    </row>
    <row r="104" spans="1:16" ht="12.75" customHeight="1" x14ac:dyDescent="0.2">
      <c r="A104" s="26" t="str">
        <f t="shared" si="12"/>
        <v>OEJV 0074 </v>
      </c>
      <c r="B104" s="2" t="str">
        <f t="shared" si="13"/>
        <v>I</v>
      </c>
      <c r="C104" s="26">
        <f t="shared" si="14"/>
        <v>53585.384760000001</v>
      </c>
      <c r="D104" t="str">
        <f t="shared" si="15"/>
        <v>vis</v>
      </c>
      <c r="E104">
        <f>VLOOKUP(C104,'Active 2'!C$21:E$938,3,FALSE)</f>
        <v>21668.960032415387</v>
      </c>
      <c r="F104" s="2" t="s">
        <v>155</v>
      </c>
      <c r="G104" t="str">
        <f t="shared" si="16"/>
        <v>53585.38476</v>
      </c>
      <c r="H104" s="26">
        <f t="shared" si="17"/>
        <v>21669</v>
      </c>
      <c r="I104" s="71" t="s">
        <v>434</v>
      </c>
      <c r="J104" s="72" t="s">
        <v>435</v>
      </c>
      <c r="K104" s="71" t="s">
        <v>436</v>
      </c>
      <c r="L104" s="71" t="s">
        <v>437</v>
      </c>
      <c r="M104" s="72" t="s">
        <v>409</v>
      </c>
      <c r="N104" s="72" t="s">
        <v>151</v>
      </c>
      <c r="O104" s="73" t="s">
        <v>411</v>
      </c>
      <c r="P104" s="74" t="s">
        <v>412</v>
      </c>
    </row>
    <row r="105" spans="1:16" ht="12.75" customHeight="1" x14ac:dyDescent="0.2">
      <c r="A105" s="26" t="str">
        <f t="shared" si="12"/>
        <v>BAVM 178 </v>
      </c>
      <c r="B105" s="2" t="str">
        <f t="shared" si="13"/>
        <v>I</v>
      </c>
      <c r="C105" s="26">
        <f t="shared" si="14"/>
        <v>53615.370999999999</v>
      </c>
      <c r="D105" t="str">
        <f t="shared" si="15"/>
        <v>vis</v>
      </c>
      <c r="E105">
        <f>VLOOKUP(C105,'Active 2'!C$21:E$938,3,FALSE)</f>
        <v>21731.960110970511</v>
      </c>
      <c r="F105" s="2" t="s">
        <v>155</v>
      </c>
      <c r="G105" t="str">
        <f t="shared" si="16"/>
        <v>53615.3710</v>
      </c>
      <c r="H105" s="26">
        <f t="shared" si="17"/>
        <v>21732</v>
      </c>
      <c r="I105" s="71" t="s">
        <v>438</v>
      </c>
      <c r="J105" s="72" t="s">
        <v>439</v>
      </c>
      <c r="K105" s="71" t="s">
        <v>440</v>
      </c>
      <c r="L105" s="71" t="s">
        <v>441</v>
      </c>
      <c r="M105" s="72" t="s">
        <v>409</v>
      </c>
      <c r="N105" s="72" t="s">
        <v>423</v>
      </c>
      <c r="O105" s="73" t="s">
        <v>442</v>
      </c>
      <c r="P105" s="74" t="s">
        <v>425</v>
      </c>
    </row>
    <row r="106" spans="1:16" ht="12.75" customHeight="1" x14ac:dyDescent="0.2">
      <c r="A106" s="26" t="str">
        <f t="shared" si="12"/>
        <v>OEJV 0074 </v>
      </c>
      <c r="B106" s="2" t="str">
        <f t="shared" si="13"/>
        <v>I</v>
      </c>
      <c r="C106" s="26">
        <f t="shared" si="14"/>
        <v>53616.322139999997</v>
      </c>
      <c r="D106" t="str">
        <f t="shared" si="15"/>
        <v>vis</v>
      </c>
      <c r="E106" t="e">
        <f>VLOOKUP(C106,'Active 2'!C$21:E$938,3,FALSE)</f>
        <v>#N/A</v>
      </c>
      <c r="F106" s="2" t="s">
        <v>155</v>
      </c>
      <c r="G106" t="str">
        <f t="shared" si="16"/>
        <v>53616.32214</v>
      </c>
      <c r="H106" s="26">
        <f t="shared" si="17"/>
        <v>21734</v>
      </c>
      <c r="I106" s="71" t="s">
        <v>443</v>
      </c>
      <c r="J106" s="72" t="s">
        <v>444</v>
      </c>
      <c r="K106" s="71" t="s">
        <v>445</v>
      </c>
      <c r="L106" s="71" t="s">
        <v>446</v>
      </c>
      <c r="M106" s="72" t="s">
        <v>409</v>
      </c>
      <c r="N106" s="72" t="s">
        <v>151</v>
      </c>
      <c r="O106" s="73" t="s">
        <v>411</v>
      </c>
      <c r="P106" s="74" t="s">
        <v>412</v>
      </c>
    </row>
    <row r="107" spans="1:16" ht="12.75" customHeight="1" x14ac:dyDescent="0.2">
      <c r="A107" s="26" t="str">
        <f t="shared" ref="A107:A138" si="18">P107</f>
        <v>OEJV 0074 </v>
      </c>
      <c r="B107" s="2" t="str">
        <f t="shared" ref="B107:B138" si="19">IF(H107=INT(H107),"I","II")</f>
        <v>I</v>
      </c>
      <c r="C107" s="26">
        <f t="shared" ref="C107:C138" si="20">1*G107</f>
        <v>54003.286910000003</v>
      </c>
      <c r="D107" t="str">
        <f t="shared" ref="D107:D138" si="21">VLOOKUP(F107,I$1:J$5,2,FALSE)</f>
        <v>vis</v>
      </c>
      <c r="E107">
        <f>VLOOKUP(C107,'Active 2'!C$21:E$938,3,FALSE)</f>
        <v>22546.958350255743</v>
      </c>
      <c r="F107" s="2" t="s">
        <v>155</v>
      </c>
      <c r="G107" t="str">
        <f t="shared" ref="G107:G138" si="22">MID(I107,3,LEN(I107)-3)</f>
        <v>54003.28691</v>
      </c>
      <c r="H107" s="26">
        <f t="shared" ref="H107:H138" si="23">1*K107</f>
        <v>22547</v>
      </c>
      <c r="I107" s="71" t="s">
        <v>447</v>
      </c>
      <c r="J107" s="72" t="s">
        <v>448</v>
      </c>
      <c r="K107" s="71" t="s">
        <v>449</v>
      </c>
      <c r="L107" s="71" t="s">
        <v>450</v>
      </c>
      <c r="M107" s="72" t="s">
        <v>409</v>
      </c>
      <c r="N107" s="72" t="s">
        <v>451</v>
      </c>
      <c r="O107" s="73" t="s">
        <v>411</v>
      </c>
      <c r="P107" s="74" t="s">
        <v>412</v>
      </c>
    </row>
    <row r="108" spans="1:16" ht="12.75" customHeight="1" x14ac:dyDescent="0.2">
      <c r="A108" s="26" t="str">
        <f t="shared" si="18"/>
        <v>JAAVSO 36(2);186 </v>
      </c>
      <c r="B108" s="2" t="str">
        <f t="shared" si="19"/>
        <v>I</v>
      </c>
      <c r="C108" s="26">
        <f t="shared" si="20"/>
        <v>54596.820800000001</v>
      </c>
      <c r="D108" t="str">
        <f t="shared" si="21"/>
        <v>vis</v>
      </c>
      <c r="E108">
        <f>VLOOKUP(C108,'Active 2'!C$21:E$938,3,FALSE)</f>
        <v>23793.953028319112</v>
      </c>
      <c r="F108" s="2" t="s">
        <v>155</v>
      </c>
      <c r="G108" t="str">
        <f t="shared" si="22"/>
        <v>54596.8208</v>
      </c>
      <c r="H108" s="26">
        <f t="shared" si="23"/>
        <v>23794</v>
      </c>
      <c r="I108" s="71" t="s">
        <v>452</v>
      </c>
      <c r="J108" s="72" t="s">
        <v>453</v>
      </c>
      <c r="K108" s="71" t="s">
        <v>454</v>
      </c>
      <c r="L108" s="71" t="s">
        <v>455</v>
      </c>
      <c r="M108" s="72" t="s">
        <v>409</v>
      </c>
      <c r="N108" s="72" t="s">
        <v>410</v>
      </c>
      <c r="O108" s="73" t="s">
        <v>186</v>
      </c>
      <c r="P108" s="74" t="s">
        <v>456</v>
      </c>
    </row>
    <row r="109" spans="1:16" ht="12.75" customHeight="1" x14ac:dyDescent="0.2">
      <c r="A109" s="26" t="str">
        <f t="shared" si="18"/>
        <v>JAAVSO 36(2);186 </v>
      </c>
      <c r="B109" s="2" t="str">
        <f t="shared" si="19"/>
        <v>I</v>
      </c>
      <c r="C109" s="26">
        <f t="shared" si="20"/>
        <v>54637.754300000001</v>
      </c>
      <c r="D109" t="str">
        <f t="shared" si="21"/>
        <v>vis</v>
      </c>
      <c r="E109">
        <f>VLOOKUP(C109,'Active 2'!C$21:E$938,3,FALSE)</f>
        <v>23879.952930792257</v>
      </c>
      <c r="F109" s="2" t="s">
        <v>155</v>
      </c>
      <c r="G109" t="str">
        <f t="shared" si="22"/>
        <v>54637.7543</v>
      </c>
      <c r="H109" s="26">
        <f t="shared" si="23"/>
        <v>23880</v>
      </c>
      <c r="I109" s="71" t="s">
        <v>457</v>
      </c>
      <c r="J109" s="72" t="s">
        <v>458</v>
      </c>
      <c r="K109" s="71" t="s">
        <v>459</v>
      </c>
      <c r="L109" s="71" t="s">
        <v>455</v>
      </c>
      <c r="M109" s="72" t="s">
        <v>409</v>
      </c>
      <c r="N109" s="72" t="s">
        <v>410</v>
      </c>
      <c r="O109" s="73" t="s">
        <v>460</v>
      </c>
      <c r="P109" s="74" t="s">
        <v>456</v>
      </c>
    </row>
    <row r="110" spans="1:16" ht="12.75" customHeight="1" x14ac:dyDescent="0.2">
      <c r="A110" s="26" t="str">
        <f t="shared" si="18"/>
        <v>JAAVSO 36(2);186 </v>
      </c>
      <c r="B110" s="2" t="str">
        <f t="shared" si="19"/>
        <v>I</v>
      </c>
      <c r="C110" s="26">
        <f t="shared" si="20"/>
        <v>54688.682999999997</v>
      </c>
      <c r="D110" t="str">
        <f t="shared" si="21"/>
        <v>vis</v>
      </c>
      <c r="E110">
        <f>VLOOKUP(C110,'Active 2'!C$21:E$938,3,FALSE)</f>
        <v>23986.952411244303</v>
      </c>
      <c r="F110" s="2" t="s">
        <v>155</v>
      </c>
      <c r="G110" t="str">
        <f t="shared" si="22"/>
        <v>54688.683</v>
      </c>
      <c r="H110" s="26">
        <f t="shared" si="23"/>
        <v>23987</v>
      </c>
      <c r="I110" s="71" t="s">
        <v>461</v>
      </c>
      <c r="J110" s="72" t="s">
        <v>462</v>
      </c>
      <c r="K110" s="71" t="s">
        <v>463</v>
      </c>
      <c r="L110" s="71" t="s">
        <v>464</v>
      </c>
      <c r="M110" s="72" t="s">
        <v>409</v>
      </c>
      <c r="N110" s="72" t="s">
        <v>410</v>
      </c>
      <c r="O110" s="73" t="s">
        <v>186</v>
      </c>
      <c r="P110" s="74" t="s">
        <v>456</v>
      </c>
    </row>
    <row r="111" spans="1:16" ht="12.75" customHeight="1" x14ac:dyDescent="0.2">
      <c r="A111" s="26" t="str">
        <f t="shared" si="18"/>
        <v>JAAVSO 36(2);186 </v>
      </c>
      <c r="B111" s="2" t="str">
        <f t="shared" si="19"/>
        <v>I</v>
      </c>
      <c r="C111" s="26">
        <f t="shared" si="20"/>
        <v>54709.625899999999</v>
      </c>
      <c r="D111" t="str">
        <f t="shared" si="21"/>
        <v>vis</v>
      </c>
      <c r="E111">
        <f>VLOOKUP(C111,'Active 2'!C$21:E$938,3,FALSE)</f>
        <v>24030.952737566386</v>
      </c>
      <c r="F111" s="2" t="s">
        <v>155</v>
      </c>
      <c r="G111" t="str">
        <f t="shared" si="22"/>
        <v>54709.6259</v>
      </c>
      <c r="H111" s="26">
        <f t="shared" si="23"/>
        <v>24031</v>
      </c>
      <c r="I111" s="71" t="s">
        <v>465</v>
      </c>
      <c r="J111" s="72" t="s">
        <v>466</v>
      </c>
      <c r="K111" s="71" t="s">
        <v>467</v>
      </c>
      <c r="L111" s="71" t="s">
        <v>468</v>
      </c>
      <c r="M111" s="72" t="s">
        <v>409</v>
      </c>
      <c r="N111" s="72" t="s">
        <v>410</v>
      </c>
      <c r="O111" s="73" t="s">
        <v>186</v>
      </c>
      <c r="P111" s="74" t="s">
        <v>456</v>
      </c>
    </row>
    <row r="112" spans="1:16" ht="12.75" customHeight="1" x14ac:dyDescent="0.2">
      <c r="A112" s="26" t="str">
        <f t="shared" si="18"/>
        <v>JAAVSO 37(1);44 </v>
      </c>
      <c r="B112" s="2" t="str">
        <f t="shared" si="19"/>
        <v>I</v>
      </c>
      <c r="C112" s="26">
        <f t="shared" si="20"/>
        <v>54770.55</v>
      </c>
      <c r="D112" t="str">
        <f t="shared" si="21"/>
        <v>vis</v>
      </c>
      <c r="E112">
        <f>VLOOKUP(C112,'Active 2'!C$21:E$938,3,FALSE)</f>
        <v>24158.952216190606</v>
      </c>
      <c r="F112" s="2" t="s">
        <v>155</v>
      </c>
      <c r="G112" t="str">
        <f t="shared" si="22"/>
        <v>54770.55</v>
      </c>
      <c r="H112" s="26">
        <f t="shared" si="23"/>
        <v>24159</v>
      </c>
      <c r="I112" s="71" t="s">
        <v>469</v>
      </c>
      <c r="J112" s="72" t="s">
        <v>470</v>
      </c>
      <c r="K112" s="71" t="s">
        <v>471</v>
      </c>
      <c r="L112" s="71" t="s">
        <v>472</v>
      </c>
      <c r="M112" s="72" t="s">
        <v>409</v>
      </c>
      <c r="N112" s="72" t="s">
        <v>473</v>
      </c>
      <c r="O112" s="73" t="s">
        <v>186</v>
      </c>
      <c r="P112" s="74" t="s">
        <v>474</v>
      </c>
    </row>
    <row r="113" spans="1:16" ht="12.75" customHeight="1" x14ac:dyDescent="0.2">
      <c r="A113" s="26" t="str">
        <f t="shared" si="18"/>
        <v> JAAVSO 38;85 </v>
      </c>
      <c r="B113" s="2" t="str">
        <f t="shared" si="19"/>
        <v>I</v>
      </c>
      <c r="C113" s="26">
        <f t="shared" si="20"/>
        <v>55005.679100000001</v>
      </c>
      <c r="D113" t="str">
        <f t="shared" si="21"/>
        <v>vis</v>
      </c>
      <c r="E113">
        <f>VLOOKUP(C113,'Active 2'!C$21:E$938,3,FALSE)</f>
        <v>24652.950522433624</v>
      </c>
      <c r="F113" s="2" t="s">
        <v>155</v>
      </c>
      <c r="G113" t="str">
        <f t="shared" si="22"/>
        <v>55005.6791</v>
      </c>
      <c r="H113" s="26">
        <f t="shared" si="23"/>
        <v>24653</v>
      </c>
      <c r="I113" s="71" t="s">
        <v>475</v>
      </c>
      <c r="J113" s="72" t="s">
        <v>476</v>
      </c>
      <c r="K113" s="71" t="s">
        <v>477</v>
      </c>
      <c r="L113" s="71" t="s">
        <v>478</v>
      </c>
      <c r="M113" s="72" t="s">
        <v>409</v>
      </c>
      <c r="N113" s="72" t="s">
        <v>473</v>
      </c>
      <c r="O113" s="73" t="s">
        <v>186</v>
      </c>
      <c r="P113" s="73" t="s">
        <v>479</v>
      </c>
    </row>
    <row r="114" spans="1:16" ht="12.75" customHeight="1" x14ac:dyDescent="0.2">
      <c r="A114" s="26" t="str">
        <f t="shared" si="18"/>
        <v> JAAVSO 38;120 </v>
      </c>
      <c r="B114" s="2" t="str">
        <f t="shared" si="19"/>
        <v>I</v>
      </c>
      <c r="C114" s="26">
        <f t="shared" si="20"/>
        <v>55146.565799999997</v>
      </c>
      <c r="D114" t="str">
        <f t="shared" si="21"/>
        <v>vis</v>
      </c>
      <c r="E114">
        <f>VLOOKUP(C114,'Active 2'!C$21:E$938,3,FALSE)</f>
        <v>24948.948725855345</v>
      </c>
      <c r="F114" s="2" t="s">
        <v>155</v>
      </c>
      <c r="G114" t="str">
        <f t="shared" si="22"/>
        <v>55146.5658</v>
      </c>
      <c r="H114" s="26">
        <f t="shared" si="23"/>
        <v>24949</v>
      </c>
      <c r="I114" s="71" t="s">
        <v>480</v>
      </c>
      <c r="J114" s="72" t="s">
        <v>481</v>
      </c>
      <c r="K114" s="71" t="s">
        <v>482</v>
      </c>
      <c r="L114" s="71" t="s">
        <v>483</v>
      </c>
      <c r="M114" s="72" t="s">
        <v>409</v>
      </c>
      <c r="N114" s="72" t="s">
        <v>473</v>
      </c>
      <c r="O114" s="73" t="s">
        <v>186</v>
      </c>
      <c r="P114" s="73" t="s">
        <v>484</v>
      </c>
    </row>
    <row r="115" spans="1:16" ht="12.75" customHeight="1" x14ac:dyDescent="0.2">
      <c r="A115" s="26" t="str">
        <f t="shared" si="18"/>
        <v> JAAVSO 39;94 </v>
      </c>
      <c r="B115" s="2" t="str">
        <f t="shared" si="19"/>
        <v>I</v>
      </c>
      <c r="C115" s="26">
        <f t="shared" si="20"/>
        <v>55380.745600000002</v>
      </c>
      <c r="D115" t="str">
        <f t="shared" si="21"/>
        <v>vis</v>
      </c>
      <c r="E115">
        <f>VLOOKUP(C115,'Active 2'!C$21:E$938,3,FALSE)</f>
        <v>25440.952584826147</v>
      </c>
      <c r="F115" s="2" t="s">
        <v>155</v>
      </c>
      <c r="G115" t="str">
        <f t="shared" si="22"/>
        <v>55380.7456</v>
      </c>
      <c r="H115" s="26">
        <f t="shared" si="23"/>
        <v>25441</v>
      </c>
      <c r="I115" s="71" t="s">
        <v>485</v>
      </c>
      <c r="J115" s="72" t="s">
        <v>486</v>
      </c>
      <c r="K115" s="71" t="s">
        <v>487</v>
      </c>
      <c r="L115" s="71" t="s">
        <v>488</v>
      </c>
      <c r="M115" s="72" t="s">
        <v>409</v>
      </c>
      <c r="N115" s="72" t="s">
        <v>473</v>
      </c>
      <c r="O115" s="73" t="s">
        <v>186</v>
      </c>
      <c r="P115" s="73" t="s">
        <v>489</v>
      </c>
    </row>
    <row r="116" spans="1:16" ht="12.75" customHeight="1" x14ac:dyDescent="0.2">
      <c r="A116" s="26" t="str">
        <f t="shared" si="18"/>
        <v>OEJV 0137 </v>
      </c>
      <c r="B116" s="2" t="str">
        <f t="shared" si="19"/>
        <v>II</v>
      </c>
      <c r="C116" s="26">
        <f t="shared" si="20"/>
        <v>55483.314200000001</v>
      </c>
      <c r="D116" t="str">
        <f t="shared" si="21"/>
        <v>vis</v>
      </c>
      <c r="E116">
        <f>VLOOKUP(C116,'Active 2'!C$21:E$938,3,FALSE)</f>
        <v>25656.445752935568</v>
      </c>
      <c r="F116" s="2" t="s">
        <v>155</v>
      </c>
      <c r="G116" t="str">
        <f t="shared" si="22"/>
        <v>55483.3142</v>
      </c>
      <c r="H116" s="26">
        <f t="shared" si="23"/>
        <v>25656.5</v>
      </c>
      <c r="I116" s="71" t="s">
        <v>490</v>
      </c>
      <c r="J116" s="72" t="s">
        <v>491</v>
      </c>
      <c r="K116" s="71" t="s">
        <v>492</v>
      </c>
      <c r="L116" s="71" t="s">
        <v>493</v>
      </c>
      <c r="M116" s="72" t="s">
        <v>409</v>
      </c>
      <c r="N116" s="72" t="s">
        <v>44</v>
      </c>
      <c r="O116" s="73" t="s">
        <v>494</v>
      </c>
      <c r="P116" s="74" t="s">
        <v>495</v>
      </c>
    </row>
    <row r="117" spans="1:16" x14ac:dyDescent="0.2">
      <c r="A117" s="26" t="str">
        <f t="shared" si="18"/>
        <v>OEJV 0137 </v>
      </c>
      <c r="B117" s="2" t="str">
        <f t="shared" si="19"/>
        <v>II</v>
      </c>
      <c r="C117" s="26">
        <f t="shared" si="20"/>
        <v>55483.315199999997</v>
      </c>
      <c r="D117" t="str">
        <f t="shared" si="21"/>
        <v>vis</v>
      </c>
      <c r="E117">
        <f>VLOOKUP(C117,'Active 2'!C$21:E$938,3,FALSE)</f>
        <v>25656.447853901824</v>
      </c>
      <c r="F117" s="2" t="s">
        <v>155</v>
      </c>
      <c r="G117" t="str">
        <f t="shared" si="22"/>
        <v>55483.3152</v>
      </c>
      <c r="H117" s="26">
        <f t="shared" si="23"/>
        <v>25656.5</v>
      </c>
      <c r="I117" s="71" t="s">
        <v>496</v>
      </c>
      <c r="J117" s="72" t="s">
        <v>497</v>
      </c>
      <c r="K117" s="71" t="s">
        <v>492</v>
      </c>
      <c r="L117" s="71" t="s">
        <v>498</v>
      </c>
      <c r="M117" s="72" t="s">
        <v>409</v>
      </c>
      <c r="N117" s="72" t="s">
        <v>451</v>
      </c>
      <c r="O117" s="73" t="s">
        <v>494</v>
      </c>
      <c r="P117" s="74" t="s">
        <v>495</v>
      </c>
    </row>
    <row r="118" spans="1:16" x14ac:dyDescent="0.2">
      <c r="A118" s="26" t="str">
        <f t="shared" si="18"/>
        <v> JAAVSO 40;975 </v>
      </c>
      <c r="B118" s="2" t="str">
        <f t="shared" si="19"/>
        <v>I</v>
      </c>
      <c r="C118" s="26">
        <f t="shared" si="20"/>
        <v>55779.605000000003</v>
      </c>
      <c r="D118" t="str">
        <f t="shared" si="21"/>
        <v>vis</v>
      </c>
      <c r="E118">
        <f>VLOOKUP(C118,'Active 2'!C$21:E$938,3,FALSE)</f>
        <v>26278.942727386584</v>
      </c>
      <c r="F118" s="2" t="s">
        <v>155</v>
      </c>
      <c r="G118" t="str">
        <f t="shared" si="22"/>
        <v>55779.6050</v>
      </c>
      <c r="H118" s="26">
        <f t="shared" si="23"/>
        <v>26279</v>
      </c>
      <c r="I118" s="71" t="s">
        <v>499</v>
      </c>
      <c r="J118" s="72" t="s">
        <v>500</v>
      </c>
      <c r="K118" s="71" t="s">
        <v>501</v>
      </c>
      <c r="L118" s="71" t="s">
        <v>502</v>
      </c>
      <c r="M118" s="72" t="s">
        <v>409</v>
      </c>
      <c r="N118" s="72" t="s">
        <v>155</v>
      </c>
      <c r="O118" s="73" t="s">
        <v>503</v>
      </c>
      <c r="P118" s="73" t="s">
        <v>504</v>
      </c>
    </row>
    <row r="119" spans="1:16" x14ac:dyDescent="0.2">
      <c r="A119" s="26" t="str">
        <f t="shared" si="18"/>
        <v>OEJV 0160 </v>
      </c>
      <c r="B119" s="2" t="str">
        <f t="shared" si="19"/>
        <v>II</v>
      </c>
      <c r="C119" s="26">
        <f t="shared" si="20"/>
        <v>55807.449229999998</v>
      </c>
      <c r="D119" t="str">
        <f t="shared" si="21"/>
        <v>vis</v>
      </c>
      <c r="E119">
        <f>VLOOKUP(C119,'Active 2'!C$21:E$938,3,FALSE)</f>
        <v>26337.442515199487</v>
      </c>
      <c r="F119" s="2" t="s">
        <v>155</v>
      </c>
      <c r="G119" t="str">
        <f t="shared" si="22"/>
        <v>55807.44923</v>
      </c>
      <c r="H119" s="26">
        <f t="shared" si="23"/>
        <v>26337.5</v>
      </c>
      <c r="I119" s="71" t="s">
        <v>505</v>
      </c>
      <c r="J119" s="72" t="s">
        <v>506</v>
      </c>
      <c r="K119" s="71">
        <v>26337.5</v>
      </c>
      <c r="L119" s="71" t="s">
        <v>507</v>
      </c>
      <c r="M119" s="72" t="s">
        <v>409</v>
      </c>
      <c r="N119" s="72" t="s">
        <v>155</v>
      </c>
      <c r="O119" s="73" t="s">
        <v>494</v>
      </c>
      <c r="P119" s="74" t="s">
        <v>508</v>
      </c>
    </row>
    <row r="120" spans="1:16" x14ac:dyDescent="0.2">
      <c r="A120" s="26" t="str">
        <f t="shared" si="18"/>
        <v>OEJV 0160 </v>
      </c>
      <c r="B120" s="2" t="str">
        <f t="shared" si="19"/>
        <v>II</v>
      </c>
      <c r="C120" s="26">
        <f t="shared" si="20"/>
        <v>55807.449829999998</v>
      </c>
      <c r="D120" t="str">
        <f t="shared" si="21"/>
        <v>vis</v>
      </c>
      <c r="E120">
        <f>VLOOKUP(C120,'Active 2'!C$21:E$938,3,FALSE)</f>
        <v>26337.44377577924</v>
      </c>
      <c r="F120" s="2" t="s">
        <v>155</v>
      </c>
      <c r="G120" t="str">
        <f t="shared" si="22"/>
        <v>55807.44983</v>
      </c>
      <c r="H120" s="26">
        <f t="shared" si="23"/>
        <v>26337.5</v>
      </c>
      <c r="I120" s="71" t="s">
        <v>509</v>
      </c>
      <c r="J120" s="72" t="s">
        <v>510</v>
      </c>
      <c r="K120" s="71">
        <v>26337.5</v>
      </c>
      <c r="L120" s="71" t="s">
        <v>511</v>
      </c>
      <c r="M120" s="72" t="s">
        <v>409</v>
      </c>
      <c r="N120" s="72" t="s">
        <v>451</v>
      </c>
      <c r="O120" s="73" t="s">
        <v>494</v>
      </c>
      <c r="P120" s="74" t="s">
        <v>508</v>
      </c>
    </row>
    <row r="121" spans="1:16" x14ac:dyDescent="0.2">
      <c r="A121" s="26" t="str">
        <f t="shared" si="18"/>
        <v> JAAVSO 41;122 </v>
      </c>
      <c r="B121" s="2" t="str">
        <f t="shared" si="19"/>
        <v>I</v>
      </c>
      <c r="C121" s="26">
        <f t="shared" si="20"/>
        <v>56173.708400000003</v>
      </c>
      <c r="D121" t="str">
        <f t="shared" si="21"/>
        <v>vis</v>
      </c>
      <c r="E121">
        <f>VLOOKUP(C121,'Active 2'!C$21:E$938,3,FALSE)</f>
        <v>27106.940674406393</v>
      </c>
      <c r="F121" s="2" t="s">
        <v>155</v>
      </c>
      <c r="G121" t="str">
        <f t="shared" si="22"/>
        <v>56173.7084</v>
      </c>
      <c r="H121" s="26">
        <f t="shared" si="23"/>
        <v>27107</v>
      </c>
      <c r="I121" s="71" t="s">
        <v>512</v>
      </c>
      <c r="J121" s="72" t="s">
        <v>513</v>
      </c>
      <c r="K121" s="71">
        <v>27107</v>
      </c>
      <c r="L121" s="71" t="s">
        <v>514</v>
      </c>
      <c r="M121" s="72" t="s">
        <v>409</v>
      </c>
      <c r="N121" s="72" t="s">
        <v>155</v>
      </c>
      <c r="O121" s="73" t="s">
        <v>503</v>
      </c>
      <c r="P121" s="73" t="s">
        <v>515</v>
      </c>
    </row>
    <row r="122" spans="1:16" x14ac:dyDescent="0.2">
      <c r="A122" s="26" t="str">
        <f t="shared" si="18"/>
        <v> JAAVSO 41;328 </v>
      </c>
      <c r="B122" s="2" t="str">
        <f t="shared" si="19"/>
        <v>I</v>
      </c>
      <c r="C122" s="26">
        <f t="shared" si="20"/>
        <v>56457.862200000003</v>
      </c>
      <c r="D122" t="str">
        <f t="shared" si="21"/>
        <v>vis</v>
      </c>
      <c r="E122">
        <f>VLOOKUP(C122,'Active 2'!C$21:E$938,3,FALSE)</f>
        <v>27703.938221339195</v>
      </c>
      <c r="F122" s="2" t="s">
        <v>155</v>
      </c>
      <c r="G122" t="str">
        <f t="shared" si="22"/>
        <v>56457.8622</v>
      </c>
      <c r="H122" s="26">
        <f t="shared" si="23"/>
        <v>27704</v>
      </c>
      <c r="I122" s="71" t="s">
        <v>516</v>
      </c>
      <c r="J122" s="72" t="s">
        <v>517</v>
      </c>
      <c r="K122" s="71">
        <v>27704</v>
      </c>
      <c r="L122" s="71" t="s">
        <v>518</v>
      </c>
      <c r="M122" s="72" t="s">
        <v>409</v>
      </c>
      <c r="N122" s="72" t="s">
        <v>155</v>
      </c>
      <c r="O122" s="73" t="s">
        <v>186</v>
      </c>
      <c r="P122" s="73" t="s">
        <v>519</v>
      </c>
    </row>
    <row r="123" spans="1:16" x14ac:dyDescent="0.2">
      <c r="A123" s="26" t="str">
        <f t="shared" si="18"/>
        <v>OEJV 0160 </v>
      </c>
      <c r="B123" s="2" t="str">
        <f t="shared" si="19"/>
        <v>I</v>
      </c>
      <c r="C123" s="26">
        <f t="shared" si="20"/>
        <v>56527.353949999997</v>
      </c>
      <c r="D123" t="str">
        <f t="shared" si="21"/>
        <v>vis</v>
      </c>
      <c r="E123">
        <f>VLOOKUP(C123,'Active 2'!C$21:E$938,3,FALSE)</f>
        <v>27849.938043555416</v>
      </c>
      <c r="F123" s="2" t="s">
        <v>155</v>
      </c>
      <c r="G123" t="str">
        <f t="shared" si="22"/>
        <v>56527.35395</v>
      </c>
      <c r="H123" s="26">
        <f t="shared" si="23"/>
        <v>27850</v>
      </c>
      <c r="I123" s="71" t="s">
        <v>520</v>
      </c>
      <c r="J123" s="72" t="s">
        <v>521</v>
      </c>
      <c r="K123" s="71">
        <v>27850</v>
      </c>
      <c r="L123" s="71" t="s">
        <v>522</v>
      </c>
      <c r="M123" s="72" t="s">
        <v>409</v>
      </c>
      <c r="N123" s="72" t="s">
        <v>155</v>
      </c>
      <c r="O123" s="73" t="s">
        <v>494</v>
      </c>
      <c r="P123" s="74" t="s">
        <v>508</v>
      </c>
    </row>
    <row r="124" spans="1:16" x14ac:dyDescent="0.2">
      <c r="A124" s="26" t="str">
        <f t="shared" si="18"/>
        <v>OEJV 0160 </v>
      </c>
      <c r="B124" s="2" t="str">
        <f t="shared" si="19"/>
        <v>I</v>
      </c>
      <c r="C124" s="26">
        <f t="shared" si="20"/>
        <v>56527.354099999997</v>
      </c>
      <c r="D124" t="str">
        <f t="shared" si="21"/>
        <v>vis</v>
      </c>
      <c r="E124">
        <f>VLOOKUP(C124,'Active 2'!C$21:E$938,3,FALSE)</f>
        <v>27849.938358700354</v>
      </c>
      <c r="F124" s="2" t="s">
        <v>155</v>
      </c>
      <c r="G124" t="str">
        <f t="shared" si="22"/>
        <v>56527.3541</v>
      </c>
      <c r="H124" s="26">
        <f t="shared" si="23"/>
        <v>27850</v>
      </c>
      <c r="I124" s="71" t="s">
        <v>523</v>
      </c>
      <c r="J124" s="72" t="s">
        <v>521</v>
      </c>
      <c r="K124" s="71">
        <v>27850</v>
      </c>
      <c r="L124" s="71" t="s">
        <v>524</v>
      </c>
      <c r="M124" s="72" t="s">
        <v>409</v>
      </c>
      <c r="N124" s="72" t="s">
        <v>451</v>
      </c>
      <c r="O124" s="73" t="s">
        <v>494</v>
      </c>
      <c r="P124" s="74" t="s">
        <v>508</v>
      </c>
    </row>
    <row r="125" spans="1:16" x14ac:dyDescent="0.2">
      <c r="A125" s="26" t="str">
        <f t="shared" si="18"/>
        <v>OEJV 0160 </v>
      </c>
      <c r="B125" s="2" t="str">
        <f t="shared" si="19"/>
        <v>I</v>
      </c>
      <c r="C125" s="26">
        <f t="shared" si="20"/>
        <v>56527.35482</v>
      </c>
      <c r="D125" t="str">
        <f t="shared" si="21"/>
        <v>vis</v>
      </c>
      <c r="E125">
        <f>VLOOKUP(C125,'Active 2'!C$21:E$938,3,FALSE)</f>
        <v>27849.939871396073</v>
      </c>
      <c r="F125" s="2" t="s">
        <v>155</v>
      </c>
      <c r="G125" t="str">
        <f t="shared" si="22"/>
        <v>56527.35482</v>
      </c>
      <c r="H125" s="26">
        <f t="shared" si="23"/>
        <v>27850</v>
      </c>
      <c r="I125" s="71" t="s">
        <v>525</v>
      </c>
      <c r="J125" s="72" t="s">
        <v>526</v>
      </c>
      <c r="K125" s="71">
        <v>27850</v>
      </c>
      <c r="L125" s="71" t="s">
        <v>527</v>
      </c>
      <c r="M125" s="72" t="s">
        <v>409</v>
      </c>
      <c r="N125" s="72" t="s">
        <v>528</v>
      </c>
      <c r="O125" s="73" t="s">
        <v>494</v>
      </c>
      <c r="P125" s="74" t="s">
        <v>508</v>
      </c>
    </row>
    <row r="126" spans="1:16" x14ac:dyDescent="0.2">
      <c r="A126" s="26" t="str">
        <f t="shared" si="18"/>
        <v> JAAVSO 42;426 </v>
      </c>
      <c r="B126" s="2" t="str">
        <f t="shared" si="19"/>
        <v>I</v>
      </c>
      <c r="C126" s="26">
        <f t="shared" si="20"/>
        <v>56613.5046</v>
      </c>
      <c r="D126" t="str">
        <f t="shared" si="21"/>
        <v>vis</v>
      </c>
      <c r="E126">
        <f>VLOOKUP(C126,'Active 2'!C$21:E$938,3,FALSE)</f>
        <v>28030.937652628632</v>
      </c>
      <c r="F126" s="2" t="s">
        <v>155</v>
      </c>
      <c r="G126" t="str">
        <f t="shared" si="22"/>
        <v>56613.5046</v>
      </c>
      <c r="H126" s="26">
        <f t="shared" si="23"/>
        <v>28031</v>
      </c>
      <c r="I126" s="71" t="s">
        <v>529</v>
      </c>
      <c r="J126" s="72" t="s">
        <v>530</v>
      </c>
      <c r="K126" s="71">
        <v>28031</v>
      </c>
      <c r="L126" s="71" t="s">
        <v>531</v>
      </c>
      <c r="M126" s="72" t="s">
        <v>409</v>
      </c>
      <c r="N126" s="72" t="s">
        <v>155</v>
      </c>
      <c r="O126" s="73" t="s">
        <v>503</v>
      </c>
      <c r="P126" s="73" t="s">
        <v>532</v>
      </c>
    </row>
    <row r="127" spans="1:16" x14ac:dyDescent="0.2">
      <c r="A127" s="26" t="str">
        <f t="shared" si="18"/>
        <v>BAVM 238 </v>
      </c>
      <c r="B127" s="2" t="str">
        <f t="shared" si="19"/>
        <v>II</v>
      </c>
      <c r="C127" s="26">
        <f t="shared" si="20"/>
        <v>56817.455399999999</v>
      </c>
      <c r="D127" t="str">
        <f t="shared" si="21"/>
        <v>vis</v>
      </c>
      <c r="E127">
        <f>VLOOKUP(C127,'Active 2'!C$21:E$938,3,FALSE)</f>
        <v>28459.431402474602</v>
      </c>
      <c r="F127" s="2" t="s">
        <v>155</v>
      </c>
      <c r="G127" t="str">
        <f t="shared" si="22"/>
        <v>56817.4554</v>
      </c>
      <c r="H127" s="26">
        <f t="shared" si="23"/>
        <v>28459.5</v>
      </c>
      <c r="I127" s="71" t="s">
        <v>533</v>
      </c>
      <c r="J127" s="72" t="s">
        <v>534</v>
      </c>
      <c r="K127" s="71">
        <v>28459.5</v>
      </c>
      <c r="L127" s="71" t="s">
        <v>535</v>
      </c>
      <c r="M127" s="72" t="s">
        <v>409</v>
      </c>
      <c r="N127" s="72">
        <v>0</v>
      </c>
      <c r="O127" s="73" t="s">
        <v>424</v>
      </c>
      <c r="P127" s="74" t="s">
        <v>536</v>
      </c>
    </row>
    <row r="128" spans="1:16" x14ac:dyDescent="0.2">
      <c r="A128" s="26" t="str">
        <f t="shared" si="18"/>
        <v>BAVM 238 </v>
      </c>
      <c r="B128" s="2" t="str">
        <f t="shared" si="19"/>
        <v>I</v>
      </c>
      <c r="C128" s="26">
        <f t="shared" si="20"/>
        <v>56862.436800000003</v>
      </c>
      <c r="D128" t="str">
        <f t="shared" si="21"/>
        <v>vis</v>
      </c>
      <c r="E128">
        <f>VLOOKUP(C128,'Active 2'!C$21:E$938,3,FALSE)</f>
        <v>28553.935806278478</v>
      </c>
      <c r="F128" s="2" t="s">
        <v>155</v>
      </c>
      <c r="G128" t="str">
        <f t="shared" si="22"/>
        <v>56862.4368</v>
      </c>
      <c r="H128" s="26">
        <f t="shared" si="23"/>
        <v>28554</v>
      </c>
      <c r="I128" s="71" t="s">
        <v>537</v>
      </c>
      <c r="J128" s="72" t="s">
        <v>538</v>
      </c>
      <c r="K128" s="71">
        <v>28554</v>
      </c>
      <c r="L128" s="71" t="s">
        <v>539</v>
      </c>
      <c r="M128" s="72" t="s">
        <v>409</v>
      </c>
      <c r="N128" s="72">
        <v>0</v>
      </c>
      <c r="O128" s="73" t="s">
        <v>424</v>
      </c>
      <c r="P128" s="74" t="s">
        <v>536</v>
      </c>
    </row>
    <row r="129" spans="1:16" x14ac:dyDescent="0.2">
      <c r="A129" s="26" t="str">
        <f t="shared" si="18"/>
        <v> JAAVSO 42;426 </v>
      </c>
      <c r="B129" s="2" t="str">
        <f t="shared" si="19"/>
        <v>I</v>
      </c>
      <c r="C129" s="26">
        <f t="shared" si="20"/>
        <v>56927.644800000002</v>
      </c>
      <c r="D129" t="str">
        <f t="shared" si="21"/>
        <v>vis</v>
      </c>
      <c r="E129">
        <f>VLOOKUP(C129,'Active 2'!C$21:E$938,3,FALSE)</f>
        <v>28690.935614271166</v>
      </c>
      <c r="F129" s="2" t="s">
        <v>155</v>
      </c>
      <c r="G129" t="str">
        <f t="shared" si="22"/>
        <v>56927.6448</v>
      </c>
      <c r="H129" s="26">
        <f t="shared" si="23"/>
        <v>28691</v>
      </c>
      <c r="I129" s="71" t="s">
        <v>540</v>
      </c>
      <c r="J129" s="72" t="s">
        <v>541</v>
      </c>
      <c r="K129" s="71">
        <v>28691</v>
      </c>
      <c r="L129" s="71" t="s">
        <v>539</v>
      </c>
      <c r="M129" s="72" t="s">
        <v>409</v>
      </c>
      <c r="N129" s="72" t="s">
        <v>155</v>
      </c>
      <c r="O129" s="73" t="s">
        <v>186</v>
      </c>
      <c r="P129" s="73" t="s">
        <v>532</v>
      </c>
    </row>
    <row r="130" spans="1:16" ht="12.75" customHeight="1" x14ac:dyDescent="0.2">
      <c r="A130" s="26" t="str">
        <f t="shared" si="18"/>
        <v> PZ 5.179 </v>
      </c>
      <c r="B130" s="2" t="str">
        <f t="shared" si="19"/>
        <v>I</v>
      </c>
      <c r="C130" s="26">
        <f t="shared" si="20"/>
        <v>14433.4</v>
      </c>
      <c r="D130" t="str">
        <f t="shared" si="21"/>
        <v>vis</v>
      </c>
      <c r="E130">
        <f>VLOOKUP(C130,'Active 2'!C$21:E$938,3,FALSE)</f>
        <v>-60588.039026792925</v>
      </c>
      <c r="F130" s="2" t="s">
        <v>155</v>
      </c>
      <c r="G130" t="str">
        <f t="shared" si="22"/>
        <v>14433.40</v>
      </c>
      <c r="H130" s="26">
        <f t="shared" si="23"/>
        <v>-60588</v>
      </c>
      <c r="I130" s="71" t="s">
        <v>542</v>
      </c>
      <c r="J130" s="72" t="s">
        <v>543</v>
      </c>
      <c r="K130" s="71">
        <v>-60588</v>
      </c>
      <c r="L130" s="71" t="s">
        <v>472</v>
      </c>
      <c r="M130" s="72" t="s">
        <v>544</v>
      </c>
      <c r="N130" s="72"/>
      <c r="O130" s="73" t="s">
        <v>545</v>
      </c>
      <c r="P130" s="73" t="s">
        <v>43</v>
      </c>
    </row>
    <row r="131" spans="1:16" ht="12.75" customHeight="1" x14ac:dyDescent="0.2">
      <c r="A131" s="26" t="str">
        <f t="shared" si="18"/>
        <v> HB 912.22 </v>
      </c>
      <c r="B131" s="2" t="str">
        <f t="shared" si="19"/>
        <v>I</v>
      </c>
      <c r="C131" s="26">
        <f t="shared" si="20"/>
        <v>15556.71</v>
      </c>
      <c r="D131" t="str">
        <f t="shared" si="21"/>
        <v>vis</v>
      </c>
      <c r="E131">
        <f>VLOOKUP(C131,'Active 2'!C$21:E$938,3,FALSE)</f>
        <v>-58228.002615366844</v>
      </c>
      <c r="F131" s="2" t="s">
        <v>155</v>
      </c>
      <c r="G131" t="str">
        <f t="shared" si="22"/>
        <v>15556.710</v>
      </c>
      <c r="H131" s="26">
        <f t="shared" si="23"/>
        <v>-58228</v>
      </c>
      <c r="I131" s="71" t="s">
        <v>546</v>
      </c>
      <c r="J131" s="72" t="s">
        <v>547</v>
      </c>
      <c r="K131" s="71">
        <v>-58228</v>
      </c>
      <c r="L131" s="71" t="s">
        <v>176</v>
      </c>
      <c r="M131" s="72" t="s">
        <v>548</v>
      </c>
      <c r="N131" s="72"/>
      <c r="O131" s="73" t="s">
        <v>549</v>
      </c>
      <c r="P131" s="73" t="s">
        <v>46</v>
      </c>
    </row>
    <row r="132" spans="1:16" ht="12.75" customHeight="1" x14ac:dyDescent="0.2">
      <c r="A132" s="26" t="str">
        <f t="shared" si="18"/>
        <v> PZ 5.179 </v>
      </c>
      <c r="B132" s="2" t="str">
        <f t="shared" si="19"/>
        <v>I</v>
      </c>
      <c r="C132" s="26">
        <f t="shared" si="20"/>
        <v>18230.240000000002</v>
      </c>
      <c r="D132" t="str">
        <f t="shared" si="21"/>
        <v>vis</v>
      </c>
      <c r="E132">
        <f>VLOOKUP(C132,'Active 2'!C$21:E$938,3,FALSE)</f>
        <v>-52611.006285733893</v>
      </c>
      <c r="F132" s="2" t="s">
        <v>155</v>
      </c>
      <c r="G132" t="str">
        <f t="shared" si="22"/>
        <v>18230.24</v>
      </c>
      <c r="H132" s="26">
        <f t="shared" si="23"/>
        <v>-52611</v>
      </c>
      <c r="I132" s="71" t="s">
        <v>550</v>
      </c>
      <c r="J132" s="72" t="s">
        <v>551</v>
      </c>
      <c r="K132" s="71">
        <v>-52611</v>
      </c>
      <c r="L132" s="71" t="s">
        <v>552</v>
      </c>
      <c r="M132" s="72" t="s">
        <v>544</v>
      </c>
      <c r="N132" s="72"/>
      <c r="O132" s="73" t="s">
        <v>545</v>
      </c>
      <c r="P132" s="73" t="s">
        <v>43</v>
      </c>
    </row>
    <row r="133" spans="1:16" ht="12.75" customHeight="1" x14ac:dyDescent="0.2">
      <c r="A133" s="26" t="str">
        <f t="shared" si="18"/>
        <v> PZ 5.179 </v>
      </c>
      <c r="B133" s="2" t="str">
        <f t="shared" si="19"/>
        <v>I</v>
      </c>
      <c r="C133" s="26">
        <f t="shared" si="20"/>
        <v>20744.32</v>
      </c>
      <c r="D133" t="str">
        <f t="shared" si="21"/>
        <v>vis</v>
      </c>
      <c r="E133">
        <f>VLOOKUP(C133,'Active 2'!C$21:E$938,3,FALSE)</f>
        <v>-47329.009026528423</v>
      </c>
      <c r="F133" s="2" t="s">
        <v>155</v>
      </c>
      <c r="G133" t="str">
        <f t="shared" si="22"/>
        <v>20744.32</v>
      </c>
      <c r="H133" s="26">
        <f t="shared" si="23"/>
        <v>-47329</v>
      </c>
      <c r="I133" s="71" t="s">
        <v>553</v>
      </c>
      <c r="J133" s="72" t="s">
        <v>554</v>
      </c>
      <c r="K133" s="71">
        <v>-47329</v>
      </c>
      <c r="L133" s="71" t="s">
        <v>552</v>
      </c>
      <c r="M133" s="72" t="s">
        <v>544</v>
      </c>
      <c r="N133" s="72"/>
      <c r="O133" s="73" t="s">
        <v>545</v>
      </c>
      <c r="P133" s="73" t="s">
        <v>43</v>
      </c>
    </row>
    <row r="134" spans="1:16" ht="12.75" customHeight="1" x14ac:dyDescent="0.2">
      <c r="A134" s="26" t="str">
        <f t="shared" si="18"/>
        <v> AAC 3.68 </v>
      </c>
      <c r="B134" s="2" t="str">
        <f t="shared" si="19"/>
        <v>I</v>
      </c>
      <c r="C134" s="26">
        <f t="shared" si="20"/>
        <v>28399.385999999999</v>
      </c>
      <c r="D134" t="str">
        <f t="shared" si="21"/>
        <v>vis</v>
      </c>
      <c r="E134">
        <f>VLOOKUP(C134,'Active 2'!C$21:E$938,3,FALSE)</f>
        <v>-31245.973629469856</v>
      </c>
      <c r="F134" s="2" t="s">
        <v>155</v>
      </c>
      <c r="G134" t="str">
        <f t="shared" si="22"/>
        <v>28399.386</v>
      </c>
      <c r="H134" s="26">
        <f t="shared" si="23"/>
        <v>-31246</v>
      </c>
      <c r="I134" s="71" t="s">
        <v>555</v>
      </c>
      <c r="J134" s="72" t="s">
        <v>556</v>
      </c>
      <c r="K134" s="71">
        <v>-31246</v>
      </c>
      <c r="L134" s="71" t="s">
        <v>185</v>
      </c>
      <c r="M134" s="72" t="s">
        <v>159</v>
      </c>
      <c r="N134" s="72"/>
      <c r="O134" s="73" t="s">
        <v>557</v>
      </c>
      <c r="P134" s="73" t="s">
        <v>47</v>
      </c>
    </row>
    <row r="135" spans="1:16" ht="12.75" customHeight="1" x14ac:dyDescent="0.2">
      <c r="A135" s="26" t="str">
        <f t="shared" si="18"/>
        <v> AA 26.4 </v>
      </c>
      <c r="B135" s="2" t="str">
        <f t="shared" si="19"/>
        <v>I</v>
      </c>
      <c r="C135" s="26">
        <f t="shared" si="20"/>
        <v>29072.414000000001</v>
      </c>
      <c r="D135" t="str">
        <f t="shared" si="21"/>
        <v>vis</v>
      </c>
      <c r="E135">
        <f>VLOOKUP(C135,'Active 2'!C$21:E$938,3,FALSE)</f>
        <v>-29831.964508292902</v>
      </c>
      <c r="F135" s="2" t="s">
        <v>155</v>
      </c>
      <c r="G135" t="str">
        <f t="shared" si="22"/>
        <v>29072.414</v>
      </c>
      <c r="H135" s="26">
        <f t="shared" si="23"/>
        <v>-29832</v>
      </c>
      <c r="I135" s="71" t="s">
        <v>558</v>
      </c>
      <c r="J135" s="72" t="s">
        <v>559</v>
      </c>
      <c r="K135" s="71">
        <v>-29832</v>
      </c>
      <c r="L135" s="71" t="s">
        <v>275</v>
      </c>
      <c r="M135" s="72" t="s">
        <v>159</v>
      </c>
      <c r="N135" s="72"/>
      <c r="O135" s="73" t="s">
        <v>557</v>
      </c>
      <c r="P135" s="73" t="s">
        <v>48</v>
      </c>
    </row>
    <row r="136" spans="1:16" ht="12.75" customHeight="1" x14ac:dyDescent="0.2">
      <c r="A136" s="26" t="str">
        <f t="shared" si="18"/>
        <v> AA 26.4 </v>
      </c>
      <c r="B136" s="2" t="str">
        <f t="shared" si="19"/>
        <v>I</v>
      </c>
      <c r="C136" s="26">
        <f t="shared" si="20"/>
        <v>31706.431</v>
      </c>
      <c r="D136" t="str">
        <f t="shared" si="21"/>
        <v>vis</v>
      </c>
      <c r="E136">
        <f>VLOOKUP(C136,'Active 2'!C$21:E$938,3,FALSE)</f>
        <v>-24297.983658558362</v>
      </c>
      <c r="F136" s="2" t="s">
        <v>155</v>
      </c>
      <c r="G136" t="str">
        <f t="shared" si="22"/>
        <v>31706.431</v>
      </c>
      <c r="H136" s="26">
        <f t="shared" si="23"/>
        <v>-24298</v>
      </c>
      <c r="I136" s="71" t="s">
        <v>560</v>
      </c>
      <c r="J136" s="72" t="s">
        <v>561</v>
      </c>
      <c r="K136" s="71">
        <v>-24298</v>
      </c>
      <c r="L136" s="71" t="s">
        <v>196</v>
      </c>
      <c r="M136" s="72" t="s">
        <v>159</v>
      </c>
      <c r="N136" s="72"/>
      <c r="O136" s="73" t="s">
        <v>557</v>
      </c>
      <c r="P136" s="73" t="s">
        <v>48</v>
      </c>
    </row>
    <row r="137" spans="1:16" ht="12.75" customHeight="1" x14ac:dyDescent="0.2">
      <c r="A137" s="26" t="str">
        <f t="shared" si="18"/>
        <v> AJ 67.462 </v>
      </c>
      <c r="B137" s="2" t="str">
        <f t="shared" si="19"/>
        <v>I</v>
      </c>
      <c r="C137" s="26">
        <f t="shared" si="20"/>
        <v>34886.875999999997</v>
      </c>
      <c r="D137" t="str">
        <f t="shared" si="21"/>
        <v>vis</v>
      </c>
      <c r="E137">
        <f>VLOOKUP(C137,'Active 2'!C$21:E$938,3,FALSE)</f>
        <v>-17615.97601637763</v>
      </c>
      <c r="F137" s="2" t="s">
        <v>155</v>
      </c>
      <c r="G137" t="str">
        <f t="shared" si="22"/>
        <v>34886.876</v>
      </c>
      <c r="H137" s="26">
        <f t="shared" si="23"/>
        <v>-17616</v>
      </c>
      <c r="I137" s="71" t="s">
        <v>562</v>
      </c>
      <c r="J137" s="72" t="s">
        <v>563</v>
      </c>
      <c r="K137" s="71">
        <v>-17616</v>
      </c>
      <c r="L137" s="71" t="s">
        <v>306</v>
      </c>
      <c r="M137" s="72" t="s">
        <v>548</v>
      </c>
      <c r="N137" s="72"/>
      <c r="O137" s="73" t="s">
        <v>564</v>
      </c>
      <c r="P137" s="73" t="s">
        <v>49</v>
      </c>
    </row>
    <row r="138" spans="1:16" ht="12.75" customHeight="1" x14ac:dyDescent="0.2">
      <c r="A138" s="26" t="str">
        <f t="shared" si="18"/>
        <v> MVS 3.122 </v>
      </c>
      <c r="B138" s="2" t="str">
        <f t="shared" si="19"/>
        <v>I</v>
      </c>
      <c r="C138" s="26">
        <f t="shared" si="20"/>
        <v>35718.402000000002</v>
      </c>
      <c r="D138" t="str">
        <f t="shared" si="21"/>
        <v>vis</v>
      </c>
      <c r="E138">
        <f>VLOOKUP(C138,'Active 2'!C$21:E$938,3,FALSE)</f>
        <v>-15868.967944654329</v>
      </c>
      <c r="F138" s="2" t="s">
        <v>155</v>
      </c>
      <c r="G138" t="str">
        <f t="shared" si="22"/>
        <v>35718.402</v>
      </c>
      <c r="H138" s="26">
        <f t="shared" si="23"/>
        <v>-15869</v>
      </c>
      <c r="I138" s="71" t="s">
        <v>565</v>
      </c>
      <c r="J138" s="72" t="s">
        <v>566</v>
      </c>
      <c r="K138" s="71">
        <v>-15869</v>
      </c>
      <c r="L138" s="71" t="s">
        <v>240</v>
      </c>
      <c r="M138" s="72" t="s">
        <v>544</v>
      </c>
      <c r="N138" s="72"/>
      <c r="O138" s="73" t="s">
        <v>567</v>
      </c>
      <c r="P138" s="73" t="s">
        <v>50</v>
      </c>
    </row>
    <row r="139" spans="1:16" ht="12.75" customHeight="1" x14ac:dyDescent="0.2">
      <c r="A139" s="26" t="str">
        <f t="shared" ref="A139:A170" si="24">P139</f>
        <v> MVS 3.122 </v>
      </c>
      <c r="B139" s="2" t="str">
        <f t="shared" ref="B139:B170" si="25">IF(H139=INT(H139),"I","II")</f>
        <v>I</v>
      </c>
      <c r="C139" s="26">
        <f t="shared" ref="C139:C170" si="26">1*G139</f>
        <v>36399.476000000002</v>
      </c>
      <c r="D139" t="str">
        <f t="shared" ref="D139:D170" si="27">VLOOKUP(F139,I$1:J$5,2,FALSE)</f>
        <v>vis</v>
      </c>
      <c r="E139">
        <f>VLOOKUP(C139,'Active 2'!C$21:E$938,3,FALSE)</f>
        <v>-14438.054448935771</v>
      </c>
      <c r="F139" s="2" t="s">
        <v>155</v>
      </c>
      <c r="G139" t="str">
        <f t="shared" ref="G139:G170" si="28">MID(I139,3,LEN(I139)-3)</f>
        <v>36399.476</v>
      </c>
      <c r="H139" s="26">
        <f t="shared" ref="H139:H170" si="29">1*K139</f>
        <v>-14438</v>
      </c>
      <c r="I139" s="71" t="s">
        <v>568</v>
      </c>
      <c r="J139" s="72" t="s">
        <v>569</v>
      </c>
      <c r="K139" s="71">
        <v>-14438</v>
      </c>
      <c r="L139" s="71" t="s">
        <v>570</v>
      </c>
      <c r="M139" s="72" t="s">
        <v>544</v>
      </c>
      <c r="N139" s="72"/>
      <c r="O139" s="73" t="s">
        <v>567</v>
      </c>
      <c r="P139" s="73" t="s">
        <v>50</v>
      </c>
    </row>
    <row r="140" spans="1:16" ht="12.75" customHeight="1" x14ac:dyDescent="0.2">
      <c r="A140" s="26" t="str">
        <f t="shared" si="24"/>
        <v> MVS 3.122 </v>
      </c>
      <c r="B140" s="2" t="str">
        <f t="shared" si="25"/>
        <v>I</v>
      </c>
      <c r="C140" s="26">
        <f t="shared" si="26"/>
        <v>36451.385000000002</v>
      </c>
      <c r="D140" t="str">
        <f t="shared" si="27"/>
        <v>vis</v>
      </c>
      <c r="E140">
        <f>VLOOKUP(C140,'Active 2'!C$21:E$938,3,FALSE)</f>
        <v>-14328.995391257378</v>
      </c>
      <c r="F140" s="2" t="s">
        <v>155</v>
      </c>
      <c r="G140" t="str">
        <f t="shared" si="28"/>
        <v>36451.385</v>
      </c>
      <c r="H140" s="26">
        <f t="shared" si="29"/>
        <v>-14329</v>
      </c>
      <c r="I140" s="71" t="s">
        <v>571</v>
      </c>
      <c r="J140" s="72" t="s">
        <v>572</v>
      </c>
      <c r="K140" s="71">
        <v>-14329</v>
      </c>
      <c r="L140" s="71" t="s">
        <v>208</v>
      </c>
      <c r="M140" s="72" t="s">
        <v>544</v>
      </c>
      <c r="N140" s="72"/>
      <c r="O140" s="73" t="s">
        <v>567</v>
      </c>
      <c r="P140" s="73" t="s">
        <v>50</v>
      </c>
    </row>
    <row r="141" spans="1:16" ht="12.75" customHeight="1" x14ac:dyDescent="0.2">
      <c r="A141" s="26" t="str">
        <f t="shared" si="24"/>
        <v> MVS 3.122 </v>
      </c>
      <c r="B141" s="2" t="str">
        <f t="shared" si="25"/>
        <v>I</v>
      </c>
      <c r="C141" s="26">
        <f t="shared" si="26"/>
        <v>36461.4</v>
      </c>
      <c r="D141" t="str">
        <f t="shared" si="27"/>
        <v>vis</v>
      </c>
      <c r="E141">
        <f>VLOOKUP(C141,'Active 2'!C$21:E$938,3,FALSE)</f>
        <v>-14307.95421414649</v>
      </c>
      <c r="F141" s="2" t="s">
        <v>155</v>
      </c>
      <c r="G141" t="str">
        <f t="shared" si="28"/>
        <v>36461.400</v>
      </c>
      <c r="H141" s="26">
        <f t="shared" si="29"/>
        <v>-14308</v>
      </c>
      <c r="I141" s="71" t="s">
        <v>573</v>
      </c>
      <c r="J141" s="72" t="s">
        <v>574</v>
      </c>
      <c r="K141" s="71">
        <v>-14308</v>
      </c>
      <c r="L141" s="71" t="s">
        <v>575</v>
      </c>
      <c r="M141" s="72" t="s">
        <v>544</v>
      </c>
      <c r="N141" s="72"/>
      <c r="O141" s="73" t="s">
        <v>567</v>
      </c>
      <c r="P141" s="73" t="s">
        <v>50</v>
      </c>
    </row>
    <row r="142" spans="1:16" ht="12.75" customHeight="1" x14ac:dyDescent="0.2">
      <c r="A142" s="26" t="str">
        <f t="shared" si="24"/>
        <v> MVS 3.122 </v>
      </c>
      <c r="B142" s="2" t="str">
        <f t="shared" si="25"/>
        <v>I</v>
      </c>
      <c r="C142" s="26">
        <f t="shared" si="26"/>
        <v>36807.385000000002</v>
      </c>
      <c r="D142" t="str">
        <f t="shared" si="27"/>
        <v>vis</v>
      </c>
      <c r="E142">
        <f>VLOOKUP(C142,'Active 2'!C$21:E$938,3,FALSE)</f>
        <v>-13581.05140209349</v>
      </c>
      <c r="F142" s="2" t="s">
        <v>155</v>
      </c>
      <c r="G142" t="str">
        <f t="shared" si="28"/>
        <v>36807.385</v>
      </c>
      <c r="H142" s="26">
        <f t="shared" si="29"/>
        <v>-13581</v>
      </c>
      <c r="I142" s="71" t="s">
        <v>576</v>
      </c>
      <c r="J142" s="72" t="s">
        <v>577</v>
      </c>
      <c r="K142" s="71">
        <v>-13581</v>
      </c>
      <c r="L142" s="71" t="s">
        <v>578</v>
      </c>
      <c r="M142" s="72" t="s">
        <v>544</v>
      </c>
      <c r="N142" s="72"/>
      <c r="O142" s="73" t="s">
        <v>567</v>
      </c>
      <c r="P142" s="73" t="s">
        <v>50</v>
      </c>
    </row>
    <row r="143" spans="1:16" ht="12.75" customHeight="1" x14ac:dyDescent="0.2">
      <c r="A143" s="26" t="str">
        <f t="shared" si="24"/>
        <v> HABZ 15 </v>
      </c>
      <c r="B143" s="2" t="str">
        <f t="shared" si="25"/>
        <v>I</v>
      </c>
      <c r="C143" s="26">
        <f t="shared" si="26"/>
        <v>36837.392</v>
      </c>
      <c r="D143" t="str">
        <f t="shared" si="27"/>
        <v>vis</v>
      </c>
      <c r="E143">
        <f>VLOOKUP(C143,'Active 2'!C$21:E$938,3,FALSE)</f>
        <v>-13518.007707478773</v>
      </c>
      <c r="F143" s="2" t="s">
        <v>155</v>
      </c>
      <c r="G143" t="str">
        <f t="shared" si="28"/>
        <v>36837.392</v>
      </c>
      <c r="H143" s="26">
        <f t="shared" si="29"/>
        <v>-13518</v>
      </c>
      <c r="I143" s="71" t="s">
        <v>579</v>
      </c>
      <c r="J143" s="72" t="s">
        <v>580</v>
      </c>
      <c r="K143" s="71">
        <v>-13518</v>
      </c>
      <c r="L143" s="71" t="s">
        <v>193</v>
      </c>
      <c r="M143" s="72" t="s">
        <v>544</v>
      </c>
      <c r="N143" s="72"/>
      <c r="O143" s="73" t="s">
        <v>581</v>
      </c>
      <c r="P143" s="73" t="s">
        <v>51</v>
      </c>
    </row>
    <row r="144" spans="1:16" ht="12.75" customHeight="1" x14ac:dyDescent="0.2">
      <c r="A144" s="26" t="str">
        <f t="shared" si="24"/>
        <v> MVS 3.122 </v>
      </c>
      <c r="B144" s="2" t="str">
        <f t="shared" si="25"/>
        <v>I</v>
      </c>
      <c r="C144" s="26">
        <f t="shared" si="26"/>
        <v>37082.527000000002</v>
      </c>
      <c r="D144" t="str">
        <f t="shared" si="27"/>
        <v>vis</v>
      </c>
      <c r="E144">
        <f>VLOOKUP(C144,'Active 2'!C$21:E$938,3,FALSE)</f>
        <v>-13002.987342917842</v>
      </c>
      <c r="F144" s="2" t="s">
        <v>155</v>
      </c>
      <c r="G144" t="str">
        <f t="shared" si="28"/>
        <v>37082.527</v>
      </c>
      <c r="H144" s="26">
        <f t="shared" si="29"/>
        <v>-13003</v>
      </c>
      <c r="I144" s="71" t="s">
        <v>582</v>
      </c>
      <c r="J144" s="72" t="s">
        <v>583</v>
      </c>
      <c r="K144" s="71">
        <v>-13003</v>
      </c>
      <c r="L144" s="71" t="s">
        <v>211</v>
      </c>
      <c r="M144" s="72" t="s">
        <v>544</v>
      </c>
      <c r="N144" s="72"/>
      <c r="O144" s="73" t="s">
        <v>567</v>
      </c>
      <c r="P144" s="73" t="s">
        <v>50</v>
      </c>
    </row>
    <row r="145" spans="1:16" ht="12.75" customHeight="1" x14ac:dyDescent="0.2">
      <c r="A145" s="26" t="str">
        <f t="shared" si="24"/>
        <v> HABZ 15 </v>
      </c>
      <c r="B145" s="2" t="str">
        <f t="shared" si="25"/>
        <v>I</v>
      </c>
      <c r="C145" s="26">
        <f t="shared" si="26"/>
        <v>37193.428999999996</v>
      </c>
      <c r="D145" t="str">
        <f t="shared" si="27"/>
        <v>vis</v>
      </c>
      <c r="E145">
        <f>VLOOKUP(C145,'Active 2'!C$21:E$938,3,FALSE)</f>
        <v>-12769.985982563208</v>
      </c>
      <c r="F145" s="2" t="s">
        <v>155</v>
      </c>
      <c r="G145" t="str">
        <f t="shared" si="28"/>
        <v>37193.429</v>
      </c>
      <c r="H145" s="26">
        <f t="shared" si="29"/>
        <v>-12770</v>
      </c>
      <c r="I145" s="71" t="s">
        <v>584</v>
      </c>
      <c r="J145" s="72" t="s">
        <v>585</v>
      </c>
      <c r="K145" s="71">
        <v>-12770</v>
      </c>
      <c r="L145" s="71" t="s">
        <v>258</v>
      </c>
      <c r="M145" s="72" t="s">
        <v>544</v>
      </c>
      <c r="N145" s="72"/>
      <c r="O145" s="73" t="s">
        <v>581</v>
      </c>
      <c r="P145" s="73" t="s">
        <v>51</v>
      </c>
    </row>
    <row r="146" spans="1:16" ht="12.75" customHeight="1" x14ac:dyDescent="0.2">
      <c r="A146" s="26" t="str">
        <f t="shared" si="24"/>
        <v> HABZ 15 </v>
      </c>
      <c r="B146" s="2" t="str">
        <f t="shared" si="25"/>
        <v>I</v>
      </c>
      <c r="C146" s="26">
        <f t="shared" si="26"/>
        <v>37202.466999999997</v>
      </c>
      <c r="D146" t="str">
        <f t="shared" si="27"/>
        <v>vis</v>
      </c>
      <c r="E146">
        <f>VLOOKUP(C146,'Active 2'!C$21:E$938,3,FALSE)</f>
        <v>-12750.997449489996</v>
      </c>
      <c r="F146" s="2" t="s">
        <v>155</v>
      </c>
      <c r="G146" t="str">
        <f t="shared" si="28"/>
        <v>37202.467</v>
      </c>
      <c r="H146" s="26">
        <f t="shared" si="29"/>
        <v>-12751</v>
      </c>
      <c r="I146" s="71" t="s">
        <v>586</v>
      </c>
      <c r="J146" s="72" t="s">
        <v>587</v>
      </c>
      <c r="K146" s="71">
        <v>-12751</v>
      </c>
      <c r="L146" s="71" t="s">
        <v>168</v>
      </c>
      <c r="M146" s="72" t="s">
        <v>544</v>
      </c>
      <c r="N146" s="72"/>
      <c r="O146" s="73" t="s">
        <v>581</v>
      </c>
      <c r="P146" s="73" t="s">
        <v>51</v>
      </c>
    </row>
    <row r="147" spans="1:16" ht="12.75" customHeight="1" x14ac:dyDescent="0.2">
      <c r="A147" s="26" t="str">
        <f t="shared" si="24"/>
        <v> MVS 3.122 </v>
      </c>
      <c r="B147" s="2" t="str">
        <f t="shared" si="25"/>
        <v>I</v>
      </c>
      <c r="C147" s="26">
        <f t="shared" si="26"/>
        <v>37560.402999999998</v>
      </c>
      <c r="D147" t="str">
        <f t="shared" si="27"/>
        <v>vis</v>
      </c>
      <c r="E147">
        <f>VLOOKUP(C147,'Active 2'!C$21:E$938,3,FALSE)</f>
        <v>-11998.985989643461</v>
      </c>
      <c r="F147" s="2" t="s">
        <v>155</v>
      </c>
      <c r="G147" t="str">
        <f t="shared" si="28"/>
        <v>37560.403</v>
      </c>
      <c r="H147" s="26">
        <f t="shared" si="29"/>
        <v>-11999</v>
      </c>
      <c r="I147" s="71" t="s">
        <v>588</v>
      </c>
      <c r="J147" s="72" t="s">
        <v>589</v>
      </c>
      <c r="K147" s="71">
        <v>-11999</v>
      </c>
      <c r="L147" s="71" t="s">
        <v>258</v>
      </c>
      <c r="M147" s="72" t="s">
        <v>544</v>
      </c>
      <c r="N147" s="72"/>
      <c r="O147" s="73" t="s">
        <v>567</v>
      </c>
      <c r="P147" s="73" t="s">
        <v>50</v>
      </c>
    </row>
    <row r="148" spans="1:16" ht="12.75" customHeight="1" x14ac:dyDescent="0.2">
      <c r="A148" s="26" t="str">
        <f t="shared" si="24"/>
        <v> MVS 3.122 </v>
      </c>
      <c r="B148" s="2" t="str">
        <f t="shared" si="25"/>
        <v>I</v>
      </c>
      <c r="C148" s="26">
        <f t="shared" si="26"/>
        <v>37642.26</v>
      </c>
      <c r="D148" t="str">
        <f t="shared" si="27"/>
        <v>vis</v>
      </c>
      <c r="E148">
        <f>VLOOKUP(C148,'Active 2'!C$21:E$938,3,FALSE)</f>
        <v>-11827.007194359778</v>
      </c>
      <c r="F148" s="2" t="s">
        <v>155</v>
      </c>
      <c r="G148" t="str">
        <f t="shared" si="28"/>
        <v>37642.260</v>
      </c>
      <c r="H148" s="26">
        <f t="shared" si="29"/>
        <v>-11827</v>
      </c>
      <c r="I148" s="71" t="s">
        <v>590</v>
      </c>
      <c r="J148" s="72" t="s">
        <v>591</v>
      </c>
      <c r="K148" s="71">
        <v>-11827</v>
      </c>
      <c r="L148" s="71" t="s">
        <v>333</v>
      </c>
      <c r="M148" s="72" t="s">
        <v>544</v>
      </c>
      <c r="N148" s="72"/>
      <c r="O148" s="73" t="s">
        <v>567</v>
      </c>
      <c r="P148" s="73" t="s">
        <v>50</v>
      </c>
    </row>
    <row r="149" spans="1:16" ht="12.75" customHeight="1" x14ac:dyDescent="0.2">
      <c r="A149" s="26" t="str">
        <f t="shared" si="24"/>
        <v> MVS 3.122 </v>
      </c>
      <c r="B149" s="2" t="str">
        <f t="shared" si="25"/>
        <v>I</v>
      </c>
      <c r="C149" s="26">
        <f t="shared" si="26"/>
        <v>37886.478000000003</v>
      </c>
      <c r="D149" t="str">
        <f t="shared" si="27"/>
        <v>vis</v>
      </c>
      <c r="E149">
        <f>VLOOKUP(C149,'Active 2'!C$21:E$938,3,FALSE)</f>
        <v>-11313.913415860825</v>
      </c>
      <c r="F149" s="2" t="s">
        <v>155</v>
      </c>
      <c r="G149" t="str">
        <f t="shared" si="28"/>
        <v>37886.478</v>
      </c>
      <c r="H149" s="26">
        <f t="shared" si="29"/>
        <v>-11314</v>
      </c>
      <c r="I149" s="71" t="s">
        <v>592</v>
      </c>
      <c r="J149" s="72" t="s">
        <v>593</v>
      </c>
      <c r="K149" s="71">
        <v>-11314</v>
      </c>
      <c r="L149" s="71" t="s">
        <v>594</v>
      </c>
      <c r="M149" s="72" t="s">
        <v>544</v>
      </c>
      <c r="N149" s="72"/>
      <c r="O149" s="73" t="s">
        <v>567</v>
      </c>
      <c r="P149" s="73" t="s">
        <v>50</v>
      </c>
    </row>
    <row r="150" spans="1:16" ht="12.75" customHeight="1" x14ac:dyDescent="0.2">
      <c r="A150" s="26" t="str">
        <f t="shared" si="24"/>
        <v> HABZ 15 </v>
      </c>
      <c r="B150" s="2" t="str">
        <f t="shared" si="25"/>
        <v>I</v>
      </c>
      <c r="C150" s="26">
        <f t="shared" si="26"/>
        <v>37959.275999999998</v>
      </c>
      <c r="D150" t="str">
        <f t="shared" si="27"/>
        <v>vis</v>
      </c>
      <c r="E150">
        <f>VLOOKUP(C150,'Active 2'!C$21:E$938,3,FALSE)</f>
        <v>-11160.967273941867</v>
      </c>
      <c r="F150" s="2" t="s">
        <v>155</v>
      </c>
      <c r="G150" t="str">
        <f t="shared" si="28"/>
        <v>37959.276</v>
      </c>
      <c r="H150" s="26">
        <f t="shared" si="29"/>
        <v>-11161</v>
      </c>
      <c r="I150" s="71" t="s">
        <v>595</v>
      </c>
      <c r="J150" s="72" t="s">
        <v>596</v>
      </c>
      <c r="K150" s="71">
        <v>-11161</v>
      </c>
      <c r="L150" s="71" t="s">
        <v>597</v>
      </c>
      <c r="M150" s="72" t="s">
        <v>544</v>
      </c>
      <c r="N150" s="72"/>
      <c r="O150" s="73" t="s">
        <v>581</v>
      </c>
      <c r="P150" s="73" t="s">
        <v>51</v>
      </c>
    </row>
    <row r="151" spans="1:16" ht="12.75" customHeight="1" x14ac:dyDescent="0.2">
      <c r="A151" s="26" t="str">
        <f t="shared" si="24"/>
        <v> MVS 3.122 </v>
      </c>
      <c r="B151" s="2" t="str">
        <f t="shared" si="25"/>
        <v>I</v>
      </c>
      <c r="C151" s="26">
        <f t="shared" si="26"/>
        <v>38089.673999999999</v>
      </c>
      <c r="D151" t="str">
        <f t="shared" si="27"/>
        <v>vis</v>
      </c>
      <c r="E151">
        <f>VLOOKUP(C151,'Active 2'!C$21:E$938,3,FALSE)</f>
        <v>-10887.00547534919</v>
      </c>
      <c r="F151" s="2" t="s">
        <v>155</v>
      </c>
      <c r="G151" t="str">
        <f t="shared" si="28"/>
        <v>38089.674</v>
      </c>
      <c r="H151" s="26">
        <f t="shared" si="29"/>
        <v>-10887</v>
      </c>
      <c r="I151" s="71" t="s">
        <v>598</v>
      </c>
      <c r="J151" s="72" t="s">
        <v>599</v>
      </c>
      <c r="K151" s="71">
        <v>-10887</v>
      </c>
      <c r="L151" s="71" t="s">
        <v>333</v>
      </c>
      <c r="M151" s="72" t="s">
        <v>544</v>
      </c>
      <c r="N151" s="72"/>
      <c r="O151" s="73" t="s">
        <v>567</v>
      </c>
      <c r="P151" s="73" t="s">
        <v>50</v>
      </c>
    </row>
    <row r="152" spans="1:16" ht="12.75" customHeight="1" x14ac:dyDescent="0.2">
      <c r="A152" s="26" t="str">
        <f t="shared" si="24"/>
        <v> MVS 3.122 </v>
      </c>
      <c r="B152" s="2" t="str">
        <f t="shared" si="25"/>
        <v>I</v>
      </c>
      <c r="C152" s="26">
        <f t="shared" si="26"/>
        <v>38172.51</v>
      </c>
      <c r="D152" t="str">
        <f t="shared" si="27"/>
        <v>vis</v>
      </c>
      <c r="E152">
        <f>VLOOKUP(C152,'Active 2'!C$21:E$938,3,FALSE)</f>
        <v>-10712.969834095307</v>
      </c>
      <c r="F152" s="2" t="s">
        <v>155</v>
      </c>
      <c r="G152" t="str">
        <f t="shared" si="28"/>
        <v>38172.510</v>
      </c>
      <c r="H152" s="26">
        <f t="shared" si="29"/>
        <v>-10713</v>
      </c>
      <c r="I152" s="71" t="s">
        <v>600</v>
      </c>
      <c r="J152" s="72" t="s">
        <v>601</v>
      </c>
      <c r="K152" s="71">
        <v>-10713</v>
      </c>
      <c r="L152" s="71" t="s">
        <v>189</v>
      </c>
      <c r="M152" s="72" t="s">
        <v>544</v>
      </c>
      <c r="N152" s="72"/>
      <c r="O152" s="73" t="s">
        <v>567</v>
      </c>
      <c r="P152" s="73" t="s">
        <v>50</v>
      </c>
    </row>
    <row r="153" spans="1:16" ht="12.75" customHeight="1" x14ac:dyDescent="0.2">
      <c r="A153" s="26" t="str">
        <f t="shared" si="24"/>
        <v> MVS 3.122 </v>
      </c>
      <c r="B153" s="2" t="str">
        <f t="shared" si="25"/>
        <v>II</v>
      </c>
      <c r="C153" s="26">
        <f t="shared" si="26"/>
        <v>38225.521999999997</v>
      </c>
      <c r="D153" t="str">
        <f t="shared" si="27"/>
        <v>vis</v>
      </c>
      <c r="E153">
        <f>VLOOKUP(C153,'Active 2'!C$21:E$938,3,FALSE)</f>
        <v>-10601.593410630272</v>
      </c>
      <c r="F153" s="2" t="s">
        <v>155</v>
      </c>
      <c r="G153" t="str">
        <f t="shared" si="28"/>
        <v>38225.522</v>
      </c>
      <c r="H153" s="26">
        <f t="shared" si="29"/>
        <v>-10601.5</v>
      </c>
      <c r="I153" s="71" t="s">
        <v>602</v>
      </c>
      <c r="J153" s="72" t="s">
        <v>603</v>
      </c>
      <c r="K153" s="71">
        <v>-10601.5</v>
      </c>
      <c r="L153" s="71" t="s">
        <v>604</v>
      </c>
      <c r="M153" s="72" t="s">
        <v>544</v>
      </c>
      <c r="N153" s="72"/>
      <c r="O153" s="73" t="s">
        <v>567</v>
      </c>
      <c r="P153" s="73" t="s">
        <v>50</v>
      </c>
    </row>
    <row r="154" spans="1:16" ht="12.75" customHeight="1" x14ac:dyDescent="0.2">
      <c r="A154" s="26" t="str">
        <f t="shared" si="24"/>
        <v> MVS 3.122 </v>
      </c>
      <c r="B154" s="2" t="str">
        <f t="shared" si="25"/>
        <v>I</v>
      </c>
      <c r="C154" s="26">
        <f t="shared" si="26"/>
        <v>38231.478000000003</v>
      </c>
      <c r="D154" t="str">
        <f t="shared" si="27"/>
        <v>vis</v>
      </c>
      <c r="E154">
        <f>VLOOKUP(C154,'Active 2'!C$21:E$938,3,FALSE)</f>
        <v>-10589.080055575596</v>
      </c>
      <c r="F154" s="2" t="s">
        <v>155</v>
      </c>
      <c r="G154" t="str">
        <f t="shared" si="28"/>
        <v>38231.478</v>
      </c>
      <c r="H154" s="26">
        <f t="shared" si="29"/>
        <v>-10589</v>
      </c>
      <c r="I154" s="71" t="s">
        <v>605</v>
      </c>
      <c r="J154" s="72" t="s">
        <v>606</v>
      </c>
      <c r="K154" s="71">
        <v>-10589</v>
      </c>
      <c r="L154" s="71" t="s">
        <v>607</v>
      </c>
      <c r="M154" s="72" t="s">
        <v>544</v>
      </c>
      <c r="N154" s="72"/>
      <c r="O154" s="73" t="s">
        <v>567</v>
      </c>
      <c r="P154" s="73" t="s">
        <v>50</v>
      </c>
    </row>
    <row r="155" spans="1:16" ht="12.75" customHeight="1" x14ac:dyDescent="0.2">
      <c r="A155" s="26" t="str">
        <f t="shared" si="24"/>
        <v> HABZ 15 </v>
      </c>
      <c r="B155" s="2" t="str">
        <f t="shared" si="25"/>
        <v>I</v>
      </c>
      <c r="C155" s="26">
        <f t="shared" si="26"/>
        <v>38233.419000000002</v>
      </c>
      <c r="D155" t="str">
        <f t="shared" si="27"/>
        <v>vis</v>
      </c>
      <c r="E155">
        <f>VLOOKUP(C155,'Active 2'!C$21:E$938,3,FALSE)</f>
        <v>-10585.002080061646</v>
      </c>
      <c r="F155" s="2" t="s">
        <v>155</v>
      </c>
      <c r="G155" t="str">
        <f t="shared" si="28"/>
        <v>38233.419</v>
      </c>
      <c r="H155" s="26">
        <f t="shared" si="29"/>
        <v>-10585</v>
      </c>
      <c r="I155" s="71" t="s">
        <v>608</v>
      </c>
      <c r="J155" s="72" t="s">
        <v>609</v>
      </c>
      <c r="K155" s="71">
        <v>-10585</v>
      </c>
      <c r="L155" s="71" t="s">
        <v>176</v>
      </c>
      <c r="M155" s="72" t="s">
        <v>544</v>
      </c>
      <c r="N155" s="72"/>
      <c r="O155" s="73" t="s">
        <v>581</v>
      </c>
      <c r="P155" s="73" t="s">
        <v>51</v>
      </c>
    </row>
    <row r="156" spans="1:16" ht="12.75" customHeight="1" x14ac:dyDescent="0.2">
      <c r="A156" s="26" t="str">
        <f t="shared" si="24"/>
        <v> HABZ 15 </v>
      </c>
      <c r="B156" s="2" t="str">
        <f t="shared" si="25"/>
        <v>I</v>
      </c>
      <c r="C156" s="26">
        <f t="shared" si="26"/>
        <v>38262.461000000003</v>
      </c>
      <c r="D156" t="str">
        <f t="shared" si="27"/>
        <v>vis</v>
      </c>
      <c r="E156">
        <f>VLOOKUP(C156,'Active 2'!C$21:E$938,3,FALSE)</f>
        <v>-10523.985817889459</v>
      </c>
      <c r="F156" s="2" t="s">
        <v>155</v>
      </c>
      <c r="G156" t="str">
        <f t="shared" si="28"/>
        <v>38262.461</v>
      </c>
      <c r="H156" s="26">
        <f t="shared" si="29"/>
        <v>-10524</v>
      </c>
      <c r="I156" s="71" t="s">
        <v>610</v>
      </c>
      <c r="J156" s="72" t="s">
        <v>611</v>
      </c>
      <c r="K156" s="71">
        <v>-10524</v>
      </c>
      <c r="L156" s="71" t="s">
        <v>258</v>
      </c>
      <c r="M156" s="72" t="s">
        <v>544</v>
      </c>
      <c r="N156" s="72"/>
      <c r="O156" s="73" t="s">
        <v>581</v>
      </c>
      <c r="P156" s="73" t="s">
        <v>51</v>
      </c>
    </row>
    <row r="157" spans="1:16" ht="12.75" customHeight="1" x14ac:dyDescent="0.2">
      <c r="A157" s="26" t="str">
        <f t="shared" si="24"/>
        <v> MVS 3.122 </v>
      </c>
      <c r="B157" s="2" t="str">
        <f t="shared" si="25"/>
        <v>I</v>
      </c>
      <c r="C157" s="26">
        <f t="shared" si="26"/>
        <v>38283.381000000001</v>
      </c>
      <c r="D157" t="str">
        <f t="shared" si="27"/>
        <v>vis</v>
      </c>
      <c r="E157">
        <f>VLOOKUP(C157,'Active 2'!C$21:E$938,3,FALSE)</f>
        <v>-10480.033603694776</v>
      </c>
      <c r="F157" s="2" t="s">
        <v>155</v>
      </c>
      <c r="G157" t="str">
        <f t="shared" si="28"/>
        <v>38283.381</v>
      </c>
      <c r="H157" s="26">
        <f t="shared" si="29"/>
        <v>-10480</v>
      </c>
      <c r="I157" s="71" t="s">
        <v>612</v>
      </c>
      <c r="J157" s="72" t="s">
        <v>613</v>
      </c>
      <c r="K157" s="71">
        <v>-10480</v>
      </c>
      <c r="L157" s="71" t="s">
        <v>614</v>
      </c>
      <c r="M157" s="72" t="s">
        <v>544</v>
      </c>
      <c r="N157" s="72"/>
      <c r="O157" s="73" t="s">
        <v>567</v>
      </c>
      <c r="P157" s="73" t="s">
        <v>50</v>
      </c>
    </row>
    <row r="158" spans="1:16" ht="12.75" customHeight="1" x14ac:dyDescent="0.2">
      <c r="A158" s="26" t="str">
        <f t="shared" si="24"/>
        <v> HABZ 15 </v>
      </c>
      <c r="B158" s="2" t="str">
        <f t="shared" si="25"/>
        <v>I</v>
      </c>
      <c r="C158" s="26">
        <f t="shared" si="26"/>
        <v>38323.368999999999</v>
      </c>
      <c r="D158" t="str">
        <f t="shared" si="27"/>
        <v>vis</v>
      </c>
      <c r="E158">
        <f>VLOOKUP(C158,'Active 2'!C$21:E$938,3,FALSE)</f>
        <v>-10396.020164822068</v>
      </c>
      <c r="F158" s="2" t="s">
        <v>155</v>
      </c>
      <c r="G158" t="str">
        <f t="shared" si="28"/>
        <v>38323.369</v>
      </c>
      <c r="H158" s="26">
        <f t="shared" si="29"/>
        <v>-10396</v>
      </c>
      <c r="I158" s="71" t="s">
        <v>615</v>
      </c>
      <c r="J158" s="72" t="s">
        <v>616</v>
      </c>
      <c r="K158" s="71">
        <v>-10396</v>
      </c>
      <c r="L158" s="71" t="s">
        <v>617</v>
      </c>
      <c r="M158" s="72" t="s">
        <v>544</v>
      </c>
      <c r="N158" s="72"/>
      <c r="O158" s="73" t="s">
        <v>581</v>
      </c>
      <c r="P158" s="73" t="s">
        <v>51</v>
      </c>
    </row>
    <row r="159" spans="1:16" ht="12.75" customHeight="1" x14ac:dyDescent="0.2">
      <c r="A159" s="26" t="str">
        <f t="shared" si="24"/>
        <v> MVS 3.122 </v>
      </c>
      <c r="B159" s="2" t="str">
        <f t="shared" si="25"/>
        <v>I</v>
      </c>
      <c r="C159" s="26">
        <f t="shared" si="26"/>
        <v>38466.658000000003</v>
      </c>
      <c r="D159" t="str">
        <f t="shared" si="27"/>
        <v>vis</v>
      </c>
      <c r="E159">
        <f>VLOOKUP(C159,'Active 2'!C$21:E$938,3,FALSE)</f>
        <v>-10094.974810149857</v>
      </c>
      <c r="F159" s="2" t="s">
        <v>155</v>
      </c>
      <c r="G159" t="str">
        <f t="shared" si="28"/>
        <v>38466.658</v>
      </c>
      <c r="H159" s="26">
        <f t="shared" si="29"/>
        <v>-10095</v>
      </c>
      <c r="I159" s="71" t="s">
        <v>618</v>
      </c>
      <c r="J159" s="72" t="s">
        <v>619</v>
      </c>
      <c r="K159" s="71">
        <v>-10095</v>
      </c>
      <c r="L159" s="71" t="s">
        <v>620</v>
      </c>
      <c r="M159" s="72" t="s">
        <v>544</v>
      </c>
      <c r="N159" s="72"/>
      <c r="O159" s="73" t="s">
        <v>567</v>
      </c>
      <c r="P159" s="73" t="s">
        <v>50</v>
      </c>
    </row>
    <row r="160" spans="1:16" ht="12.75" customHeight="1" x14ac:dyDescent="0.2">
      <c r="A160" s="26" t="str">
        <f t="shared" si="24"/>
        <v> MVS 3.122 </v>
      </c>
      <c r="B160" s="2" t="str">
        <f t="shared" si="25"/>
        <v>I</v>
      </c>
      <c r="C160" s="26">
        <f t="shared" si="26"/>
        <v>38549.502</v>
      </c>
      <c r="D160" t="str">
        <f t="shared" si="27"/>
        <v>vis</v>
      </c>
      <c r="E160">
        <f>VLOOKUP(C160,'Active 2'!C$21:E$938,3,FALSE)</f>
        <v>-9920.9223611658927</v>
      </c>
      <c r="F160" s="2" t="s">
        <v>155</v>
      </c>
      <c r="G160" t="str">
        <f t="shared" si="28"/>
        <v>38549.502</v>
      </c>
      <c r="H160" s="26">
        <f t="shared" si="29"/>
        <v>-9921</v>
      </c>
      <c r="I160" s="71" t="s">
        <v>621</v>
      </c>
      <c r="J160" s="72" t="s">
        <v>622</v>
      </c>
      <c r="K160" s="71">
        <v>-9921</v>
      </c>
      <c r="L160" s="71" t="s">
        <v>623</v>
      </c>
      <c r="M160" s="72" t="s">
        <v>544</v>
      </c>
      <c r="N160" s="72"/>
      <c r="O160" s="73" t="s">
        <v>567</v>
      </c>
      <c r="P160" s="73" t="s">
        <v>50</v>
      </c>
    </row>
    <row r="161" spans="1:16" ht="12.75" customHeight="1" x14ac:dyDescent="0.2">
      <c r="A161" s="26" t="str">
        <f t="shared" si="24"/>
        <v> MVS 3.122 </v>
      </c>
      <c r="B161" s="2" t="str">
        <f t="shared" si="25"/>
        <v>I</v>
      </c>
      <c r="C161" s="26">
        <f t="shared" si="26"/>
        <v>38558.512999999999</v>
      </c>
      <c r="D161" t="str">
        <f t="shared" si="27"/>
        <v>vis</v>
      </c>
      <c r="E161">
        <f>VLOOKUP(C161,'Active 2'!C$21:E$938,3,FALSE)</f>
        <v>-9901.9905541817498</v>
      </c>
      <c r="F161" s="2" t="s">
        <v>155</v>
      </c>
      <c r="G161" t="str">
        <f t="shared" si="28"/>
        <v>38558.513</v>
      </c>
      <c r="H161" s="26">
        <f t="shared" si="29"/>
        <v>-9902</v>
      </c>
      <c r="I161" s="71" t="s">
        <v>624</v>
      </c>
      <c r="J161" s="72" t="s">
        <v>625</v>
      </c>
      <c r="K161" s="71">
        <v>-9902</v>
      </c>
      <c r="L161" s="71" t="s">
        <v>181</v>
      </c>
      <c r="M161" s="72" t="s">
        <v>544</v>
      </c>
      <c r="N161" s="72"/>
      <c r="O161" s="73" t="s">
        <v>567</v>
      </c>
      <c r="P161" s="73" t="s">
        <v>50</v>
      </c>
    </row>
    <row r="162" spans="1:16" ht="12.75" customHeight="1" x14ac:dyDescent="0.2">
      <c r="A162" s="26" t="str">
        <f t="shared" si="24"/>
        <v> MVS 3.122 </v>
      </c>
      <c r="B162" s="2" t="str">
        <f t="shared" si="25"/>
        <v>I</v>
      </c>
      <c r="C162" s="26">
        <f t="shared" si="26"/>
        <v>38640.39</v>
      </c>
      <c r="D162" t="str">
        <f t="shared" si="27"/>
        <v>vis</v>
      </c>
      <c r="E162">
        <f>VLOOKUP(C162,'Active 2'!C$21:E$938,3,FALSE)</f>
        <v>-9729.9697395728399</v>
      </c>
      <c r="F162" s="2" t="s">
        <v>155</v>
      </c>
      <c r="G162" t="str">
        <f t="shared" si="28"/>
        <v>38640.390</v>
      </c>
      <c r="H162" s="26">
        <f t="shared" si="29"/>
        <v>-9730</v>
      </c>
      <c r="I162" s="71" t="s">
        <v>626</v>
      </c>
      <c r="J162" s="72" t="s">
        <v>627</v>
      </c>
      <c r="K162" s="71">
        <v>-9730</v>
      </c>
      <c r="L162" s="71" t="s">
        <v>189</v>
      </c>
      <c r="M162" s="72" t="s">
        <v>544</v>
      </c>
      <c r="N162" s="72"/>
      <c r="O162" s="73" t="s">
        <v>567</v>
      </c>
      <c r="P162" s="73" t="s">
        <v>50</v>
      </c>
    </row>
    <row r="163" spans="1:16" ht="12.75" customHeight="1" x14ac:dyDescent="0.2">
      <c r="A163" s="26" t="str">
        <f t="shared" si="24"/>
        <v> MVS 3.122 </v>
      </c>
      <c r="B163" s="2" t="str">
        <f t="shared" si="25"/>
        <v>I</v>
      </c>
      <c r="C163" s="26">
        <f t="shared" si="26"/>
        <v>38670.360999999997</v>
      </c>
      <c r="D163" t="str">
        <f t="shared" si="27"/>
        <v>vis</v>
      </c>
      <c r="E163">
        <f>VLOOKUP(C163,'Active 2'!C$21:E$938,3,FALSE)</f>
        <v>-9667.0016797435437</v>
      </c>
      <c r="F163" s="2" t="s">
        <v>155</v>
      </c>
      <c r="G163" t="str">
        <f t="shared" si="28"/>
        <v>38670.361</v>
      </c>
      <c r="H163" s="26">
        <f t="shared" si="29"/>
        <v>-9667</v>
      </c>
      <c r="I163" s="71" t="s">
        <v>628</v>
      </c>
      <c r="J163" s="72" t="s">
        <v>629</v>
      </c>
      <c r="K163" s="71">
        <v>-9667</v>
      </c>
      <c r="L163" s="71" t="s">
        <v>176</v>
      </c>
      <c r="M163" s="72" t="s">
        <v>544</v>
      </c>
      <c r="N163" s="72"/>
      <c r="O163" s="73" t="s">
        <v>567</v>
      </c>
      <c r="P163" s="73" t="s">
        <v>50</v>
      </c>
    </row>
    <row r="164" spans="1:16" ht="12.75" customHeight="1" x14ac:dyDescent="0.2">
      <c r="A164" s="26" t="str">
        <f t="shared" si="24"/>
        <v> AAPS 35.67 </v>
      </c>
      <c r="B164" s="2" t="str">
        <f t="shared" si="25"/>
        <v>I</v>
      </c>
      <c r="C164" s="26">
        <f t="shared" si="26"/>
        <v>43271.578999999998</v>
      </c>
      <c r="D164" t="str">
        <f t="shared" si="27"/>
        <v>vis</v>
      </c>
      <c r="E164">
        <f>VLOOKUP(C164,'Active 2'!C$21:E$938,3,FALSE)</f>
        <v>2.1009662544810678E-3</v>
      </c>
      <c r="F164" s="2" t="s">
        <v>155</v>
      </c>
      <c r="G164" t="str">
        <f t="shared" si="28"/>
        <v>43271.579</v>
      </c>
      <c r="H164" s="26">
        <f t="shared" si="29"/>
        <v>0</v>
      </c>
      <c r="I164" s="71" t="s">
        <v>630</v>
      </c>
      <c r="J164" s="72" t="s">
        <v>631</v>
      </c>
      <c r="K164" s="71">
        <v>0</v>
      </c>
      <c r="L164" s="71" t="s">
        <v>168</v>
      </c>
      <c r="M164" s="72" t="s">
        <v>220</v>
      </c>
      <c r="N164" s="72" t="s">
        <v>221</v>
      </c>
      <c r="O164" s="73" t="s">
        <v>632</v>
      </c>
      <c r="P164" s="73" t="s">
        <v>59</v>
      </c>
    </row>
    <row r="165" spans="1:16" ht="12.75" customHeight="1" x14ac:dyDescent="0.2">
      <c r="A165" s="26" t="str">
        <f t="shared" si="24"/>
        <v> AAPS 35.67 </v>
      </c>
      <c r="B165" s="2" t="str">
        <f t="shared" si="25"/>
        <v>I</v>
      </c>
      <c r="C165" s="26">
        <f t="shared" si="26"/>
        <v>43406.277000000002</v>
      </c>
      <c r="D165" t="str">
        <f t="shared" si="27"/>
        <v>vis</v>
      </c>
      <c r="E165">
        <f>VLOOKUP(C165,'Active 2'!C$21:E$938,3,FALSE)</f>
        <v>282.99805448423308</v>
      </c>
      <c r="F165" s="2" t="s">
        <v>155</v>
      </c>
      <c r="G165" t="str">
        <f t="shared" si="28"/>
        <v>43406.277</v>
      </c>
      <c r="H165" s="26">
        <f t="shared" si="29"/>
        <v>283</v>
      </c>
      <c r="I165" s="71" t="s">
        <v>633</v>
      </c>
      <c r="J165" s="72" t="s">
        <v>634</v>
      </c>
      <c r="K165" s="71">
        <v>283</v>
      </c>
      <c r="L165" s="71" t="s">
        <v>176</v>
      </c>
      <c r="M165" s="72" t="s">
        <v>220</v>
      </c>
      <c r="N165" s="72" t="s">
        <v>221</v>
      </c>
      <c r="O165" s="73" t="s">
        <v>632</v>
      </c>
      <c r="P165" s="73" t="s">
        <v>59</v>
      </c>
    </row>
    <row r="166" spans="1:16" ht="12.75" customHeight="1" x14ac:dyDescent="0.2">
      <c r="A166" s="26" t="str">
        <f t="shared" si="24"/>
        <v> AOEB 6 </v>
      </c>
      <c r="B166" s="2" t="str">
        <f t="shared" si="25"/>
        <v>I</v>
      </c>
      <c r="C166" s="26">
        <f t="shared" si="26"/>
        <v>49955.654999999999</v>
      </c>
      <c r="D166" t="str">
        <f t="shared" si="27"/>
        <v>vis</v>
      </c>
      <c r="E166">
        <f>VLOOKUP(C166,'Active 2'!C$21:E$938,3,FALSE)</f>
        <v>14043.020267580318</v>
      </c>
      <c r="F166" s="2" t="s">
        <v>155</v>
      </c>
      <c r="G166" t="str">
        <f t="shared" si="28"/>
        <v>49955.655</v>
      </c>
      <c r="H166" s="26">
        <f t="shared" si="29"/>
        <v>14043</v>
      </c>
      <c r="I166" s="71" t="s">
        <v>635</v>
      </c>
      <c r="J166" s="72" t="s">
        <v>636</v>
      </c>
      <c r="K166" s="71">
        <v>14043</v>
      </c>
      <c r="L166" s="71" t="s">
        <v>158</v>
      </c>
      <c r="M166" s="72" t="s">
        <v>159</v>
      </c>
      <c r="N166" s="72"/>
      <c r="O166" s="73" t="s">
        <v>186</v>
      </c>
      <c r="P166" s="73" t="s">
        <v>78</v>
      </c>
    </row>
    <row r="167" spans="1:16" ht="12.75" customHeight="1" x14ac:dyDescent="0.2">
      <c r="A167" s="26" t="str">
        <f t="shared" si="24"/>
        <v> AOEB 6 </v>
      </c>
      <c r="B167" s="2" t="str">
        <f t="shared" si="25"/>
        <v>I</v>
      </c>
      <c r="C167" s="26">
        <f t="shared" si="26"/>
        <v>50006.578000000001</v>
      </c>
      <c r="D167" t="str">
        <f t="shared" si="27"/>
        <v>vis</v>
      </c>
      <c r="E167">
        <f>VLOOKUP(C167,'Active 2'!C$21:E$938,3,FALSE)</f>
        <v>14150.007772524685</v>
      </c>
      <c r="F167" s="2" t="s">
        <v>155</v>
      </c>
      <c r="G167" t="str">
        <f t="shared" si="28"/>
        <v>50006.578</v>
      </c>
      <c r="H167" s="26">
        <f t="shared" si="29"/>
        <v>14150</v>
      </c>
      <c r="I167" s="71" t="s">
        <v>637</v>
      </c>
      <c r="J167" s="72" t="s">
        <v>638</v>
      </c>
      <c r="K167" s="71">
        <v>14150</v>
      </c>
      <c r="L167" s="71" t="s">
        <v>181</v>
      </c>
      <c r="M167" s="72" t="s">
        <v>159</v>
      </c>
      <c r="N167" s="72"/>
      <c r="O167" s="73" t="s">
        <v>186</v>
      </c>
      <c r="P167" s="73" t="s">
        <v>78</v>
      </c>
    </row>
    <row r="168" spans="1:16" ht="12.75" customHeight="1" x14ac:dyDescent="0.2">
      <c r="A168" s="26" t="str">
        <f t="shared" si="24"/>
        <v> AOEB 6 </v>
      </c>
      <c r="B168" s="2" t="str">
        <f t="shared" si="25"/>
        <v>I</v>
      </c>
      <c r="C168" s="26">
        <f t="shared" si="26"/>
        <v>50016.565000000002</v>
      </c>
      <c r="D168" t="str">
        <f t="shared" si="27"/>
        <v>vis</v>
      </c>
      <c r="E168">
        <f>VLOOKUP(C168,'Active 2'!C$21:E$938,3,FALSE)</f>
        <v>14170.990122580248</v>
      </c>
      <c r="F168" s="2" t="s">
        <v>155</v>
      </c>
      <c r="G168" t="str">
        <f t="shared" si="28"/>
        <v>50016.565</v>
      </c>
      <c r="H168" s="26">
        <f t="shared" si="29"/>
        <v>14171</v>
      </c>
      <c r="I168" s="71" t="s">
        <v>639</v>
      </c>
      <c r="J168" s="72" t="s">
        <v>640</v>
      </c>
      <c r="K168" s="71">
        <v>14171</v>
      </c>
      <c r="L168" s="71" t="s">
        <v>229</v>
      </c>
      <c r="M168" s="72" t="s">
        <v>159</v>
      </c>
      <c r="N168" s="72"/>
      <c r="O168" s="73" t="s">
        <v>186</v>
      </c>
      <c r="P168" s="73" t="s">
        <v>78</v>
      </c>
    </row>
    <row r="169" spans="1:16" ht="12.75" customHeight="1" x14ac:dyDescent="0.2">
      <c r="A169" s="26" t="str">
        <f t="shared" si="24"/>
        <v> AOEB 6 </v>
      </c>
      <c r="B169" s="2" t="str">
        <f t="shared" si="25"/>
        <v>I</v>
      </c>
      <c r="C169" s="26">
        <f t="shared" si="26"/>
        <v>50036.569000000003</v>
      </c>
      <c r="D169" t="str">
        <f t="shared" si="27"/>
        <v>vis</v>
      </c>
      <c r="E169">
        <f>VLOOKUP(C169,'Active 2'!C$21:E$938,3,FALSE)</f>
        <v>14213.017851679222</v>
      </c>
      <c r="F169" s="2" t="s">
        <v>155</v>
      </c>
      <c r="G169" t="str">
        <f t="shared" si="28"/>
        <v>50036.569</v>
      </c>
      <c r="H169" s="26">
        <f t="shared" si="29"/>
        <v>14213</v>
      </c>
      <c r="I169" s="71" t="s">
        <v>641</v>
      </c>
      <c r="J169" s="72" t="s">
        <v>642</v>
      </c>
      <c r="K169" s="71">
        <v>14213</v>
      </c>
      <c r="L169" s="71" t="s">
        <v>196</v>
      </c>
      <c r="M169" s="72" t="s">
        <v>159</v>
      </c>
      <c r="N169" s="72"/>
      <c r="O169" s="73" t="s">
        <v>186</v>
      </c>
      <c r="P169" s="73" t="s">
        <v>78</v>
      </c>
    </row>
    <row r="170" spans="1:16" ht="12.75" customHeight="1" x14ac:dyDescent="0.2">
      <c r="A170" s="26" t="str">
        <f t="shared" si="24"/>
        <v> AOEB 6 </v>
      </c>
      <c r="B170" s="2" t="str">
        <f t="shared" si="25"/>
        <v>I</v>
      </c>
      <c r="C170" s="26">
        <f t="shared" si="26"/>
        <v>50320.726999999999</v>
      </c>
      <c r="D170" t="str">
        <f t="shared" si="27"/>
        <v>vis</v>
      </c>
      <c r="E170">
        <f>VLOOKUP(C170,'Active 2'!C$21:E$938,3,FALSE)</f>
        <v>14810.024222670316</v>
      </c>
      <c r="F170" s="2" t="s">
        <v>155</v>
      </c>
      <c r="G170" t="str">
        <f t="shared" si="28"/>
        <v>50320.727</v>
      </c>
      <c r="H170" s="26">
        <f t="shared" si="29"/>
        <v>14810</v>
      </c>
      <c r="I170" s="71" t="s">
        <v>643</v>
      </c>
      <c r="J170" s="72" t="s">
        <v>644</v>
      </c>
      <c r="K170" s="71">
        <v>14810</v>
      </c>
      <c r="L170" s="71" t="s">
        <v>620</v>
      </c>
      <c r="M170" s="72" t="s">
        <v>159</v>
      </c>
      <c r="N170" s="72"/>
      <c r="O170" s="73" t="s">
        <v>186</v>
      </c>
      <c r="P170" s="73" t="s">
        <v>78</v>
      </c>
    </row>
    <row r="171" spans="1:16" ht="12.75" customHeight="1" x14ac:dyDescent="0.2">
      <c r="A171" s="26" t="str">
        <f t="shared" ref="A171:A204" si="30">P171</f>
        <v> AOEB 6 </v>
      </c>
      <c r="B171" s="2" t="str">
        <f t="shared" ref="B171:B204" si="31">IF(H171=INT(H171),"I","II")</f>
        <v>I</v>
      </c>
      <c r="C171" s="26">
        <f t="shared" ref="C171:C204" si="32">1*G171</f>
        <v>50698.648000000001</v>
      </c>
      <c r="D171" t="str">
        <f t="shared" ref="D171:D204" si="33">VLOOKUP(F171,I$1:J$5,2,FALSE)</f>
        <v>vis</v>
      </c>
      <c r="E171">
        <f>VLOOKUP(C171,'Active 2'!C$21:E$938,3,FALSE)</f>
        <v>15604.023493256853</v>
      </c>
      <c r="F171" s="2" t="s">
        <v>155</v>
      </c>
      <c r="G171" t="str">
        <f t="shared" ref="G171:G204" si="34">MID(I171,3,LEN(I171)-3)</f>
        <v>50698.648</v>
      </c>
      <c r="H171" s="26">
        <f t="shared" ref="H171:H204" si="35">1*K171</f>
        <v>15604</v>
      </c>
      <c r="I171" s="71" t="s">
        <v>645</v>
      </c>
      <c r="J171" s="72" t="s">
        <v>646</v>
      </c>
      <c r="K171" s="71">
        <v>15604</v>
      </c>
      <c r="L171" s="71" t="s">
        <v>306</v>
      </c>
      <c r="M171" s="72" t="s">
        <v>159</v>
      </c>
      <c r="N171" s="72"/>
      <c r="O171" s="73" t="s">
        <v>186</v>
      </c>
      <c r="P171" s="73" t="s">
        <v>78</v>
      </c>
    </row>
    <row r="172" spans="1:16" ht="12.75" customHeight="1" x14ac:dyDescent="0.2">
      <c r="A172" s="26" t="str">
        <f t="shared" si="30"/>
        <v> AOEB 6 </v>
      </c>
      <c r="B172" s="2" t="str">
        <f t="shared" si="31"/>
        <v>I</v>
      </c>
      <c r="C172" s="26">
        <f t="shared" si="32"/>
        <v>50749.572999999997</v>
      </c>
      <c r="D172" t="str">
        <f t="shared" si="33"/>
        <v>vis</v>
      </c>
      <c r="E172">
        <f>VLOOKUP(C172,'Active 2'!C$21:E$938,3,FALSE)</f>
        <v>15711.015200133728</v>
      </c>
      <c r="F172" s="2" t="s">
        <v>155</v>
      </c>
      <c r="G172" t="str">
        <f t="shared" si="34"/>
        <v>50749.573</v>
      </c>
      <c r="H172" s="26">
        <f t="shared" si="35"/>
        <v>15711</v>
      </c>
      <c r="I172" s="71" t="s">
        <v>647</v>
      </c>
      <c r="J172" s="72" t="s">
        <v>648</v>
      </c>
      <c r="K172" s="71">
        <v>15711</v>
      </c>
      <c r="L172" s="71" t="s">
        <v>258</v>
      </c>
      <c r="M172" s="72" t="s">
        <v>159</v>
      </c>
      <c r="N172" s="72"/>
      <c r="O172" s="73" t="s">
        <v>186</v>
      </c>
      <c r="P172" s="73" t="s">
        <v>78</v>
      </c>
    </row>
    <row r="173" spans="1:16" ht="12.75" customHeight="1" x14ac:dyDescent="0.2">
      <c r="A173" s="26" t="str">
        <f t="shared" si="30"/>
        <v> AOEB 6 </v>
      </c>
      <c r="B173" s="2" t="str">
        <f t="shared" si="31"/>
        <v>I</v>
      </c>
      <c r="C173" s="26">
        <f t="shared" si="32"/>
        <v>51012.773999999998</v>
      </c>
      <c r="D173" t="str">
        <f t="shared" si="33"/>
        <v>vis</v>
      </c>
      <c r="E173">
        <f>VLOOKUP(C173,'Active 2'!C$21:E$938,3,FALSE)</f>
        <v>16263.991621178462</v>
      </c>
      <c r="F173" s="2" t="s">
        <v>155</v>
      </c>
      <c r="G173" t="str">
        <f t="shared" si="34"/>
        <v>51012.774</v>
      </c>
      <c r="H173" s="26">
        <f t="shared" si="35"/>
        <v>16264</v>
      </c>
      <c r="I173" s="71" t="s">
        <v>649</v>
      </c>
      <c r="J173" s="72" t="s">
        <v>650</v>
      </c>
      <c r="K173" s="71">
        <v>16264</v>
      </c>
      <c r="L173" s="71" t="s">
        <v>193</v>
      </c>
      <c r="M173" s="72" t="s">
        <v>159</v>
      </c>
      <c r="N173" s="72"/>
      <c r="O173" s="73" t="s">
        <v>186</v>
      </c>
      <c r="P173" s="73" t="s">
        <v>78</v>
      </c>
    </row>
    <row r="174" spans="1:16" ht="12.75" customHeight="1" x14ac:dyDescent="0.2">
      <c r="A174" s="26" t="str">
        <f t="shared" si="30"/>
        <v> AOEB 6 </v>
      </c>
      <c r="B174" s="2" t="str">
        <f t="shared" si="31"/>
        <v>I</v>
      </c>
      <c r="C174" s="26">
        <f t="shared" si="32"/>
        <v>51054.667999999998</v>
      </c>
      <c r="D174" t="str">
        <f t="shared" si="33"/>
        <v>vis</v>
      </c>
      <c r="E174">
        <f>VLOOKUP(C174,'Active 2'!C$21:E$938,3,FALSE)</f>
        <v>16352.009501745968</v>
      </c>
      <c r="F174" s="2" t="s">
        <v>155</v>
      </c>
      <c r="G174" t="str">
        <f t="shared" si="34"/>
        <v>51054.668</v>
      </c>
      <c r="H174" s="26">
        <f t="shared" si="35"/>
        <v>16352</v>
      </c>
      <c r="I174" s="71" t="s">
        <v>651</v>
      </c>
      <c r="J174" s="72" t="s">
        <v>652</v>
      </c>
      <c r="K174" s="71">
        <v>16352</v>
      </c>
      <c r="L174" s="71" t="s">
        <v>296</v>
      </c>
      <c r="M174" s="72" t="s">
        <v>159</v>
      </c>
      <c r="N174" s="72"/>
      <c r="O174" s="73" t="s">
        <v>186</v>
      </c>
      <c r="P174" s="73" t="s">
        <v>78</v>
      </c>
    </row>
    <row r="175" spans="1:16" ht="12.75" customHeight="1" x14ac:dyDescent="0.2">
      <c r="A175" s="26" t="str">
        <f t="shared" si="30"/>
        <v> AOEB 6 </v>
      </c>
      <c r="B175" s="2" t="str">
        <f t="shared" si="31"/>
        <v>I</v>
      </c>
      <c r="C175" s="26">
        <f t="shared" si="32"/>
        <v>51095.603999999999</v>
      </c>
      <c r="D175" t="str">
        <f t="shared" si="33"/>
        <v>vis</v>
      </c>
      <c r="E175">
        <f>VLOOKUP(C175,'Active 2'!C$21:E$938,3,FALSE)</f>
        <v>16438.014656634772</v>
      </c>
      <c r="F175" s="2" t="s">
        <v>155</v>
      </c>
      <c r="G175" t="str">
        <f t="shared" si="34"/>
        <v>51095.604</v>
      </c>
      <c r="H175" s="26">
        <f t="shared" si="35"/>
        <v>16438</v>
      </c>
      <c r="I175" s="71" t="s">
        <v>653</v>
      </c>
      <c r="J175" s="72" t="s">
        <v>654</v>
      </c>
      <c r="K175" s="71">
        <v>16438</v>
      </c>
      <c r="L175" s="71" t="s">
        <v>258</v>
      </c>
      <c r="M175" s="72" t="s">
        <v>159</v>
      </c>
      <c r="N175" s="72"/>
      <c r="O175" s="73" t="s">
        <v>186</v>
      </c>
      <c r="P175" s="73" t="s">
        <v>78</v>
      </c>
    </row>
    <row r="176" spans="1:16" ht="12.75" customHeight="1" x14ac:dyDescent="0.2">
      <c r="A176" s="26" t="str">
        <f t="shared" si="30"/>
        <v> AOEB 6 </v>
      </c>
      <c r="B176" s="2" t="str">
        <f t="shared" si="31"/>
        <v>I</v>
      </c>
      <c r="C176" s="26">
        <f t="shared" si="32"/>
        <v>51156.527999999998</v>
      </c>
      <c r="D176" t="str">
        <f t="shared" si="33"/>
        <v>vis</v>
      </c>
      <c r="E176">
        <f>VLOOKUP(C176,'Active 2'!C$21:E$938,3,FALSE)</f>
        <v>16566.013925162355</v>
      </c>
      <c r="F176" s="2" t="s">
        <v>155</v>
      </c>
      <c r="G176" t="str">
        <f t="shared" si="34"/>
        <v>51156.528</v>
      </c>
      <c r="H176" s="26">
        <f t="shared" si="35"/>
        <v>16566</v>
      </c>
      <c r="I176" s="71" t="s">
        <v>655</v>
      </c>
      <c r="J176" s="72" t="s">
        <v>656</v>
      </c>
      <c r="K176" s="71">
        <v>16566</v>
      </c>
      <c r="L176" s="71" t="s">
        <v>258</v>
      </c>
      <c r="M176" s="72" t="s">
        <v>159</v>
      </c>
      <c r="N176" s="72"/>
      <c r="O176" s="73" t="s">
        <v>186</v>
      </c>
      <c r="P176" s="73" t="s">
        <v>78</v>
      </c>
    </row>
    <row r="177" spans="1:16" ht="12.75" customHeight="1" x14ac:dyDescent="0.2">
      <c r="A177" s="26" t="str">
        <f t="shared" si="30"/>
        <v> AOEB 6 </v>
      </c>
      <c r="B177" s="2" t="str">
        <f t="shared" si="31"/>
        <v>I</v>
      </c>
      <c r="C177" s="26">
        <f t="shared" si="32"/>
        <v>51411.642</v>
      </c>
      <c r="D177" t="str">
        <f t="shared" si="33"/>
        <v>vis</v>
      </c>
      <c r="E177">
        <f>VLOOKUP(C177,'Active 2'!C$21:E$938,3,FALSE)</f>
        <v>17101.999832048754</v>
      </c>
      <c r="F177" s="2" t="s">
        <v>155</v>
      </c>
      <c r="G177" t="str">
        <f t="shared" si="34"/>
        <v>51411.642</v>
      </c>
      <c r="H177" s="26">
        <f t="shared" si="35"/>
        <v>17102</v>
      </c>
      <c r="I177" s="71" t="s">
        <v>657</v>
      </c>
      <c r="J177" s="72" t="s">
        <v>658</v>
      </c>
      <c r="K177" s="71">
        <v>17102</v>
      </c>
      <c r="L177" s="71" t="s">
        <v>226</v>
      </c>
      <c r="M177" s="72" t="s">
        <v>159</v>
      </c>
      <c r="N177" s="72"/>
      <c r="O177" s="73" t="s">
        <v>186</v>
      </c>
      <c r="P177" s="73" t="s">
        <v>78</v>
      </c>
    </row>
    <row r="178" spans="1:16" ht="12.75" customHeight="1" x14ac:dyDescent="0.2">
      <c r="A178" s="26" t="str">
        <f t="shared" si="30"/>
        <v> AOEB 6 </v>
      </c>
      <c r="B178" s="2" t="str">
        <f t="shared" si="31"/>
        <v>I</v>
      </c>
      <c r="C178" s="26">
        <f t="shared" si="32"/>
        <v>51452.582000000002</v>
      </c>
      <c r="D178" t="str">
        <f t="shared" si="33"/>
        <v>vis</v>
      </c>
      <c r="E178">
        <f>VLOOKUP(C178,'Active 2'!C$21:E$938,3,FALSE)</f>
        <v>17188.013390802607</v>
      </c>
      <c r="F178" s="2" t="s">
        <v>155</v>
      </c>
      <c r="G178" t="str">
        <f t="shared" si="34"/>
        <v>51452.582</v>
      </c>
      <c r="H178" s="26">
        <f t="shared" si="35"/>
        <v>17188</v>
      </c>
      <c r="I178" s="71" t="s">
        <v>659</v>
      </c>
      <c r="J178" s="72" t="s">
        <v>660</v>
      </c>
      <c r="K178" s="71">
        <v>17188</v>
      </c>
      <c r="L178" s="71" t="s">
        <v>211</v>
      </c>
      <c r="M178" s="72" t="s">
        <v>159</v>
      </c>
      <c r="N178" s="72"/>
      <c r="O178" s="73" t="s">
        <v>186</v>
      </c>
      <c r="P178" s="73" t="s">
        <v>78</v>
      </c>
    </row>
    <row r="179" spans="1:16" ht="12.75" customHeight="1" x14ac:dyDescent="0.2">
      <c r="A179" s="26" t="str">
        <f t="shared" si="30"/>
        <v> AOEB 6 </v>
      </c>
      <c r="B179" s="2" t="str">
        <f t="shared" si="31"/>
        <v>I</v>
      </c>
      <c r="C179" s="26">
        <f t="shared" si="32"/>
        <v>51460.678999999996</v>
      </c>
      <c r="D179" t="str">
        <f t="shared" si="33"/>
        <v>vis</v>
      </c>
      <c r="E179">
        <f>VLOOKUP(C179,'Active 2'!C$21:E$938,3,FALSE)</f>
        <v>17205.024914623547</v>
      </c>
      <c r="F179" s="2" t="s">
        <v>155</v>
      </c>
      <c r="G179" t="str">
        <f t="shared" si="34"/>
        <v>51460.679</v>
      </c>
      <c r="H179" s="26">
        <f t="shared" si="35"/>
        <v>17205</v>
      </c>
      <c r="I179" s="71" t="s">
        <v>661</v>
      </c>
      <c r="J179" s="72" t="s">
        <v>662</v>
      </c>
      <c r="K179" s="71">
        <v>17205</v>
      </c>
      <c r="L179" s="71" t="s">
        <v>620</v>
      </c>
      <c r="M179" s="72" t="s">
        <v>159</v>
      </c>
      <c r="N179" s="72"/>
      <c r="O179" s="73" t="s">
        <v>186</v>
      </c>
      <c r="P179" s="73" t="s">
        <v>78</v>
      </c>
    </row>
    <row r="180" spans="1:16" ht="12.75" customHeight="1" x14ac:dyDescent="0.2">
      <c r="A180" s="26" t="str">
        <f t="shared" si="30"/>
        <v> AOEB 10 </v>
      </c>
      <c r="B180" s="2" t="str">
        <f t="shared" si="31"/>
        <v>I</v>
      </c>
      <c r="C180" s="26">
        <f t="shared" si="32"/>
        <v>52042.786</v>
      </c>
      <c r="D180" t="str">
        <f t="shared" si="33"/>
        <v>vis</v>
      </c>
      <c r="E180">
        <f>VLOOKUP(C180,'Active 2'!C$21:E$938,3,FALSE)</f>
        <v>18428.012082320813</v>
      </c>
      <c r="F180" s="2" t="s">
        <v>155</v>
      </c>
      <c r="G180" t="str">
        <f t="shared" si="34"/>
        <v>52042.786</v>
      </c>
      <c r="H180" s="26">
        <f t="shared" si="35"/>
        <v>18428</v>
      </c>
      <c r="I180" s="71" t="s">
        <v>663</v>
      </c>
      <c r="J180" s="72" t="s">
        <v>664</v>
      </c>
      <c r="K180" s="71">
        <v>18428</v>
      </c>
      <c r="L180" s="71" t="s">
        <v>211</v>
      </c>
      <c r="M180" s="72" t="s">
        <v>159</v>
      </c>
      <c r="N180" s="72"/>
      <c r="O180" s="73" t="s">
        <v>186</v>
      </c>
      <c r="P180" s="73" t="s">
        <v>83</v>
      </c>
    </row>
    <row r="181" spans="1:16" ht="12.75" customHeight="1" x14ac:dyDescent="0.2">
      <c r="A181" s="26" t="str">
        <f t="shared" si="30"/>
        <v> AOEB 10 </v>
      </c>
      <c r="B181" s="2" t="str">
        <f t="shared" si="31"/>
        <v>I</v>
      </c>
      <c r="C181" s="26">
        <f t="shared" si="32"/>
        <v>52133.688000000002</v>
      </c>
      <c r="D181" t="str">
        <f t="shared" si="33"/>
        <v>vis</v>
      </c>
      <c r="E181">
        <f>VLOOKUP(C181,'Active 2'!C$21:E$938,3,FALSE)</f>
        <v>18618.994117441536</v>
      </c>
      <c r="F181" s="2" t="s">
        <v>155</v>
      </c>
      <c r="G181" t="str">
        <f t="shared" si="34"/>
        <v>52133.688</v>
      </c>
      <c r="H181" s="26">
        <f t="shared" si="35"/>
        <v>18619</v>
      </c>
      <c r="I181" s="71" t="s">
        <v>665</v>
      </c>
      <c r="J181" s="72" t="s">
        <v>666</v>
      </c>
      <c r="K181" s="71">
        <v>18619</v>
      </c>
      <c r="L181" s="71" t="s">
        <v>333</v>
      </c>
      <c r="M181" s="72" t="s">
        <v>159</v>
      </c>
      <c r="N181" s="72"/>
      <c r="O181" s="73" t="s">
        <v>186</v>
      </c>
      <c r="P181" s="73" t="s">
        <v>83</v>
      </c>
    </row>
    <row r="182" spans="1:16" ht="12.75" customHeight="1" x14ac:dyDescent="0.2">
      <c r="A182" s="26" t="str">
        <f t="shared" si="30"/>
        <v> AOEB 10 </v>
      </c>
      <c r="B182" s="2" t="str">
        <f t="shared" si="31"/>
        <v>I</v>
      </c>
      <c r="C182" s="26">
        <f t="shared" si="32"/>
        <v>52225.550999999999</v>
      </c>
      <c r="D182" t="str">
        <f t="shared" si="33"/>
        <v>vis</v>
      </c>
      <c r="E182">
        <f>VLOOKUP(C182,'Active 2'!C$21:E$938,3,FALSE)</f>
        <v>18811.99518113974</v>
      </c>
      <c r="F182" s="2" t="s">
        <v>155</v>
      </c>
      <c r="G182" t="str">
        <f t="shared" si="34"/>
        <v>52225.551</v>
      </c>
      <c r="H182" s="26">
        <f t="shared" si="35"/>
        <v>18812</v>
      </c>
      <c r="I182" s="71" t="s">
        <v>667</v>
      </c>
      <c r="J182" s="72" t="s">
        <v>668</v>
      </c>
      <c r="K182" s="71">
        <v>18812</v>
      </c>
      <c r="L182" s="71" t="s">
        <v>302</v>
      </c>
      <c r="M182" s="72" t="s">
        <v>159</v>
      </c>
      <c r="N182" s="72"/>
      <c r="O182" s="73" t="s">
        <v>186</v>
      </c>
      <c r="P182" s="73" t="s">
        <v>83</v>
      </c>
    </row>
    <row r="183" spans="1:16" ht="12.75" customHeight="1" x14ac:dyDescent="0.2">
      <c r="A183" s="26" t="str">
        <f t="shared" si="30"/>
        <v> AOEB 10 </v>
      </c>
      <c r="B183" s="2" t="str">
        <f t="shared" si="31"/>
        <v>I</v>
      </c>
      <c r="C183" s="26">
        <f t="shared" si="32"/>
        <v>52235.55</v>
      </c>
      <c r="D183" t="str">
        <f t="shared" si="33"/>
        <v>vis</v>
      </c>
      <c r="E183">
        <f>VLOOKUP(C183,'Active 2'!C$21:E$938,3,FALSE)</f>
        <v>18833.00274279045</v>
      </c>
      <c r="F183" s="2" t="s">
        <v>155</v>
      </c>
      <c r="G183" t="str">
        <f t="shared" si="34"/>
        <v>52235.550</v>
      </c>
      <c r="H183" s="26">
        <f t="shared" si="35"/>
        <v>18833</v>
      </c>
      <c r="I183" s="71" t="s">
        <v>669</v>
      </c>
      <c r="J183" s="72" t="s">
        <v>670</v>
      </c>
      <c r="K183" s="71">
        <v>18833</v>
      </c>
      <c r="L183" s="71" t="s">
        <v>168</v>
      </c>
      <c r="M183" s="72" t="s">
        <v>159</v>
      </c>
      <c r="N183" s="72"/>
      <c r="O183" s="73" t="s">
        <v>186</v>
      </c>
      <c r="P183" s="73" t="s">
        <v>83</v>
      </c>
    </row>
    <row r="184" spans="1:16" ht="12.75" customHeight="1" x14ac:dyDescent="0.2">
      <c r="A184" s="26" t="str">
        <f t="shared" si="30"/>
        <v> AOEB 10 </v>
      </c>
      <c r="B184" s="2" t="str">
        <f t="shared" si="31"/>
        <v>I</v>
      </c>
      <c r="C184" s="26">
        <f t="shared" si="32"/>
        <v>52448.769</v>
      </c>
      <c r="D184" t="str">
        <f t="shared" si="33"/>
        <v>vis</v>
      </c>
      <c r="E184">
        <f>VLOOKUP(C184,'Active 2'!C$21:E$938,3,FALSE)</f>
        <v>19280.968668143068</v>
      </c>
      <c r="F184" s="2" t="s">
        <v>155</v>
      </c>
      <c r="G184" t="str">
        <f t="shared" si="34"/>
        <v>52448.7690</v>
      </c>
      <c r="H184" s="26">
        <f t="shared" si="35"/>
        <v>19281</v>
      </c>
      <c r="I184" s="71" t="s">
        <v>671</v>
      </c>
      <c r="J184" s="72" t="s">
        <v>672</v>
      </c>
      <c r="K184" s="71">
        <v>19281</v>
      </c>
      <c r="L184" s="71" t="s">
        <v>673</v>
      </c>
      <c r="M184" s="72" t="s">
        <v>409</v>
      </c>
      <c r="N184" s="72" t="s">
        <v>473</v>
      </c>
      <c r="O184" s="73" t="s">
        <v>186</v>
      </c>
      <c r="P184" s="73" t="s">
        <v>83</v>
      </c>
    </row>
    <row r="185" spans="1:16" ht="12.75" customHeight="1" x14ac:dyDescent="0.2">
      <c r="A185" s="26" t="str">
        <f t="shared" si="30"/>
        <v> AOEB 10 </v>
      </c>
      <c r="B185" s="2" t="str">
        <f t="shared" si="31"/>
        <v>I</v>
      </c>
      <c r="C185" s="26">
        <f t="shared" si="32"/>
        <v>52521.591899999999</v>
      </c>
      <c r="D185" t="str">
        <f t="shared" si="33"/>
        <v>vis</v>
      </c>
      <c r="E185">
        <f>VLOOKUP(C185,'Active 2'!C$21:E$938,3,FALSE)</f>
        <v>19433.967124121951</v>
      </c>
      <c r="F185" s="2" t="s">
        <v>155</v>
      </c>
      <c r="G185" t="str">
        <f t="shared" si="34"/>
        <v>52521.5919</v>
      </c>
      <c r="H185" s="26">
        <f t="shared" si="35"/>
        <v>19434</v>
      </c>
      <c r="I185" s="71" t="s">
        <v>674</v>
      </c>
      <c r="J185" s="72" t="s">
        <v>675</v>
      </c>
      <c r="K185" s="71">
        <v>19434</v>
      </c>
      <c r="L185" s="71" t="s">
        <v>676</v>
      </c>
      <c r="M185" s="72" t="s">
        <v>409</v>
      </c>
      <c r="N185" s="72" t="s">
        <v>473</v>
      </c>
      <c r="O185" s="73" t="s">
        <v>186</v>
      </c>
      <c r="P185" s="73" t="s">
        <v>83</v>
      </c>
    </row>
    <row r="186" spans="1:16" ht="12.75" customHeight="1" x14ac:dyDescent="0.2">
      <c r="A186" s="26" t="str">
        <f t="shared" si="30"/>
        <v> AOEB 10 </v>
      </c>
      <c r="B186" s="2" t="str">
        <f t="shared" si="31"/>
        <v>I</v>
      </c>
      <c r="C186" s="26">
        <f t="shared" si="32"/>
        <v>52876.666299999997</v>
      </c>
      <c r="D186" t="str">
        <f t="shared" si="33"/>
        <v>vis</v>
      </c>
      <c r="E186">
        <f>VLOOKUP(C186,'Active 2'!C$21:E$938,3,FALSE)</f>
        <v>20179.966458914008</v>
      </c>
      <c r="F186" s="2" t="s">
        <v>155</v>
      </c>
      <c r="G186" t="str">
        <f t="shared" si="34"/>
        <v>52876.6663</v>
      </c>
      <c r="H186" s="26">
        <f t="shared" si="35"/>
        <v>20180</v>
      </c>
      <c r="I186" s="71" t="s">
        <v>677</v>
      </c>
      <c r="J186" s="72" t="s">
        <v>678</v>
      </c>
      <c r="K186" s="71">
        <v>20180</v>
      </c>
      <c r="L186" s="71" t="s">
        <v>679</v>
      </c>
      <c r="M186" s="72" t="s">
        <v>409</v>
      </c>
      <c r="N186" s="72" t="s">
        <v>473</v>
      </c>
      <c r="O186" s="73" t="s">
        <v>680</v>
      </c>
      <c r="P186" s="73" t="s">
        <v>83</v>
      </c>
    </row>
    <row r="187" spans="1:16" ht="12.75" customHeight="1" x14ac:dyDescent="0.2">
      <c r="A187" s="26" t="str">
        <f t="shared" si="30"/>
        <v> AOEB 10 </v>
      </c>
      <c r="B187" s="2" t="str">
        <f t="shared" si="31"/>
        <v>I</v>
      </c>
      <c r="C187" s="26">
        <f t="shared" si="32"/>
        <v>52886.6613</v>
      </c>
      <c r="D187" t="str">
        <f t="shared" si="33"/>
        <v>vis</v>
      </c>
      <c r="E187">
        <f>VLOOKUP(C187,'Active 2'!C$21:E$938,3,FALSE)</f>
        <v>20200.965616699668</v>
      </c>
      <c r="F187" s="2" t="s">
        <v>155</v>
      </c>
      <c r="G187" t="str">
        <f t="shared" si="34"/>
        <v>52886.6613</v>
      </c>
      <c r="H187" s="26">
        <f t="shared" si="35"/>
        <v>20201</v>
      </c>
      <c r="I187" s="71" t="s">
        <v>681</v>
      </c>
      <c r="J187" s="72" t="s">
        <v>682</v>
      </c>
      <c r="K187" s="71">
        <v>20201</v>
      </c>
      <c r="L187" s="71" t="s">
        <v>683</v>
      </c>
      <c r="M187" s="72" t="s">
        <v>409</v>
      </c>
      <c r="N187" s="72" t="s">
        <v>473</v>
      </c>
      <c r="O187" s="73" t="s">
        <v>186</v>
      </c>
      <c r="P187" s="73" t="s">
        <v>83</v>
      </c>
    </row>
    <row r="188" spans="1:16" ht="12.75" customHeight="1" x14ac:dyDescent="0.2">
      <c r="A188" s="26" t="str">
        <f t="shared" si="30"/>
        <v> AOEB 10 </v>
      </c>
      <c r="B188" s="2" t="str">
        <f t="shared" si="31"/>
        <v>I</v>
      </c>
      <c r="C188" s="26">
        <f t="shared" si="32"/>
        <v>53233.642399999997</v>
      </c>
      <c r="D188" t="str">
        <f t="shared" si="33"/>
        <v>vis</v>
      </c>
      <c r="E188">
        <f>VLOOKUP(C188,'Active 2'!C$21:E$938,3,FALSE)</f>
        <v>20929.96120124594</v>
      </c>
      <c r="F188" s="2" t="s">
        <v>155</v>
      </c>
      <c r="G188" t="str">
        <f t="shared" si="34"/>
        <v>53233.6424</v>
      </c>
      <c r="H188" s="26">
        <f t="shared" si="35"/>
        <v>20930</v>
      </c>
      <c r="I188" s="71" t="s">
        <v>684</v>
      </c>
      <c r="J188" s="72" t="s">
        <v>685</v>
      </c>
      <c r="K188" s="71">
        <v>20930</v>
      </c>
      <c r="L188" s="71" t="s">
        <v>686</v>
      </c>
      <c r="M188" s="72" t="s">
        <v>409</v>
      </c>
      <c r="N188" s="72" t="s">
        <v>473</v>
      </c>
      <c r="O188" s="73" t="s">
        <v>460</v>
      </c>
      <c r="P188" s="73" t="s">
        <v>83</v>
      </c>
    </row>
    <row r="189" spans="1:16" x14ac:dyDescent="0.2">
      <c r="A189" s="26" t="str">
        <f t="shared" si="30"/>
        <v> AOEB 10 </v>
      </c>
      <c r="B189" s="2" t="str">
        <f t="shared" si="31"/>
        <v>I</v>
      </c>
      <c r="C189" s="26">
        <f t="shared" si="32"/>
        <v>53344.542800000003</v>
      </c>
      <c r="D189" t="str">
        <f t="shared" si="33"/>
        <v>vis</v>
      </c>
      <c r="E189">
        <f>VLOOKUP(C189,'Active 2'!C$21:E$938,3,FALSE)</f>
        <v>21162.959200054578</v>
      </c>
      <c r="F189" s="2" t="s">
        <v>155</v>
      </c>
      <c r="G189" t="str">
        <f t="shared" si="34"/>
        <v>53344.5428</v>
      </c>
      <c r="H189" s="26">
        <f t="shared" si="35"/>
        <v>21163</v>
      </c>
      <c r="I189" s="71" t="s">
        <v>687</v>
      </c>
      <c r="J189" s="72" t="s">
        <v>688</v>
      </c>
      <c r="K189" s="71">
        <v>21163</v>
      </c>
      <c r="L189" s="71" t="s">
        <v>689</v>
      </c>
      <c r="M189" s="72" t="s">
        <v>409</v>
      </c>
      <c r="N189" s="72" t="s">
        <v>473</v>
      </c>
      <c r="O189" s="73" t="s">
        <v>186</v>
      </c>
      <c r="P189" s="73" t="s">
        <v>83</v>
      </c>
    </row>
    <row r="190" spans="1:16" x14ac:dyDescent="0.2">
      <c r="A190" s="26" t="str">
        <f t="shared" si="30"/>
        <v> AOEB 10 </v>
      </c>
      <c r="B190" s="2" t="str">
        <f t="shared" si="31"/>
        <v>I</v>
      </c>
      <c r="C190" s="26">
        <f t="shared" si="32"/>
        <v>53539.691599999998</v>
      </c>
      <c r="D190" t="str">
        <f t="shared" si="33"/>
        <v>vis</v>
      </c>
      <c r="E190">
        <f>VLOOKUP(C190,'Active 2'!C$21:E$938,3,FALSE)</f>
        <v>21572.960244865091</v>
      </c>
      <c r="F190" s="2" t="s">
        <v>155</v>
      </c>
      <c r="G190" t="str">
        <f t="shared" si="34"/>
        <v>53539.6916</v>
      </c>
      <c r="H190" s="26">
        <f t="shared" si="35"/>
        <v>21573</v>
      </c>
      <c r="I190" s="71" t="s">
        <v>690</v>
      </c>
      <c r="J190" s="72" t="s">
        <v>691</v>
      </c>
      <c r="K190" s="71">
        <v>21573</v>
      </c>
      <c r="L190" s="71" t="s">
        <v>692</v>
      </c>
      <c r="M190" s="72" t="s">
        <v>409</v>
      </c>
      <c r="N190" s="72" t="s">
        <v>473</v>
      </c>
      <c r="O190" s="73" t="s">
        <v>693</v>
      </c>
      <c r="P190" s="73" t="s">
        <v>83</v>
      </c>
    </row>
    <row r="191" spans="1:16" x14ac:dyDescent="0.2">
      <c r="A191" s="26" t="str">
        <f t="shared" si="30"/>
        <v> AOEB 10 </v>
      </c>
      <c r="B191" s="2" t="str">
        <f t="shared" si="31"/>
        <v>I</v>
      </c>
      <c r="C191" s="26">
        <f t="shared" si="32"/>
        <v>53559.677000000003</v>
      </c>
      <c r="D191" t="str">
        <f t="shared" si="33"/>
        <v>vis</v>
      </c>
      <c r="E191" t="e">
        <f>VLOOKUP(C191,'Active 2'!C$21:E$938,3,FALSE)</f>
        <v>#N/A</v>
      </c>
      <c r="F191" s="2" t="s">
        <v>155</v>
      </c>
      <c r="G191" t="str">
        <f t="shared" si="34"/>
        <v>53559.677</v>
      </c>
      <c r="H191" s="26">
        <f t="shared" si="35"/>
        <v>21615</v>
      </c>
      <c r="I191" s="71" t="s">
        <v>694</v>
      </c>
      <c r="J191" s="72" t="s">
        <v>695</v>
      </c>
      <c r="K191" s="71" t="s">
        <v>696</v>
      </c>
      <c r="L191" s="71" t="s">
        <v>578</v>
      </c>
      <c r="M191" s="72" t="s">
        <v>409</v>
      </c>
      <c r="N191" s="72" t="s">
        <v>473</v>
      </c>
      <c r="O191" s="73" t="s">
        <v>697</v>
      </c>
      <c r="P191" s="73" t="s">
        <v>83</v>
      </c>
    </row>
    <row r="192" spans="1:16" x14ac:dyDescent="0.2">
      <c r="A192" s="26" t="str">
        <f t="shared" si="30"/>
        <v> AOEB 10 </v>
      </c>
      <c r="B192" s="2" t="str">
        <f t="shared" si="31"/>
        <v>I</v>
      </c>
      <c r="C192" s="26">
        <f t="shared" si="32"/>
        <v>53610.6106</v>
      </c>
      <c r="D192" t="str">
        <f t="shared" si="33"/>
        <v>vis</v>
      </c>
      <c r="E192">
        <f>VLOOKUP(C192,'Active 2'!C$21:E$938,3,FALSE)</f>
        <v>21721.958671178334</v>
      </c>
      <c r="F192" s="2" t="s">
        <v>155</v>
      </c>
      <c r="G192" t="str">
        <f t="shared" si="34"/>
        <v>53610.6106</v>
      </c>
      <c r="H192" s="26">
        <f t="shared" si="35"/>
        <v>21722</v>
      </c>
      <c r="I192" s="71" t="s">
        <v>698</v>
      </c>
      <c r="J192" s="72" t="s">
        <v>699</v>
      </c>
      <c r="K192" s="71" t="s">
        <v>700</v>
      </c>
      <c r="L192" s="71" t="s">
        <v>701</v>
      </c>
      <c r="M192" s="72" t="s">
        <v>409</v>
      </c>
      <c r="N192" s="72" t="s">
        <v>473</v>
      </c>
      <c r="O192" s="73" t="s">
        <v>702</v>
      </c>
      <c r="P192" s="73" t="s">
        <v>83</v>
      </c>
    </row>
    <row r="193" spans="1:16" x14ac:dyDescent="0.2">
      <c r="A193" s="26" t="str">
        <f t="shared" si="30"/>
        <v> AOEB 12 </v>
      </c>
      <c r="B193" s="2" t="str">
        <f t="shared" si="31"/>
        <v>I</v>
      </c>
      <c r="C193" s="26">
        <f t="shared" si="32"/>
        <v>53946.645199999999</v>
      </c>
      <c r="D193" t="str">
        <f t="shared" si="33"/>
        <v>vis</v>
      </c>
      <c r="E193">
        <f>VLOOKUP(C193,'Active 2'!C$21:E$938,3,FALSE)</f>
        <v>22427.95602854095</v>
      </c>
      <c r="F193" s="2" t="s">
        <v>155</v>
      </c>
      <c r="G193" t="str">
        <f t="shared" si="34"/>
        <v>53946.6452</v>
      </c>
      <c r="H193" s="26">
        <f t="shared" si="35"/>
        <v>22428</v>
      </c>
      <c r="I193" s="71" t="s">
        <v>703</v>
      </c>
      <c r="J193" s="72" t="s">
        <v>704</v>
      </c>
      <c r="K193" s="71" t="s">
        <v>705</v>
      </c>
      <c r="L193" s="71" t="s">
        <v>706</v>
      </c>
      <c r="M193" s="72" t="s">
        <v>409</v>
      </c>
      <c r="N193" s="72" t="s">
        <v>473</v>
      </c>
      <c r="O193" s="73" t="s">
        <v>186</v>
      </c>
      <c r="P193" s="73" t="s">
        <v>88</v>
      </c>
    </row>
    <row r="194" spans="1:16" x14ac:dyDescent="0.2">
      <c r="A194" s="26" t="str">
        <f t="shared" si="30"/>
        <v> AOEB 12 </v>
      </c>
      <c r="B194" s="2" t="str">
        <f t="shared" si="31"/>
        <v>I</v>
      </c>
      <c r="C194" s="26">
        <f t="shared" si="32"/>
        <v>54302.6708</v>
      </c>
      <c r="D194" t="str">
        <f t="shared" si="33"/>
        <v>vis</v>
      </c>
      <c r="E194">
        <f>VLOOKUP(C194,'Active 2'!C$21:E$938,3,FALSE)</f>
        <v>23175.953802441138</v>
      </c>
      <c r="F194" s="2" t="s">
        <v>155</v>
      </c>
      <c r="G194" t="str">
        <f t="shared" si="34"/>
        <v>54302.6708</v>
      </c>
      <c r="H194" s="26">
        <f t="shared" si="35"/>
        <v>23176</v>
      </c>
      <c r="I194" s="71" t="s">
        <v>707</v>
      </c>
      <c r="J194" s="72" t="s">
        <v>708</v>
      </c>
      <c r="K194" s="71" t="s">
        <v>709</v>
      </c>
      <c r="L194" s="71" t="s">
        <v>710</v>
      </c>
      <c r="M194" s="72" t="s">
        <v>409</v>
      </c>
      <c r="N194" s="72" t="s">
        <v>473</v>
      </c>
      <c r="O194" s="73" t="s">
        <v>186</v>
      </c>
      <c r="P194" s="73" t="s">
        <v>88</v>
      </c>
    </row>
    <row r="195" spans="1:16" x14ac:dyDescent="0.2">
      <c r="A195" s="26" t="str">
        <f t="shared" si="30"/>
        <v>BAVM 193 </v>
      </c>
      <c r="B195" s="2" t="str">
        <f t="shared" si="31"/>
        <v>I</v>
      </c>
      <c r="C195" s="26">
        <f t="shared" si="32"/>
        <v>54318.378100000002</v>
      </c>
      <c r="D195" t="str">
        <f t="shared" si="33"/>
        <v>vis</v>
      </c>
      <c r="E195" t="e">
        <f>VLOOKUP(C195,'Active 2'!C$21:E$938,3,FALSE)</f>
        <v>#N/A</v>
      </c>
      <c r="F195" s="2" t="s">
        <v>155</v>
      </c>
      <c r="G195" t="str">
        <f t="shared" si="34"/>
        <v>54318.3781</v>
      </c>
      <c r="H195" s="26">
        <f t="shared" si="35"/>
        <v>23209</v>
      </c>
      <c r="I195" s="71" t="s">
        <v>711</v>
      </c>
      <c r="J195" s="72" t="s">
        <v>712</v>
      </c>
      <c r="K195" s="71" t="s">
        <v>713</v>
      </c>
      <c r="L195" s="71" t="s">
        <v>714</v>
      </c>
      <c r="M195" s="72" t="s">
        <v>409</v>
      </c>
      <c r="N195" s="72" t="s">
        <v>423</v>
      </c>
      <c r="O195" s="73" t="s">
        <v>442</v>
      </c>
      <c r="P195" s="74" t="s">
        <v>89</v>
      </c>
    </row>
    <row r="196" spans="1:16" x14ac:dyDescent="0.2">
      <c r="A196" s="26" t="str">
        <f t="shared" si="30"/>
        <v>OEJV 0094 </v>
      </c>
      <c r="B196" s="2" t="str">
        <f t="shared" si="31"/>
        <v>II</v>
      </c>
      <c r="C196" s="26">
        <f t="shared" si="32"/>
        <v>54649.417099999999</v>
      </c>
      <c r="D196" t="str">
        <f t="shared" si="33"/>
        <v>vis</v>
      </c>
      <c r="E196" t="e">
        <f>VLOOKUP(C196,'Active 2'!C$21:E$938,3,FALSE)</f>
        <v>#N/A</v>
      </c>
      <c r="F196" s="2" t="s">
        <v>155</v>
      </c>
      <c r="G196" t="str">
        <f t="shared" si="34"/>
        <v>54649.4171</v>
      </c>
      <c r="H196" s="26">
        <f t="shared" si="35"/>
        <v>23904.5</v>
      </c>
      <c r="I196" s="71" t="s">
        <v>715</v>
      </c>
      <c r="J196" s="72" t="s">
        <v>716</v>
      </c>
      <c r="K196" s="71" t="s">
        <v>717</v>
      </c>
      <c r="L196" s="71" t="s">
        <v>706</v>
      </c>
      <c r="M196" s="72" t="s">
        <v>409</v>
      </c>
      <c r="N196" s="72" t="s">
        <v>451</v>
      </c>
      <c r="O196" s="73" t="s">
        <v>411</v>
      </c>
      <c r="P196" s="74" t="s">
        <v>718</v>
      </c>
    </row>
    <row r="197" spans="1:16" x14ac:dyDescent="0.2">
      <c r="A197" s="26" t="str">
        <f t="shared" si="30"/>
        <v>BAVM 203 </v>
      </c>
      <c r="B197" s="2" t="str">
        <f t="shared" si="31"/>
        <v>II</v>
      </c>
      <c r="C197" s="26">
        <f t="shared" si="32"/>
        <v>54658.463000000003</v>
      </c>
      <c r="D197" t="str">
        <f t="shared" si="33"/>
        <v>vis</v>
      </c>
      <c r="E197" t="e">
        <f>VLOOKUP(C197,'Active 2'!C$21:E$938,3,FALSE)</f>
        <v>#N/A</v>
      </c>
      <c r="F197" s="2" t="s">
        <v>155</v>
      </c>
      <c r="G197" t="str">
        <f t="shared" si="34"/>
        <v>54658.4630</v>
      </c>
      <c r="H197" s="26">
        <f t="shared" si="35"/>
        <v>23923.5</v>
      </c>
      <c r="I197" s="71" t="s">
        <v>719</v>
      </c>
      <c r="J197" s="72" t="s">
        <v>720</v>
      </c>
      <c r="K197" s="71" t="s">
        <v>721</v>
      </c>
      <c r="L197" s="71" t="s">
        <v>686</v>
      </c>
      <c r="M197" s="72" t="s">
        <v>409</v>
      </c>
      <c r="N197" s="72" t="s">
        <v>423</v>
      </c>
      <c r="O197" s="73" t="s">
        <v>424</v>
      </c>
      <c r="P197" s="74" t="s">
        <v>92</v>
      </c>
    </row>
    <row r="198" spans="1:16" x14ac:dyDescent="0.2">
      <c r="A198" s="26" t="str">
        <f t="shared" si="30"/>
        <v>BAVM 203 </v>
      </c>
      <c r="B198" s="2" t="str">
        <f t="shared" si="31"/>
        <v>I</v>
      </c>
      <c r="C198" s="26">
        <f t="shared" si="32"/>
        <v>54684.3989</v>
      </c>
      <c r="D198" t="str">
        <f t="shared" si="33"/>
        <v>vis</v>
      </c>
      <c r="E198" t="e">
        <f>VLOOKUP(C198,'Active 2'!C$21:E$938,3,FALSE)</f>
        <v>#N/A</v>
      </c>
      <c r="F198" s="2" t="s">
        <v>155</v>
      </c>
      <c r="G198" t="str">
        <f t="shared" si="34"/>
        <v>54684.3989</v>
      </c>
      <c r="H198" s="26">
        <f t="shared" si="35"/>
        <v>23978</v>
      </c>
      <c r="I198" s="71" t="s">
        <v>722</v>
      </c>
      <c r="J198" s="72" t="s">
        <v>723</v>
      </c>
      <c r="K198" s="71" t="s">
        <v>724</v>
      </c>
      <c r="L198" s="71" t="s">
        <v>725</v>
      </c>
      <c r="M198" s="72" t="s">
        <v>409</v>
      </c>
      <c r="N198" s="72" t="s">
        <v>423</v>
      </c>
      <c r="O198" s="73" t="s">
        <v>442</v>
      </c>
      <c r="P198" s="74" t="s">
        <v>92</v>
      </c>
    </row>
    <row r="199" spans="1:16" x14ac:dyDescent="0.2">
      <c r="A199" s="26" t="str">
        <f t="shared" si="30"/>
        <v>BAVM 203 </v>
      </c>
      <c r="B199" s="2" t="str">
        <f t="shared" si="31"/>
        <v>I</v>
      </c>
      <c r="C199" s="26">
        <f t="shared" si="32"/>
        <v>54712.482499999998</v>
      </c>
      <c r="D199" t="str">
        <f t="shared" si="33"/>
        <v>vis</v>
      </c>
      <c r="E199" t="e">
        <f>VLOOKUP(C199,'Active 2'!C$21:E$938,3,FALSE)</f>
        <v>#N/A</v>
      </c>
      <c r="F199" s="2" t="s">
        <v>155</v>
      </c>
      <c r="G199" t="str">
        <f t="shared" si="34"/>
        <v>54712.4825</v>
      </c>
      <c r="H199" s="26">
        <f t="shared" si="35"/>
        <v>24037</v>
      </c>
      <c r="I199" s="71" t="s">
        <v>726</v>
      </c>
      <c r="J199" s="72" t="s">
        <v>727</v>
      </c>
      <c r="K199" s="71" t="s">
        <v>728</v>
      </c>
      <c r="L199" s="71" t="s">
        <v>714</v>
      </c>
      <c r="M199" s="72" t="s">
        <v>409</v>
      </c>
      <c r="N199" s="72" t="s">
        <v>423</v>
      </c>
      <c r="O199" s="73" t="s">
        <v>424</v>
      </c>
      <c r="P199" s="74" t="s">
        <v>92</v>
      </c>
    </row>
    <row r="200" spans="1:16" x14ac:dyDescent="0.2">
      <c r="A200" s="26" t="str">
        <f t="shared" si="30"/>
        <v>BAVM 212 </v>
      </c>
      <c r="B200" s="2" t="str">
        <f t="shared" si="31"/>
        <v>I</v>
      </c>
      <c r="C200" s="26">
        <f t="shared" si="32"/>
        <v>55071.363299999997</v>
      </c>
      <c r="D200" t="str">
        <f t="shared" si="33"/>
        <v>vis</v>
      </c>
      <c r="E200" t="e">
        <f>VLOOKUP(C200,'Active 2'!C$21:E$938,3,FALSE)</f>
        <v>#N/A</v>
      </c>
      <c r="F200" s="2" t="s">
        <v>155</v>
      </c>
      <c r="G200" t="str">
        <f t="shared" si="34"/>
        <v>55071.3633</v>
      </c>
      <c r="H200" s="26">
        <f t="shared" si="35"/>
        <v>24791</v>
      </c>
      <c r="I200" s="71" t="s">
        <v>729</v>
      </c>
      <c r="J200" s="72" t="s">
        <v>730</v>
      </c>
      <c r="K200" s="71" t="s">
        <v>731</v>
      </c>
      <c r="L200" s="71" t="s">
        <v>732</v>
      </c>
      <c r="M200" s="72" t="s">
        <v>409</v>
      </c>
      <c r="N200" s="72" t="s">
        <v>410</v>
      </c>
      <c r="O200" s="73" t="s">
        <v>733</v>
      </c>
      <c r="P200" s="74" t="s">
        <v>95</v>
      </c>
    </row>
    <row r="201" spans="1:16" x14ac:dyDescent="0.2">
      <c r="A201" s="26" t="str">
        <f t="shared" si="30"/>
        <v>VSB 51 </v>
      </c>
      <c r="B201" s="2" t="str">
        <f t="shared" si="31"/>
        <v>II</v>
      </c>
      <c r="C201" s="26">
        <f t="shared" si="32"/>
        <v>55405.254699999998</v>
      </c>
      <c r="D201" t="str">
        <f t="shared" si="33"/>
        <v>vis</v>
      </c>
      <c r="E201">
        <f>VLOOKUP(C201,'Active 2'!C$21:E$938,3,FALSE)</f>
        <v>25492.445377030679</v>
      </c>
      <c r="F201" s="2" t="s">
        <v>155</v>
      </c>
      <c r="G201" t="str">
        <f t="shared" si="34"/>
        <v>55405.2547</v>
      </c>
      <c r="H201" s="26">
        <f t="shared" si="35"/>
        <v>25492.5</v>
      </c>
      <c r="I201" s="71" t="s">
        <v>734</v>
      </c>
      <c r="J201" s="72" t="s">
        <v>735</v>
      </c>
      <c r="K201" s="71" t="s">
        <v>736</v>
      </c>
      <c r="L201" s="71" t="s">
        <v>737</v>
      </c>
      <c r="M201" s="72" t="s">
        <v>409</v>
      </c>
      <c r="N201" s="72" t="s">
        <v>738</v>
      </c>
      <c r="O201" s="73" t="s">
        <v>739</v>
      </c>
      <c r="P201" s="74" t="s">
        <v>98</v>
      </c>
    </row>
    <row r="202" spans="1:16" x14ac:dyDescent="0.2">
      <c r="A202" s="26" t="str">
        <f t="shared" si="30"/>
        <v>BAVM 225 </v>
      </c>
      <c r="B202" s="2" t="str">
        <f t="shared" si="31"/>
        <v>I</v>
      </c>
      <c r="C202" s="26">
        <f t="shared" si="32"/>
        <v>55790.552100000001</v>
      </c>
      <c r="D202" t="str">
        <f t="shared" si="33"/>
        <v>vis</v>
      </c>
      <c r="E202" t="e">
        <f>VLOOKUP(C202,'Active 2'!C$21:E$938,3,FALSE)</f>
        <v>#N/A</v>
      </c>
      <c r="F202" s="2" t="s">
        <v>155</v>
      </c>
      <c r="G202" t="str">
        <f t="shared" si="34"/>
        <v>55790.5521</v>
      </c>
      <c r="H202" s="26">
        <f t="shared" si="35"/>
        <v>26302</v>
      </c>
      <c r="I202" s="71" t="s">
        <v>740</v>
      </c>
      <c r="J202" s="72" t="s">
        <v>741</v>
      </c>
      <c r="K202" s="71" t="s">
        <v>742</v>
      </c>
      <c r="L202" s="71" t="s">
        <v>743</v>
      </c>
      <c r="M202" s="72" t="s">
        <v>409</v>
      </c>
      <c r="N202" s="72">
        <v>0</v>
      </c>
      <c r="O202" s="73" t="s">
        <v>424</v>
      </c>
      <c r="P202" s="74" t="s">
        <v>102</v>
      </c>
    </row>
    <row r="203" spans="1:16" x14ac:dyDescent="0.2">
      <c r="A203" s="26" t="str">
        <f t="shared" si="30"/>
        <v>BAVM 225 </v>
      </c>
      <c r="B203" s="2" t="str">
        <f t="shared" si="31"/>
        <v>II</v>
      </c>
      <c r="C203" s="26">
        <f t="shared" si="32"/>
        <v>55797.453699999998</v>
      </c>
      <c r="D203" t="str">
        <f t="shared" si="33"/>
        <v>vis</v>
      </c>
      <c r="E203" t="e">
        <f>VLOOKUP(C203,'Active 2'!C$21:E$938,3,FALSE)</f>
        <v>#N/A</v>
      </c>
      <c r="F203" s="2" t="s">
        <v>155</v>
      </c>
      <c r="G203" t="str">
        <f t="shared" si="34"/>
        <v>55797.4537</v>
      </c>
      <c r="H203" s="26">
        <f t="shared" si="35"/>
        <v>26316.5</v>
      </c>
      <c r="I203" s="71" t="s">
        <v>744</v>
      </c>
      <c r="J203" s="72" t="s">
        <v>745</v>
      </c>
      <c r="K203" s="71">
        <v>26316.5</v>
      </c>
      <c r="L203" s="71" t="s">
        <v>743</v>
      </c>
      <c r="M203" s="72" t="s">
        <v>409</v>
      </c>
      <c r="N203" s="72">
        <v>0</v>
      </c>
      <c r="O203" s="73" t="s">
        <v>424</v>
      </c>
      <c r="P203" s="74" t="s">
        <v>102</v>
      </c>
    </row>
    <row r="204" spans="1:16" ht="25.5" x14ac:dyDescent="0.2">
      <c r="A204" s="26" t="str">
        <f t="shared" si="30"/>
        <v>BAVM 241 (=IBVS 6157) </v>
      </c>
      <c r="B204" s="2" t="str">
        <f t="shared" si="31"/>
        <v>I</v>
      </c>
      <c r="C204" s="26">
        <f t="shared" si="32"/>
        <v>57199.423600000002</v>
      </c>
      <c r="D204" t="str">
        <f t="shared" si="33"/>
        <v>vis</v>
      </c>
      <c r="E204">
        <f>VLOOKUP(C204,'Active 2'!C$21:E$938,3,FALSE)</f>
        <v>29261.933703715476</v>
      </c>
      <c r="F204" s="2" t="s">
        <v>155</v>
      </c>
      <c r="G204" t="str">
        <f t="shared" si="34"/>
        <v>57199.4236</v>
      </c>
      <c r="H204" s="26">
        <f t="shared" si="35"/>
        <v>29262</v>
      </c>
      <c r="I204" s="71" t="s">
        <v>746</v>
      </c>
      <c r="J204" s="72" t="s">
        <v>747</v>
      </c>
      <c r="K204" s="71">
        <v>29262</v>
      </c>
      <c r="L204" s="71" t="s">
        <v>748</v>
      </c>
      <c r="M204" s="72" t="s">
        <v>409</v>
      </c>
      <c r="N204" s="72">
        <v>0</v>
      </c>
      <c r="O204" s="73" t="s">
        <v>424</v>
      </c>
      <c r="P204" s="74" t="s">
        <v>749</v>
      </c>
    </row>
  </sheetData>
  <sheetProtection selectLockedCells="1" selectUnlockedCells="1"/>
  <hyperlinks>
    <hyperlink ref="P95" r:id="rId1" xr:uid="{00000000-0004-0000-0200-000000000000}"/>
    <hyperlink ref="P96" r:id="rId2" xr:uid="{00000000-0004-0000-0200-000001000000}"/>
    <hyperlink ref="P97" r:id="rId3" xr:uid="{00000000-0004-0000-0200-000002000000}"/>
    <hyperlink ref="P98" r:id="rId4" xr:uid="{00000000-0004-0000-0200-000003000000}"/>
    <hyperlink ref="P99" r:id="rId5" xr:uid="{00000000-0004-0000-0200-000004000000}"/>
    <hyperlink ref="P100" r:id="rId6" xr:uid="{00000000-0004-0000-0200-000005000000}"/>
    <hyperlink ref="P101" r:id="rId7" xr:uid="{00000000-0004-0000-0200-000006000000}"/>
    <hyperlink ref="P102" r:id="rId8" xr:uid="{00000000-0004-0000-0200-000007000000}"/>
    <hyperlink ref="P103" r:id="rId9" xr:uid="{00000000-0004-0000-0200-000008000000}"/>
    <hyperlink ref="P104" r:id="rId10" xr:uid="{00000000-0004-0000-0200-000009000000}"/>
    <hyperlink ref="P105" r:id="rId11" xr:uid="{00000000-0004-0000-0200-00000A000000}"/>
    <hyperlink ref="P106" r:id="rId12" xr:uid="{00000000-0004-0000-0200-00000B000000}"/>
    <hyperlink ref="P107" r:id="rId13" xr:uid="{00000000-0004-0000-0200-00000C000000}"/>
    <hyperlink ref="P108" r:id="rId14" xr:uid="{00000000-0004-0000-0200-00000D000000}"/>
    <hyperlink ref="P109" r:id="rId15" xr:uid="{00000000-0004-0000-0200-00000E000000}"/>
    <hyperlink ref="P110" r:id="rId16" xr:uid="{00000000-0004-0000-0200-00000F000000}"/>
    <hyperlink ref="P111" r:id="rId17" xr:uid="{00000000-0004-0000-0200-000010000000}"/>
    <hyperlink ref="P112" r:id="rId18" xr:uid="{00000000-0004-0000-0200-000011000000}"/>
    <hyperlink ref="P116" r:id="rId19" xr:uid="{00000000-0004-0000-0200-000012000000}"/>
    <hyperlink ref="P117" r:id="rId20" xr:uid="{00000000-0004-0000-0200-000013000000}"/>
    <hyperlink ref="P119" r:id="rId21" xr:uid="{00000000-0004-0000-0200-000014000000}"/>
    <hyperlink ref="P120" r:id="rId22" xr:uid="{00000000-0004-0000-0200-000015000000}"/>
    <hyperlink ref="P123" r:id="rId23" xr:uid="{00000000-0004-0000-0200-000016000000}"/>
    <hyperlink ref="P124" r:id="rId24" xr:uid="{00000000-0004-0000-0200-000017000000}"/>
    <hyperlink ref="P125" r:id="rId25" xr:uid="{00000000-0004-0000-0200-000018000000}"/>
    <hyperlink ref="P127" r:id="rId26" xr:uid="{00000000-0004-0000-0200-000019000000}"/>
    <hyperlink ref="P128" r:id="rId27" xr:uid="{00000000-0004-0000-0200-00001A000000}"/>
    <hyperlink ref="P195" r:id="rId28" xr:uid="{00000000-0004-0000-0200-00001B000000}"/>
    <hyperlink ref="P196" r:id="rId29" xr:uid="{00000000-0004-0000-0200-00001C000000}"/>
    <hyperlink ref="P197" r:id="rId30" xr:uid="{00000000-0004-0000-0200-00001D000000}"/>
    <hyperlink ref="P198" r:id="rId31" xr:uid="{00000000-0004-0000-0200-00001E000000}"/>
    <hyperlink ref="P199" r:id="rId32" xr:uid="{00000000-0004-0000-0200-00001F000000}"/>
    <hyperlink ref="P200" r:id="rId33" xr:uid="{00000000-0004-0000-0200-000020000000}"/>
    <hyperlink ref="P201" r:id="rId34" xr:uid="{00000000-0004-0000-0200-000021000000}"/>
    <hyperlink ref="P202" r:id="rId35" xr:uid="{00000000-0004-0000-0200-000022000000}"/>
    <hyperlink ref="P203" r:id="rId36" xr:uid="{00000000-0004-0000-0200-000023000000}"/>
    <hyperlink ref="P204" r:id="rId37" xr:uid="{00000000-0004-0000-0200-00002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Active 2</vt:lpstr>
      <vt:lpstr>Graphs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2022-04-03T04:32:23Z</dcterms:created>
  <dcterms:modified xsi:type="dcterms:W3CDTF">2024-09-29T06:12:45Z</dcterms:modified>
</cp:coreProperties>
</file>