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0E4C3C2-F083-4702-A0F9-E0DB83E59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27" i="1"/>
  <c r="F27" i="1" s="1"/>
  <c r="G27" i="1" s="1"/>
  <c r="K27" i="1" s="1"/>
  <c r="Q27" i="1"/>
  <c r="E21" i="1"/>
  <c r="F21" i="1" s="1"/>
  <c r="G21" i="1" s="1"/>
  <c r="K21" i="1" s="1"/>
  <c r="Q21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2" i="1"/>
  <c r="F32" i="1" s="1"/>
  <c r="G32" i="1" s="1"/>
  <c r="K32" i="1" s="1"/>
  <c r="Q32" i="1"/>
  <c r="C26" i="1"/>
  <c r="A26" i="1"/>
  <c r="G11" i="1"/>
  <c r="F11" i="1"/>
  <c r="B2" i="1"/>
  <c r="F14" i="1"/>
  <c r="F15" i="1" s="1"/>
  <c r="E26" i="1" l="1"/>
  <c r="F26" i="1" s="1"/>
  <c r="G26" i="1" s="1"/>
  <c r="C17" i="1"/>
  <c r="Q26" i="1"/>
  <c r="C11" i="1"/>
  <c r="C12" i="1"/>
  <c r="O34" i="1" l="1"/>
  <c r="O33" i="1"/>
  <c r="O31" i="1"/>
  <c r="O36" i="1"/>
  <c r="O35" i="1"/>
  <c r="O22" i="1"/>
  <c r="O28" i="1"/>
  <c r="O21" i="1"/>
  <c r="O25" i="1"/>
  <c r="O32" i="1"/>
  <c r="O29" i="1"/>
  <c r="O27" i="1"/>
  <c r="O24" i="1"/>
  <c r="O30" i="1"/>
  <c r="O23" i="1"/>
  <c r="C16" i="1"/>
  <c r="D18" i="1" s="1"/>
  <c r="C15" i="1"/>
  <c r="O26" i="1"/>
  <c r="K26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<sst xmlns="http://schemas.openxmlformats.org/spreadsheetml/2006/main" count="81" uniqueCount="53">
  <si>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</si>
  <si>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</si>
  <si>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</si>
  <si>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</si>
  <si>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</si>
  <si>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</si>
  <si>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</si>
  <si>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</si>
  <si>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</si>
  <si>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</si>
  <si>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</si>
  <si>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</si>
  <si>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</si>
  <si>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</si>
  <si>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</si>
  <si>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</si>
  <si>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</si>
  <si>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</si>
  <si>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</si>
  <si>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</si>
  <si>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</si>
  <si>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</si>
  <si>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</si>
  <si>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</si>
  <si>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</si>
  <si>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</si>
  <si>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</si>
  <si>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</si>
  <si>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</si>
  <si>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</si>
  <si>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</si>
  <si>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</si>
  <si>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</si>
  <si>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</si>
  <si>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</si>
  <si>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</si>
  <si>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</si>
  <si>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</si>
  <si>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</si>
  <si>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</si>
  <si>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</si>
  <si>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</si>
  <si>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</si>
  <si>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</si>
  <si>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</si>
  <si>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UCAC3 231-239474 Vul</t>
  </si>
  <si>
    <t>JBAV, 76</t>
  </si>
  <si>
    <t>I</t>
  </si>
  <si>
    <t>II</t>
  </si>
  <si>
    <t>Artificial</t>
  </si>
  <si>
    <t>Lennestadt</t>
  </si>
  <si>
    <t xml:space="preserve">Mag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</si>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</sst>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UCAC3 231-239474 Vul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2.599999999802094E-2</c:v>
                </c:pt>
                <c:pt idx="1">
                  <c:v>0.19519999999465654</c:v>
                </c:pt>
                <c:pt idx="2">
                  <c:v>-5.5899999999382999E-2</c:v>
                </c:pt>
                <c:pt idx="3">
                  <c:v>0.17059999999764841</c:v>
                </c:pt>
                <c:pt idx="4">
                  <c:v>4.9599999998463318E-2</c:v>
                </c:pt>
                <c:pt idx="5">
                  <c:v>0</c:v>
                </c:pt>
                <c:pt idx="6">
                  <c:v>0</c:v>
                </c:pt>
                <c:pt idx="7">
                  <c:v>3.8899999999557622E-2</c:v>
                </c:pt>
                <c:pt idx="8">
                  <c:v>0.21559999999590218</c:v>
                </c:pt>
                <c:pt idx="9">
                  <c:v>4.4300000001385342E-2</c:v>
                </c:pt>
                <c:pt idx="10">
                  <c:v>-8.2000000002153683E-2</c:v>
                </c:pt>
                <c:pt idx="11">
                  <c:v>-4.0000000008149073E-3</c:v>
                </c:pt>
                <c:pt idx="12">
                  <c:v>9.6999999950639904E-3</c:v>
                </c:pt>
                <c:pt idx="13">
                  <c:v>0.17549999999755528</c:v>
                </c:pt>
                <c:pt idx="14">
                  <c:v>-3.4299999999348074E-2</c:v>
                </c:pt>
                <c:pt idx="15">
                  <c:v>0.131600000000617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5.7067430246090796E-2</c:v>
                </c:pt>
                <c:pt idx="1">
                  <c:v>5.7067430246090796E-2</c:v>
                </c:pt>
                <c:pt idx="2">
                  <c:v>5.6635573615137123E-2</c:v>
                </c:pt>
                <c:pt idx="3">
                  <c:v>5.5368794164339687E-2</c:v>
                </c:pt>
                <c:pt idx="4">
                  <c:v>5.5200849918968814E-2</c:v>
                </c:pt>
                <c:pt idx="5">
                  <c:v>5.5196051511958215E-2</c:v>
                </c:pt>
                <c:pt idx="6">
                  <c:v>5.5196051511958215E-2</c:v>
                </c:pt>
                <c:pt idx="7">
                  <c:v>5.5196051511958215E-2</c:v>
                </c:pt>
                <c:pt idx="8">
                  <c:v>5.5196051511958215E-2</c:v>
                </c:pt>
                <c:pt idx="9">
                  <c:v>5.5076091336693306E-2</c:v>
                </c:pt>
                <c:pt idx="10">
                  <c:v>5.4927340719364816E-2</c:v>
                </c:pt>
                <c:pt idx="11">
                  <c:v>5.4864961428227069E-2</c:v>
                </c:pt>
                <c:pt idx="12">
                  <c:v>5.3497415430207106E-2</c:v>
                </c:pt>
                <c:pt idx="13">
                  <c:v>5.3497415430207106E-2</c:v>
                </c:pt>
                <c:pt idx="14">
                  <c:v>5.3406245697005771E-2</c:v>
                </c:pt>
                <c:pt idx="15">
                  <c:v>5.3406245697005771E-2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-390</c:v>
                      </c:pt>
                      <c:pt idx="1">
                        <c:v>-390</c:v>
                      </c:pt>
                      <c:pt idx="2">
                        <c:v>-300</c:v>
                      </c:pt>
                      <c:pt idx="3">
                        <c:v>-36</c:v>
                      </c:pt>
                      <c:pt idx="4">
                        <c:v>-1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25</c:v>
                      </c:pt>
                      <c:pt idx="10">
                        <c:v>56</c:v>
                      </c:pt>
                      <c:pt idx="11">
                        <c:v>69</c:v>
                      </c:pt>
                      <c:pt idx="12">
                        <c:v>354</c:v>
                      </c:pt>
                      <c:pt idx="13">
                        <c:v>354</c:v>
                      </c:pt>
                      <c:pt idx="14">
                        <c:v>373</c:v>
                      </c:pt>
                      <c:pt idx="15">
                        <c:v>373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UCAC3 231-239474 Vul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2.599999999802094E-2</c:v>
                </c:pt>
                <c:pt idx="1">
                  <c:v>0.19519999999465654</c:v>
                </c:pt>
                <c:pt idx="2">
                  <c:v>-5.5899999999382999E-2</c:v>
                </c:pt>
                <c:pt idx="3">
                  <c:v>0.17059999999764841</c:v>
                </c:pt>
                <c:pt idx="4">
                  <c:v>4.9599999998463318E-2</c:v>
                </c:pt>
                <c:pt idx="5">
                  <c:v>0</c:v>
                </c:pt>
                <c:pt idx="6">
                  <c:v>0</c:v>
                </c:pt>
                <c:pt idx="7">
                  <c:v>3.8899999999557622E-2</c:v>
                </c:pt>
                <c:pt idx="8">
                  <c:v>0.21559999999590218</c:v>
                </c:pt>
                <c:pt idx="9">
                  <c:v>4.4300000001385342E-2</c:v>
                </c:pt>
                <c:pt idx="10">
                  <c:v>-8.2000000002153683E-2</c:v>
                </c:pt>
                <c:pt idx="11">
                  <c:v>-4.0000000008149073E-3</c:v>
                </c:pt>
                <c:pt idx="12">
                  <c:v>9.6999999950639904E-3</c:v>
                </c:pt>
                <c:pt idx="13">
                  <c:v>0.17549999999755528</c:v>
                </c:pt>
                <c:pt idx="14">
                  <c:v>-3.4299999999348074E-2</c:v>
                </c:pt>
                <c:pt idx="15">
                  <c:v>0.131600000000617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4.1999999999999997E-3</c:v>
                  </c:pt>
                  <c:pt idx="1">
                    <c:v>4.1999999999999997E-3</c:v>
                  </c:pt>
                  <c:pt idx="2">
                    <c:v>4.8999999999999998E-3</c:v>
                  </c:pt>
                  <c:pt idx="3">
                    <c:v>4.1999999999999997E-3</c:v>
                  </c:pt>
                  <c:pt idx="4">
                    <c:v>3.5000000000000001E-3</c:v>
                  </c:pt>
                  <c:pt idx="5">
                    <c:v>0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4.1999999999999997E-3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5.7067430246090796E-2</c:v>
                </c:pt>
                <c:pt idx="1">
                  <c:v>5.7067430246090796E-2</c:v>
                </c:pt>
                <c:pt idx="2">
                  <c:v>5.6635573615137123E-2</c:v>
                </c:pt>
                <c:pt idx="3">
                  <c:v>5.5368794164339687E-2</c:v>
                </c:pt>
                <c:pt idx="4">
                  <c:v>5.5200849918968814E-2</c:v>
                </c:pt>
                <c:pt idx="5">
                  <c:v>5.5196051511958215E-2</c:v>
                </c:pt>
                <c:pt idx="6">
                  <c:v>5.5196051511958215E-2</c:v>
                </c:pt>
                <c:pt idx="7">
                  <c:v>5.5196051511958215E-2</c:v>
                </c:pt>
                <c:pt idx="8">
                  <c:v>5.5196051511958215E-2</c:v>
                </c:pt>
                <c:pt idx="9">
                  <c:v>5.5076091336693306E-2</c:v>
                </c:pt>
                <c:pt idx="10">
                  <c:v>5.4927340719364816E-2</c:v>
                </c:pt>
                <c:pt idx="11">
                  <c:v>5.4864961428227069E-2</c:v>
                </c:pt>
                <c:pt idx="12">
                  <c:v>5.3497415430207106E-2</c:v>
                </c:pt>
                <c:pt idx="13">
                  <c:v>5.3497415430207106E-2</c:v>
                </c:pt>
                <c:pt idx="14">
                  <c:v>5.3406245697005771E-2</c:v>
                </c:pt>
                <c:pt idx="15">
                  <c:v>5.3406245697005771E-2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-390</c:v>
                </c:pt>
                <c:pt idx="1">
                  <c:v>-390</c:v>
                </c:pt>
                <c:pt idx="2">
                  <c:v>-300</c:v>
                </c:pt>
                <c:pt idx="3">
                  <c:v>-36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</c:v>
                </c:pt>
                <c:pt idx="10">
                  <c:v>56</c:v>
                </c:pt>
                <c:pt idx="11">
                  <c:v>69</c:v>
                </c:pt>
                <c:pt idx="12">
                  <c:v>354</c:v>
                </c:pt>
                <c:pt idx="13">
                  <c:v>354</c:v>
                </c:pt>
                <c:pt idx="14">
                  <c:v>373</c:v>
                </c:pt>
                <c:pt idx="15">
                  <c:v>373</c:v>
                </c:pt>
              </c:numCache>
            </c:numRef>
          </c:xVal>
          <c:yVal>
            <c:numRef>
              <c:f>'Active 1'!$U$21:$U$998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485775</xdr:colOff>
      <xdr:row>0</xdr:row>
      <xdr:rowOff>0</xdr:rowOff>
    </xdr:from>
    <xdr:to>
      <xdr:col>27</xdr:col>
      <xdr:colOff>104775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7.42578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3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  <c r="D2" s="29"/>
      <c r="E2" s="22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59798.433100000002</v>
      </c>
      <c r="D7" s="13" t="s">
        <v>50</v>
      </c>
    </row>
    <row r="8" spans="1:15" ht="12.95" customHeight="1" x14ac:dyDescent="0.2">
      <c r="A8" s="21" t="s">
        <v>3</v>
      </c>
      <c r="C8" s="29">
        <v>1</v>
      </c>
      <c r="D8" s="13" t="s">
        <v>49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INTERCEPT(INDIRECT($G$11):G991,INDIRECT($F$11):F991)</f>
        <v>5.5196051511958215E-2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SLOPE(INDIRECT($G$11):G991,INDIRECT($F$11):F991)</f>
        <v>-4.7984070105963623E-6</v>
      </c>
      <c r="D12" s="22"/>
      <c r="E12" s="36" t="s">
        <v>51</v>
      </c>
      <c r="F12" s="37"/>
    </row>
    <row r="13" spans="1:15" ht="12.95" customHeight="1" x14ac:dyDescent="0.2">
      <c r="A13" s="21" t="s">
        <v>18</v>
      </c>
      <c r="C13" s="22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60547.845219675924</v>
      </c>
    </row>
    <row r="15" spans="1:15" ht="12.95" customHeight="1" x14ac:dyDescent="0.2">
      <c r="A15" s="18" t="s">
        <v>17</v>
      </c>
      <c r="C15" s="19">
        <f ca="1">(C7+C11)+(C8+C12)*INT(MAX(F21:F3532))</f>
        <v>60171.486506245703</v>
      </c>
      <c r="E15" s="38" t="s">
        <v>33</v>
      </c>
      <c r="F15" s="40">
        <f ca="1">ROUND(2*(F14-$C$7)/$C$8,0)/2+F13</f>
        <v>750.5</v>
      </c>
    </row>
    <row r="16" spans="1:15" ht="12.95" customHeight="1" x14ac:dyDescent="0.2">
      <c r="A16" s="18" t="s">
        <v>4</v>
      </c>
      <c r="C16" s="19">
        <f ca="1">+C8+C12</f>
        <v>0.99999520159298938</v>
      </c>
      <c r="E16" s="38" t="s">
        <v>34</v>
      </c>
      <c r="F16" s="40">
        <f ca="1">ROUND(2*(F14-$C$15)/$C$16,0)/2+F13</f>
        <v>377.5</v>
      </c>
    </row>
    <row r="17" spans="1:21" ht="12.95" customHeight="1" thickBot="1" x14ac:dyDescent="0.25">
      <c r="A17" s="17" t="s">
        <v>27</v>
      </c>
      <c r="C17" s="21">
        <f>COUNT(C21:C2190)</f>
        <v>16</v>
      </c>
      <c r="E17" s="38" t="s">
        <v>43</v>
      </c>
      <c r="F17" s="41">
        <f ca="1">+$C$15+$C$16*$F$16-15018.5-$C$5/24</f>
        <v>45530.880528180394</v>
      </c>
    </row>
    <row r="18" spans="1:21" ht="12.95" customHeight="1" thickTop="1" thickBot="1" x14ac:dyDescent="0.25">
      <c r="A18" s="18" t="s">
        <v>5</v>
      </c>
      <c r="C18" s="25">
        <f ca="1">+C15</f>
        <v>60171.486506245703</v>
      </c>
      <c r="D18" s="26">
        <f ca="1">+C16</f>
        <v>0.99999520159298938</v>
      </c>
      <c r="E18" s="43" t="s">
        <v>44</v>
      </c>
      <c r="F18" s="42">
        <f ca="1">+($C$15+$C$16*$F$16)-($C$16/2)-15018.5-$C$5/24</f>
        <v>45530.380530579598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35" t="s">
        <v>46</v>
      </c>
      <c r="B21" s="31" t="s">
        <v>47</v>
      </c>
      <c r="C21" s="34">
        <v>59408.4591</v>
      </c>
      <c r="D21" s="32">
        <v>4.1999999999999997E-3</v>
      </c>
      <c r="E21" s="21">
        <f>+(C21-C$7)/C$8</f>
        <v>-389.97400000000198</v>
      </c>
      <c r="F21" s="21">
        <f>ROUND(2*E21,0)/2</f>
        <v>-390</v>
      </c>
      <c r="G21" s="21">
        <f>+C21-(C$7+F21*C$8)</f>
        <v>2.599999999802094E-2</v>
      </c>
      <c r="K21" s="21">
        <f>+G21</f>
        <v>2.599999999802094E-2</v>
      </c>
      <c r="O21" s="21">
        <f ca="1">+C$11+C$12*$F21</f>
        <v>5.7067430246090796E-2</v>
      </c>
      <c r="Q21" s="27">
        <f>+C21-15018.5</f>
        <v>44389.9591</v>
      </c>
    </row>
    <row r="22" spans="1:21" ht="12.95" customHeight="1" x14ac:dyDescent="0.2">
      <c r="A22" s="35" t="s">
        <v>46</v>
      </c>
      <c r="B22" s="31" t="s">
        <v>47</v>
      </c>
      <c r="C22" s="34">
        <v>59408.628299999997</v>
      </c>
      <c r="D22" s="32">
        <v>4.1999999999999997E-3</v>
      </c>
      <c r="E22" s="21">
        <f>+(C22-C$7)/C$8</f>
        <v>-389.80480000000534</v>
      </c>
      <c r="F22" s="21">
        <f>ROUND(2*E22,0)/2</f>
        <v>-390</v>
      </c>
      <c r="G22" s="21">
        <f>+C22-(C$7+F22*C$8)</f>
        <v>0.19519999999465654</v>
      </c>
      <c r="K22" s="21">
        <f>+G22</f>
        <v>0.19519999999465654</v>
      </c>
      <c r="O22" s="21">
        <f ca="1">+C$11+C$12*$F22</f>
        <v>5.7067430246090796E-2</v>
      </c>
      <c r="Q22" s="27">
        <f>+C22-15018.5</f>
        <v>44390.128299999997</v>
      </c>
    </row>
    <row r="23" spans="1:21" ht="12.95" customHeight="1" x14ac:dyDescent="0.2">
      <c r="A23" s="35" t="s">
        <v>46</v>
      </c>
      <c r="B23" s="31" t="s">
        <v>48</v>
      </c>
      <c r="C23" s="34">
        <v>59498.377200000003</v>
      </c>
      <c r="D23" s="32">
        <v>4.8999999999999998E-3</v>
      </c>
      <c r="E23" s="21">
        <f>+(C23-C$7)/C$8</f>
        <v>-300.05589999999938</v>
      </c>
      <c r="F23" s="21">
        <f>ROUND(2*E23,0)/2</f>
        <v>-300</v>
      </c>
      <c r="G23" s="21">
        <f>+C23-(C$7+F23*C$8)</f>
        <v>-5.5899999999382999E-2</v>
      </c>
      <c r="K23" s="21">
        <f>+G23</f>
        <v>-5.5899999999382999E-2</v>
      </c>
      <c r="O23" s="21">
        <f ca="1">+C$11+C$12*$F23</f>
        <v>5.6635573615137123E-2</v>
      </c>
      <c r="Q23" s="27">
        <f>+C23-15018.5</f>
        <v>44479.877200000003</v>
      </c>
    </row>
    <row r="24" spans="1:21" ht="12.95" customHeight="1" x14ac:dyDescent="0.2">
      <c r="A24" s="35" t="s">
        <v>46</v>
      </c>
      <c r="B24" s="31" t="s">
        <v>47</v>
      </c>
      <c r="C24" s="34">
        <v>59762.6037</v>
      </c>
      <c r="D24" s="32">
        <v>4.1999999999999997E-3</v>
      </c>
      <c r="E24" s="21">
        <f>+(C24-C$7)/C$8</f>
        <v>-35.829400000002352</v>
      </c>
      <c r="F24" s="21">
        <f>ROUND(2*E24,0)/2</f>
        <v>-36</v>
      </c>
      <c r="G24" s="21">
        <f>+C24-(C$7+F24*C$8)</f>
        <v>0.17059999999764841</v>
      </c>
      <c r="K24" s="21">
        <f>+G24</f>
        <v>0.17059999999764841</v>
      </c>
      <c r="O24" s="21">
        <f ca="1">+C$11+C$12*$F24</f>
        <v>5.5368794164339687E-2</v>
      </c>
      <c r="Q24" s="27">
        <f>+C24-15018.5</f>
        <v>44744.1037</v>
      </c>
    </row>
    <row r="25" spans="1:21" ht="12.95" customHeight="1" x14ac:dyDescent="0.2">
      <c r="A25" s="35" t="s">
        <v>46</v>
      </c>
      <c r="B25" s="31" t="s">
        <v>47</v>
      </c>
      <c r="C25" s="34">
        <v>59797.4827</v>
      </c>
      <c r="D25" s="32">
        <v>3.5000000000000001E-3</v>
      </c>
      <c r="E25" s="21">
        <f>+(C25-C$7)/C$8</f>
        <v>-0.95040000000153668</v>
      </c>
      <c r="F25" s="21">
        <f>ROUND(2*E25,0)/2</f>
        <v>-1</v>
      </c>
      <c r="G25" s="21">
        <f>+C25-(C$7+F25*C$8)</f>
        <v>4.9599999998463318E-2</v>
      </c>
      <c r="K25" s="21">
        <f>+G25</f>
        <v>4.9599999998463318E-2</v>
      </c>
      <c r="O25" s="21">
        <f ca="1">+C$11+C$12*$F25</f>
        <v>5.5200849918968814E-2</v>
      </c>
      <c r="Q25" s="27">
        <f>+C25-15018.5</f>
        <v>44778.9827</v>
      </c>
    </row>
    <row r="26" spans="1:21" ht="12.95" customHeight="1" x14ac:dyDescent="0.2">
      <c r="A26" s="23" t="str">
        <f>$D$7</f>
        <v>Lennestadt</v>
      </c>
      <c r="B26" s="22"/>
      <c r="C26" s="23">
        <f>$C$7</f>
        <v>59798.433100000002</v>
      </c>
      <c r="D26" s="23" t="s">
        <v>13</v>
      </c>
      <c r="E26" s="21">
        <f>+(C26-C$7)/C$8</f>
        <v>0</v>
      </c>
      <c r="F26" s="21">
        <f>ROUND(2*E26,0)/2</f>
        <v>0</v>
      </c>
      <c r="G26" s="21">
        <f>+C26-(C$7+F26*C$8)</f>
        <v>0</v>
      </c>
      <c r="K26" s="21">
        <f>+G26</f>
        <v>0</v>
      </c>
      <c r="O26" s="21">
        <f ca="1">+C$11+C$12*$F26</f>
        <v>5.5196051511958215E-2</v>
      </c>
      <c r="Q26" s="27">
        <f>+C26-15018.5</f>
        <v>44779.933100000002</v>
      </c>
    </row>
    <row r="27" spans="1:21" ht="12.95" customHeight="1" x14ac:dyDescent="0.2">
      <c r="A27" s="35" t="s">
        <v>46</v>
      </c>
      <c r="B27" s="31" t="s">
        <v>47</v>
      </c>
      <c r="C27" s="34">
        <v>59798.433100000002</v>
      </c>
      <c r="D27" s="32">
        <v>3.5000000000000001E-3</v>
      </c>
      <c r="E27" s="21">
        <f>+(C27-C$7)/C$8</f>
        <v>0</v>
      </c>
      <c r="F27" s="21">
        <f>ROUND(2*E27,0)/2</f>
        <v>0</v>
      </c>
      <c r="G27" s="21">
        <f>+C27-(C$7+F27*C$8)</f>
        <v>0</v>
      </c>
      <c r="K27" s="21">
        <f>+G27</f>
        <v>0</v>
      </c>
      <c r="O27" s="21">
        <f ca="1">+C$11+C$12*$F27</f>
        <v>5.5196051511958215E-2</v>
      </c>
      <c r="Q27" s="27">
        <f>+C27-15018.5</f>
        <v>44779.933100000002</v>
      </c>
    </row>
    <row r="28" spans="1:21" ht="12.95" customHeight="1" x14ac:dyDescent="0.2">
      <c r="A28" s="35" t="s">
        <v>46</v>
      </c>
      <c r="B28" s="31" t="s">
        <v>47</v>
      </c>
      <c r="C28" s="34">
        <v>59798.472000000002</v>
      </c>
      <c r="D28" s="32">
        <v>4.1999999999999997E-3</v>
      </c>
      <c r="E28" s="21">
        <f>+(C28-C$7)/C$8</f>
        <v>3.8899999999557622E-2</v>
      </c>
      <c r="F28" s="21">
        <f>ROUND(2*E28,0)/2</f>
        <v>0</v>
      </c>
      <c r="G28" s="21">
        <f>+C28-(C$7+F28*C$8)</f>
        <v>3.8899999999557622E-2</v>
      </c>
      <c r="K28" s="21">
        <f>+G28</f>
        <v>3.8899999999557622E-2</v>
      </c>
      <c r="O28" s="21">
        <f ca="1">+C$11+C$12*$F28</f>
        <v>5.5196051511958215E-2</v>
      </c>
      <c r="Q28" s="27">
        <f>+C28-15018.5</f>
        <v>44779.972000000002</v>
      </c>
    </row>
    <row r="29" spans="1:21" ht="12.95" customHeight="1" x14ac:dyDescent="0.2">
      <c r="A29" s="35" t="s">
        <v>46</v>
      </c>
      <c r="B29" s="31" t="s">
        <v>47</v>
      </c>
      <c r="C29" s="34">
        <v>59798.648699999998</v>
      </c>
      <c r="D29" s="32">
        <v>4.1999999999999997E-3</v>
      </c>
      <c r="E29" s="21">
        <f>+(C29-C$7)/C$8</f>
        <v>0.21559999999590218</v>
      </c>
      <c r="F29" s="21">
        <f>ROUND(2*E29,0)/2</f>
        <v>0</v>
      </c>
      <c r="G29" s="21">
        <f>+C29-(C$7+F29*C$8)</f>
        <v>0.21559999999590218</v>
      </c>
      <c r="K29" s="21">
        <f>+G29</f>
        <v>0.21559999999590218</v>
      </c>
      <c r="O29" s="21">
        <f ca="1">+C$11+C$12*$F29</f>
        <v>5.5196051511958215E-2</v>
      </c>
      <c r="Q29" s="27">
        <f>+C29-15018.5</f>
        <v>44780.148699999998</v>
      </c>
    </row>
    <row r="30" spans="1:21" ht="12.95" customHeight="1" x14ac:dyDescent="0.2">
      <c r="A30" s="35" t="s">
        <v>46</v>
      </c>
      <c r="B30" s="31" t="s">
        <v>47</v>
      </c>
      <c r="C30" s="34">
        <v>59823.477400000003</v>
      </c>
      <c r="D30" s="32">
        <v>3.5000000000000001E-3</v>
      </c>
      <c r="E30" s="21">
        <f>+(C30-C$7)/C$8</f>
        <v>25.044300000001385</v>
      </c>
      <c r="F30" s="21">
        <f>ROUND(2*E30,0)/2</f>
        <v>25</v>
      </c>
      <c r="G30" s="21">
        <f>+C30-(C$7+F30*C$8)</f>
        <v>4.4300000001385342E-2</v>
      </c>
      <c r="K30" s="21">
        <f>+G30</f>
        <v>4.4300000001385342E-2</v>
      </c>
      <c r="O30" s="21">
        <f ca="1">+C$11+C$12*$F30</f>
        <v>5.5076091336693306E-2</v>
      </c>
      <c r="Q30" s="27">
        <f>+C30-15018.5</f>
        <v>44804.977400000003</v>
      </c>
    </row>
    <row r="31" spans="1:21" ht="12.95" customHeight="1" x14ac:dyDescent="0.2">
      <c r="A31" s="44" t="s">
        <v>52</v>
      </c>
      <c r="B31" s="45" t="s">
        <v>47</v>
      </c>
      <c r="C31" s="44">
        <v>59854.3511</v>
      </c>
      <c r="D31" s="44">
        <v>3.5000000000000001E-3</v>
      </c>
      <c r="E31" s="21">
        <f>+(C31-C$7)/C$8</f>
        <v>55.917999999997846</v>
      </c>
      <c r="F31" s="21">
        <f>ROUND(2*E31,0)/2</f>
        <v>56</v>
      </c>
      <c r="G31" s="21">
        <f>+C31-(C$7+F31*C$8)</f>
        <v>-8.2000000002153683E-2</v>
      </c>
      <c r="K31" s="21">
        <f>+G31</f>
        <v>-8.2000000002153683E-2</v>
      </c>
      <c r="O31" s="21">
        <f ca="1">+C$11+C$12*$F31</f>
        <v>5.4927340719364816E-2</v>
      </c>
      <c r="Q31" s="27">
        <f>+C31-15018.5</f>
        <v>44835.8511</v>
      </c>
    </row>
    <row r="32" spans="1:21" ht="12.95" customHeight="1" x14ac:dyDescent="0.2">
      <c r="A32" s="35" t="s">
        <v>46</v>
      </c>
      <c r="B32" s="31" t="s">
        <v>47</v>
      </c>
      <c r="C32" s="34">
        <v>59867.429100000001</v>
      </c>
      <c r="D32" s="32">
        <v>4.1999999999999997E-3</v>
      </c>
      <c r="E32" s="21">
        <f>+(C32-C$7)/C$8</f>
        <v>68.995999999999185</v>
      </c>
      <c r="F32" s="21">
        <f>ROUND(2*E32,0)/2</f>
        <v>69</v>
      </c>
      <c r="G32" s="21">
        <f>+C32-(C$7+F32*C$8)</f>
        <v>-4.0000000008149073E-3</v>
      </c>
      <c r="K32" s="21">
        <f>+G32</f>
        <v>-4.0000000008149073E-3</v>
      </c>
      <c r="O32" s="21">
        <f ca="1">+C$11+C$12*$F32</f>
        <v>5.4864961428227069E-2</v>
      </c>
      <c r="Q32" s="27">
        <f>+C32-15018.5</f>
        <v>44848.929100000001</v>
      </c>
    </row>
    <row r="33" spans="1:17" ht="12.95" customHeight="1" x14ac:dyDescent="0.2">
      <c r="A33" s="44" t="s">
        <v>52</v>
      </c>
      <c r="B33" s="45" t="s">
        <v>47</v>
      </c>
      <c r="C33" s="44">
        <v>60152.442799999997</v>
      </c>
      <c r="D33" s="44">
        <v>3.5000000000000001E-3</v>
      </c>
      <c r="E33" s="21">
        <f>+(C33-C$7)/C$8</f>
        <v>354.00969999999506</v>
      </c>
      <c r="F33" s="21">
        <f>ROUND(2*E33,0)/2</f>
        <v>354</v>
      </c>
      <c r="G33" s="21">
        <f>+C33-(C$7+F33*C$8)</f>
        <v>9.6999999950639904E-3</v>
      </c>
      <c r="K33" s="21">
        <f>+G33</f>
        <v>9.6999999950639904E-3</v>
      </c>
      <c r="O33" s="21">
        <f ca="1">+C$11+C$12*$F33</f>
        <v>5.3497415430207106E-2</v>
      </c>
      <c r="Q33" s="27">
        <f>+C33-15018.5</f>
        <v>45133.942799999997</v>
      </c>
    </row>
    <row r="34" spans="1:17" ht="12.95" customHeight="1" x14ac:dyDescent="0.2">
      <c r="A34" s="44" t="s">
        <v>52</v>
      </c>
      <c r="B34" s="45" t="s">
        <v>47</v>
      </c>
      <c r="C34" s="44">
        <v>60152.6086</v>
      </c>
      <c r="D34" s="44">
        <v>3.5000000000000001E-3</v>
      </c>
      <c r="E34" s="21">
        <f>+(C34-C$7)/C$8</f>
        <v>354.17549999999756</v>
      </c>
      <c r="F34" s="21">
        <f>ROUND(2*E34,0)/2</f>
        <v>354</v>
      </c>
      <c r="G34" s="21">
        <f>+C34-(C$7+F34*C$8)</f>
        <v>0.17549999999755528</v>
      </c>
      <c r="K34" s="21">
        <f>+G34</f>
        <v>0.17549999999755528</v>
      </c>
      <c r="O34" s="21">
        <f ca="1">+C$11+C$12*$F34</f>
        <v>5.3497415430207106E-2</v>
      </c>
      <c r="Q34" s="27">
        <f>+C34-15018.5</f>
        <v>45134.1086</v>
      </c>
    </row>
    <row r="35" spans="1:17" ht="12.95" customHeight="1" x14ac:dyDescent="0.2">
      <c r="A35" s="44" t="s">
        <v>52</v>
      </c>
      <c r="B35" s="45" t="s">
        <v>47</v>
      </c>
      <c r="C35" s="44">
        <v>60171.398800000003</v>
      </c>
      <c r="D35" s="44">
        <v>3.5000000000000001E-3</v>
      </c>
      <c r="E35" s="21">
        <f>+(C35-C$7)/C$8</f>
        <v>372.96570000000065</v>
      </c>
      <c r="F35" s="21">
        <f>ROUND(2*E35,0)/2</f>
        <v>373</v>
      </c>
      <c r="G35" s="21">
        <f>+C35-(C$7+F35*C$8)</f>
        <v>-3.4299999999348074E-2</v>
      </c>
      <c r="K35" s="21">
        <f>+G35</f>
        <v>-3.4299999999348074E-2</v>
      </c>
      <c r="O35" s="21">
        <f ca="1">+C$11+C$12*$F35</f>
        <v>5.3406245697005771E-2</v>
      </c>
      <c r="Q35" s="27">
        <f>+C35-15018.5</f>
        <v>45152.898800000003</v>
      </c>
    </row>
    <row r="36" spans="1:17" ht="12.95" customHeight="1" x14ac:dyDescent="0.2">
      <c r="A36" s="44" t="s">
        <v>52</v>
      </c>
      <c r="B36" s="45" t="s">
        <v>47</v>
      </c>
      <c r="C36" s="44">
        <v>60171.564700000003</v>
      </c>
      <c r="D36" s="44">
        <v>3.5000000000000001E-3</v>
      </c>
      <c r="E36" s="21">
        <f>+(C36-C$7)/C$8</f>
        <v>373.13160000000062</v>
      </c>
      <c r="F36" s="21">
        <f>ROUND(2*E36,0)/2</f>
        <v>373</v>
      </c>
      <c r="G36" s="21">
        <f>+C36-(C$7+F36*C$8)</f>
        <v>0.131600000000617</v>
      </c>
      <c r="K36" s="21">
        <f>+G36</f>
        <v>0.131600000000617</v>
      </c>
      <c r="O36" s="21">
        <f ca="1">+C$11+C$12*$F36</f>
        <v>5.3406245697005771E-2</v>
      </c>
      <c r="Q36" s="27">
        <f>+C36-15018.5</f>
        <v>45153.064700000003</v>
      </c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</sheetData>
  <sortState xmlns:xlrd2="http://schemas.microsoft.com/office/spreadsheetml/2017/richdata2" ref="A21:X40">
    <sortCondition ref="C21:C40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2024-08-25T08:17:07Z</dcterms:modified>
</cp:coreProperties>
</file>