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F7585DC-EA3C-4C38-9740-A9F9012A8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E25" i="1"/>
  <c r="F25" i="1"/>
  <c r="G25" i="1"/>
  <c r="I25" i="1"/>
  <c r="Q25" i="1"/>
  <c r="E22" i="1"/>
  <c r="F22" i="1"/>
  <c r="G22" i="1"/>
  <c r="I22" i="1"/>
  <c r="Q24" i="1"/>
  <c r="E23" i="1"/>
  <c r="F23" i="1"/>
  <c r="G11" i="1"/>
  <c r="F11" i="1"/>
  <c r="Q23" i="1"/>
  <c r="C21" i="1"/>
  <c r="E21" i="1"/>
  <c r="F21" i="1"/>
  <c r="G21" i="1"/>
  <c r="H21" i="1"/>
  <c r="E15" i="1"/>
  <c r="C17" i="1"/>
  <c r="Q22" i="1"/>
  <c r="C8" i="1"/>
  <c r="C7" i="1"/>
  <c r="G23" i="1"/>
  <c r="I23" i="1"/>
  <c r="Q21" i="1"/>
  <c r="E24" i="1"/>
  <c r="F24" i="1"/>
  <c r="G24" i="1"/>
  <c r="I24" i="1"/>
  <c r="C12" i="1"/>
  <c r="C16" i="1" l="1"/>
  <c r="D18" i="1" s="1"/>
  <c r="C11" i="1"/>
  <c r="O28" i="1" l="1"/>
  <c r="O27" i="1"/>
  <c r="O26" i="1"/>
  <c r="O24" i="1"/>
  <c r="O23" i="1"/>
  <c r="O21" i="1"/>
  <c r="O22" i="1"/>
  <c r="C15" i="1"/>
  <c r="O25" i="1"/>
  <c r="C18" i="1" l="1"/>
  <c r="E16" i="1"/>
  <c r="E17" i="1" s="1"/>
</calcChain>
</file>

<file path=xl/sharedStrings.xml><?xml version="1.0" encoding="utf-8"?>
<sst xmlns="http://schemas.openxmlformats.org/spreadsheetml/2006/main" count="57" uniqueCount="49">
  <si>
    <t>OEJV 0182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</si>
  <si>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</si>
  <si>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</si>
  <si>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</si>
  <si>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</si>
  <si>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</si>
  <si>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</si>
  <si>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</si>
  <si>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</si>
  <si>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</si>
  <si>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</si>
  <si>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</si>
  <si>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</si>
  <si>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</si>
  <si>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</si>
  <si>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</si>
  <si>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</si>
  <si>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</si>
  <si>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</si>
  <si>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</si>
  <si>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</si>
  <si>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</si>
  <si>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</si>
  <si>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</si>
  <si>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</si>
  <si>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</si>
  <si>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</si>
  <si>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</si>
  <si>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</si>
  <si>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</si>
  <si>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</si>
  <si>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VSX Ephem.</t>
  </si>
  <si>
    <t>VSX</t>
  </si>
  <si>
    <t>YY Aps / GSC 9266-0688</t>
  </si>
  <si>
    <t>IBVS 5543</t>
  </si>
  <si>
    <t>I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</si>
  <si>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</si>
  <si>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</si>
  <si>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</si>
  <si>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</si>
  <si>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</si>
  <si>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</si>
  <si>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</si>
  <si>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</si>
  <si>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0048</t>
  </si>
  <si>
    <t>JAVSO 49, 251</t>
  </si>
  <si>
    <t>II</t>
  </si>
  <si>
    <t>JAVSO, 48, 250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</si>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</sst>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3" fillId="24" borderId="0" xfId="0" applyFont="1" applyFill="1" applyAlignment="1"/>
    <xf numFmtId="0" fontId="9" fillId="25" borderId="0" xfId="0" applyFont="1" applyFill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Aps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678942920199375"/>
          <c:w val="0.8303722220600752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8303.5</c:v>
                </c:pt>
                <c:pt idx="5">
                  <c:v>7848.5</c:v>
                </c:pt>
                <c:pt idx="6">
                  <c:v>7851</c:v>
                </c:pt>
                <c:pt idx="7">
                  <c:v>8303.5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C-4FEE-A280-F7A3D2C148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8303.5</c:v>
                </c:pt>
                <c:pt idx="5">
                  <c:v>7848.5</c:v>
                </c:pt>
                <c:pt idx="6">
                  <c:v>7851</c:v>
                </c:pt>
                <c:pt idx="7">
                  <c:v>8303.5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0.35440150000067661</c:v>
                </c:pt>
                <c:pt idx="2">
                  <c:v>0.48563750000175787</c:v>
                </c:pt>
                <c:pt idx="3">
                  <c:v>1.056365000004007</c:v>
                </c:pt>
                <c:pt idx="4">
                  <c:v>0.69213650000165217</c:v>
                </c:pt>
                <c:pt idx="5">
                  <c:v>0.67674149996310007</c:v>
                </c:pt>
                <c:pt idx="6">
                  <c:v>0.67598900014854735</c:v>
                </c:pt>
                <c:pt idx="7">
                  <c:v>0.69213649989978876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C-4FEE-A280-F7A3D2C148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8303.5</c:v>
                </c:pt>
                <c:pt idx="5">
                  <c:v>7848.5</c:v>
                </c:pt>
                <c:pt idx="6">
                  <c:v>7851</c:v>
                </c:pt>
                <c:pt idx="7">
                  <c:v>8303.5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C-4FEE-A280-F7A3D2C148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8303.5</c:v>
                </c:pt>
                <c:pt idx="5">
                  <c:v>7848.5</c:v>
                </c:pt>
                <c:pt idx="6">
                  <c:v>7851</c:v>
                </c:pt>
                <c:pt idx="7">
                  <c:v>8303.5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C-4FEE-A280-F7A3D2C148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8303.5</c:v>
                </c:pt>
                <c:pt idx="5">
                  <c:v>7848.5</c:v>
                </c:pt>
                <c:pt idx="6">
                  <c:v>7851</c:v>
                </c:pt>
                <c:pt idx="7">
                  <c:v>8303.5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C-4FEE-A280-F7A3D2C148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8303.5</c:v>
                </c:pt>
                <c:pt idx="5">
                  <c:v>7848.5</c:v>
                </c:pt>
                <c:pt idx="6">
                  <c:v>7851</c:v>
                </c:pt>
                <c:pt idx="7">
                  <c:v>8303.5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1C-4FEE-A280-F7A3D2C148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3.0300000000000001E-3</c:v>
                  </c:pt>
                  <c:pt idx="5">
                    <c:v>2.0600000000000002E-3</c:v>
                  </c:pt>
                  <c:pt idx="6">
                    <c:v>6.0000000000000001E-3</c:v>
                  </c:pt>
                  <c:pt idx="7">
                    <c:v>3.0300000000000001E-3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8303.5</c:v>
                </c:pt>
                <c:pt idx="5">
                  <c:v>7848.5</c:v>
                </c:pt>
                <c:pt idx="6">
                  <c:v>7851</c:v>
                </c:pt>
                <c:pt idx="7">
                  <c:v>8303.5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1C-4FEE-A280-F7A3D2C148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8303.5</c:v>
                </c:pt>
                <c:pt idx="5">
                  <c:v>7848.5</c:v>
                </c:pt>
                <c:pt idx="6">
                  <c:v>7851</c:v>
                </c:pt>
                <c:pt idx="7">
                  <c:v>8303.5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0.37450289570446382</c:v>
                </c:pt>
                <c:pt idx="1">
                  <c:v>0.43961733009260018</c:v>
                </c:pt>
                <c:pt idx="2">
                  <c:v>0.48609727455246687</c:v>
                </c:pt>
                <c:pt idx="3">
                  <c:v>0.6836606563648574</c:v>
                </c:pt>
                <c:pt idx="4">
                  <c:v>0.76672466280050322</c:v>
                </c:pt>
                <c:pt idx="5">
                  <c:v>0.74523241205940627</c:v>
                </c:pt>
                <c:pt idx="6">
                  <c:v>0.74535050134919256</c:v>
                </c:pt>
                <c:pt idx="7">
                  <c:v>0.76672466280050322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1C-4FEE-A280-F7A3D2C1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43240"/>
        <c:axId val="1"/>
      </c:scatterChart>
      <c:valAx>
        <c:axId val="72544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4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4921861831491"/>
          <c:w val="0.6962848383855088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228600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6EA9D1-B1A5-8F62-ADE9-E9C30A9D9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selection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33</v>
      </c>
    </row>
    <row r="2" spans="1:7">
      <c r="A2" t="s">
        <v>24</v>
      </c>
      <c r="B2" t="s">
        <v>36</v>
      </c>
      <c r="C2" s="3"/>
      <c r="D2" s="3"/>
    </row>
    <row r="3" spans="1:7" ht="13.5" thickBot="1"/>
    <row r="4" spans="1:7" ht="14.25" thickTop="1" thickBot="1">
      <c r="A4" s="5" t="s">
        <v>31</v>
      </c>
      <c r="C4" s="8">
        <v>51904.67</v>
      </c>
      <c r="D4" s="9">
        <v>0.85552099999999998</v>
      </c>
    </row>
    <row r="6" spans="1:7">
      <c r="A6" s="5" t="s">
        <v>1</v>
      </c>
    </row>
    <row r="7" spans="1:7">
      <c r="A7" t="s">
        <v>2</v>
      </c>
      <c r="C7" s="10">
        <f>+C4</f>
        <v>51904.67</v>
      </c>
    </row>
    <row r="8" spans="1:7">
      <c r="A8" t="s">
        <v>3</v>
      </c>
      <c r="C8" s="10">
        <f>D4</f>
        <v>0.85552099999999998</v>
      </c>
    </row>
    <row r="9" spans="1:7">
      <c r="A9" s="13" t="s">
        <v>37</v>
      </c>
      <c r="B9" s="14"/>
      <c r="C9" s="15">
        <v>-9.5</v>
      </c>
      <c r="D9" s="14" t="s">
        <v>38</v>
      </c>
      <c r="E9" s="14"/>
    </row>
    <row r="10" spans="1:7" ht="13.5" thickBot="1">
      <c r="A10" s="14"/>
      <c r="B10" s="14"/>
      <c r="C10" s="4" t="s">
        <v>20</v>
      </c>
      <c r="D10" s="4" t="s">
        <v>21</v>
      </c>
      <c r="E10" s="14"/>
    </row>
    <row r="11" spans="1:7">
      <c r="A11" s="14" t="s">
        <v>15</v>
      </c>
      <c r="B11" s="14"/>
      <c r="C11" s="16">
        <f ca="1">INTERCEPT(INDIRECT($G$11):G992,INDIRECT($F$11):F992)</f>
        <v>0.37450289570446382</v>
      </c>
      <c r="D11" s="3"/>
      <c r="E11" s="14"/>
      <c r="F11" s="17" t="str">
        <f>"F"&amp;E19</f>
        <v>F22</v>
      </c>
      <c r="G11" s="18" t="str">
        <f>"G"&amp;E19</f>
        <v>G22</v>
      </c>
    </row>
    <row r="12" spans="1:7">
      <c r="A12" s="14" t="s">
        <v>16</v>
      </c>
      <c r="B12" s="14"/>
      <c r="C12" s="16">
        <f ca="1">SLOPE(INDIRECT($G$11):G992,INDIRECT($F$11):F992)</f>
        <v>4.7235715914498634E-5</v>
      </c>
      <c r="D12" s="3"/>
      <c r="E12" s="14"/>
    </row>
    <row r="13" spans="1:7">
      <c r="A13" s="14" t="s">
        <v>19</v>
      </c>
      <c r="B13" s="14"/>
      <c r="C13" s="3" t="s">
        <v>13</v>
      </c>
      <c r="D13" s="3"/>
      <c r="E13" s="14"/>
    </row>
    <row r="14" spans="1:7">
      <c r="A14" s="14"/>
      <c r="B14" s="14"/>
      <c r="C14" s="14"/>
      <c r="D14" s="14"/>
      <c r="E14" s="14"/>
    </row>
    <row r="15" spans="1:7">
      <c r="A15" s="19" t="s">
        <v>17</v>
      </c>
      <c r="B15" s="14"/>
      <c r="C15" s="20">
        <f ca="1">(C7+C11)+(C8+C12)*INT(MAX(F21:F3533))</f>
        <v>59008.827564044943</v>
      </c>
      <c r="D15" s="21" t="s">
        <v>39</v>
      </c>
      <c r="E15" s="22">
        <f ca="1">TODAY()+15018.5-B9/24</f>
        <v>59970.5</v>
      </c>
    </row>
    <row r="16" spans="1:7">
      <c r="A16" s="23" t="s">
        <v>4</v>
      </c>
      <c r="B16" s="14"/>
      <c r="C16" s="24">
        <f ca="1">+C8+C12</f>
        <v>0.85556823571591445</v>
      </c>
      <c r="D16" s="21" t="s">
        <v>40</v>
      </c>
      <c r="E16" s="22">
        <f ca="1">ROUND(2*(E15-C15)/C16,0)/2+1</f>
        <v>1125</v>
      </c>
    </row>
    <row r="17" spans="1:17" ht="13.5" thickBot="1">
      <c r="A17" s="21" t="s">
        <v>30</v>
      </c>
      <c r="B17" s="14"/>
      <c r="C17" s="14">
        <f>COUNT(C21:C2191)</f>
        <v>8</v>
      </c>
      <c r="D17" s="21" t="s">
        <v>41</v>
      </c>
      <c r="E17" s="25">
        <f ca="1">+C15+C16*E16-15018.5-C9/24</f>
        <v>44953.237662558684</v>
      </c>
    </row>
    <row r="18" spans="1:17" ht="14.25" thickTop="1" thickBot="1">
      <c r="A18" s="23" t="s">
        <v>5</v>
      </c>
      <c r="B18" s="14"/>
      <c r="C18" s="26">
        <f ca="1">+C15</f>
        <v>59008.827564044943</v>
      </c>
      <c r="D18" s="27">
        <f ca="1">+C16</f>
        <v>0.85556823571591445</v>
      </c>
      <c r="E18" s="28" t="s">
        <v>42</v>
      </c>
    </row>
    <row r="19" spans="1:17" ht="13.5" thickTop="1">
      <c r="A19" s="29" t="s">
        <v>43</v>
      </c>
      <c r="E19" s="30">
        <v>22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>
      <c r="A21" t="s">
        <v>32</v>
      </c>
      <c r="C21">
        <f>+C4</f>
        <v>51904.67</v>
      </c>
      <c r="D21" s="3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0.37450289570446382</v>
      </c>
      <c r="Q21" s="2">
        <f>+C21-15018.5</f>
        <v>36886.17</v>
      </c>
    </row>
    <row r="22" spans="1:17">
      <c r="A22" s="11" t="s">
        <v>34</v>
      </c>
      <c r="B22" s="12" t="s">
        <v>35</v>
      </c>
      <c r="C22" s="11">
        <v>53084.360099999998</v>
      </c>
      <c r="D22" s="11">
        <v>2E-3</v>
      </c>
      <c r="E22">
        <f>+(C22-C$7)/C$8</f>
        <v>1378.9142522509674</v>
      </c>
      <c r="F22" s="36">
        <f>ROUND(2*E22,0)/2-0.5</f>
        <v>1378.5</v>
      </c>
      <c r="G22">
        <f>+C22-(C$7+F22*C$8)</f>
        <v>0.35440150000067661</v>
      </c>
      <c r="I22">
        <f>+G22</f>
        <v>0.35440150000067661</v>
      </c>
      <c r="O22">
        <f ca="1">+C$11+C$12*$F22</f>
        <v>0.43961733009260018</v>
      </c>
      <c r="Q22" s="2">
        <f>+C22-15018.5</f>
        <v>38065.860099999998</v>
      </c>
    </row>
    <row r="23" spans="1:17">
      <c r="A23" s="31" t="s">
        <v>44</v>
      </c>
      <c r="B23" s="32" t="s">
        <v>35</v>
      </c>
      <c r="C23" s="33">
        <v>53926.324000000001</v>
      </c>
      <c r="D23" s="33">
        <v>3.0000000000000001E-3</v>
      </c>
      <c r="E23">
        <f>+(C23-C$7)/C$8</f>
        <v>2363.0676511739657</v>
      </c>
      <c r="F23" s="36">
        <f>ROUND(2*E23,0)/2-0.5</f>
        <v>2362.5</v>
      </c>
      <c r="G23">
        <f>+C23-(C$7+F23*C$8)</f>
        <v>0.48563750000175787</v>
      </c>
      <c r="I23">
        <f>+G23</f>
        <v>0.48563750000175787</v>
      </c>
      <c r="O23">
        <f ca="1">+C$11+C$12*$F23</f>
        <v>0.48609727455246687</v>
      </c>
      <c r="Q23" s="2">
        <f>+C23-15018.5</f>
        <v>38907.824000000001</v>
      </c>
    </row>
    <row r="24" spans="1:17">
      <c r="A24" s="34" t="s">
        <v>0</v>
      </c>
      <c r="B24" s="35" t="s">
        <v>35</v>
      </c>
      <c r="C24" s="34">
        <v>57505.11131</v>
      </c>
      <c r="D24" s="34">
        <v>5.0000000000000001E-4</v>
      </c>
      <c r="E24">
        <f>+(C24-C$7)/C$8</f>
        <v>6546.2347622092293</v>
      </c>
      <c r="F24" s="37">
        <f>ROUND(2*E24,0)/2-1</f>
        <v>6545</v>
      </c>
      <c r="G24">
        <f>+C24-(C$7+F24*C$8)</f>
        <v>1.056365000004007</v>
      </c>
      <c r="I24">
        <f>+G24</f>
        <v>1.056365000004007</v>
      </c>
      <c r="O24">
        <f ca="1">+C$11+C$12*$F24</f>
        <v>0.6836606563648574</v>
      </c>
      <c r="Q24" s="2">
        <f>+C24-15018.5</f>
        <v>42486.61131</v>
      </c>
    </row>
    <row r="25" spans="1:17">
      <c r="A25" s="38" t="s">
        <v>45</v>
      </c>
      <c r="B25" s="39" t="s">
        <v>46</v>
      </c>
      <c r="C25" s="40">
        <v>59009.180760000003</v>
      </c>
      <c r="D25" s="40">
        <v>3.0300000000000001E-3</v>
      </c>
      <c r="E25">
        <f>+(C25-C$7)/C$8</f>
        <v>8304.3090233904313</v>
      </c>
      <c r="F25" s="37">
        <f>ROUND(2*E25,0)/2-1</f>
        <v>8303.5</v>
      </c>
      <c r="G25">
        <f>+C25-(C$7+F25*C$8)</f>
        <v>0.69213650000165217</v>
      </c>
      <c r="I25">
        <f>+G25</f>
        <v>0.69213650000165217</v>
      </c>
      <c r="O25">
        <f ca="1">+C$11+C$12*$F25</f>
        <v>0.76672466280050322</v>
      </c>
      <c r="Q25" s="2">
        <f>+C25-15018.5</f>
        <v>43990.680760000003</v>
      </c>
    </row>
    <row r="26" spans="1:17" ht="13.5" customHeight="1">
      <c r="A26" s="41" t="s">
        <v>47</v>
      </c>
      <c r="B26" s="42" t="s">
        <v>35</v>
      </c>
      <c r="C26" s="43">
        <v>58619.903309999965</v>
      </c>
      <c r="D26" s="41">
        <v>2.0600000000000002E-3</v>
      </c>
      <c r="E26">
        <f t="shared" ref="E26:E28" si="0">+(C26-C$7)/C$8</f>
        <v>7849.291028507736</v>
      </c>
      <c r="F26" s="37">
        <f t="shared" ref="F26:F28" si="1">ROUND(2*E26,0)/2-1</f>
        <v>7848.5</v>
      </c>
      <c r="G26">
        <f t="shared" ref="G26:G28" si="2">+C26-(C$7+F26*C$8)</f>
        <v>0.67674149996310007</v>
      </c>
      <c r="I26">
        <f t="shared" ref="I26:I28" si="3">+G26</f>
        <v>0.67674149996310007</v>
      </c>
      <c r="O26">
        <f t="shared" ref="O26:O28" ca="1" si="4">+C$11+C$12*$F26</f>
        <v>0.74523241205940627</v>
      </c>
      <c r="Q26" s="2">
        <f t="shared" ref="Q26:Q28" si="5">+C26-15018.5</f>
        <v>43601.403309999965</v>
      </c>
    </row>
    <row r="27" spans="1:17" ht="13.5" customHeight="1">
      <c r="A27" s="41" t="s">
        <v>47</v>
      </c>
      <c r="B27" s="42" t="s">
        <v>46</v>
      </c>
      <c r="C27" s="43">
        <v>58622.041360000148</v>
      </c>
      <c r="D27" s="41">
        <v>6.0000000000000001E-3</v>
      </c>
      <c r="E27">
        <f t="shared" si="0"/>
        <v>7851.7901489269698</v>
      </c>
      <c r="F27" s="37">
        <f t="shared" si="1"/>
        <v>7851</v>
      </c>
      <c r="G27">
        <f t="shared" si="2"/>
        <v>0.67598900014854735</v>
      </c>
      <c r="I27">
        <f t="shared" si="3"/>
        <v>0.67598900014854735</v>
      </c>
      <c r="O27">
        <f t="shared" ca="1" si="4"/>
        <v>0.74535050134919256</v>
      </c>
      <c r="Q27" s="2">
        <f t="shared" si="5"/>
        <v>43603.541360000148</v>
      </c>
    </row>
    <row r="28" spans="1:17" ht="13.5" customHeight="1">
      <c r="A28" s="41" t="s">
        <v>48</v>
      </c>
      <c r="B28" s="42" t="s">
        <v>35</v>
      </c>
      <c r="C28" s="43">
        <v>59009.180759999901</v>
      </c>
      <c r="D28" s="41">
        <v>3.0300000000000001E-3</v>
      </c>
      <c r="E28">
        <f t="shared" si="0"/>
        <v>8304.3090233903113</v>
      </c>
      <c r="F28" s="37">
        <f t="shared" si="1"/>
        <v>8303.5</v>
      </c>
      <c r="G28">
        <f t="shared" si="2"/>
        <v>0.69213649989978876</v>
      </c>
      <c r="I28">
        <f t="shared" si="3"/>
        <v>0.69213649989978876</v>
      </c>
      <c r="O28">
        <f t="shared" ca="1" si="4"/>
        <v>0.76672466280050322</v>
      </c>
      <c r="Q28" s="2">
        <f t="shared" si="5"/>
        <v>43990.680759999901</v>
      </c>
    </row>
    <row r="29" spans="1:17">
      <c r="D29" s="3"/>
      <c r="Q29" s="2"/>
    </row>
    <row r="30" spans="1:17">
      <c r="D30" s="3"/>
      <c r="Q30" s="2"/>
    </row>
    <row r="31" spans="1:17">
      <c r="D31" s="3"/>
      <c r="Q31" s="2"/>
    </row>
    <row r="32" spans="1:17">
      <c r="D32" s="3"/>
      <c r="Q32" s="2"/>
    </row>
    <row r="33" spans="4:17">
      <c r="D33" s="3"/>
      <c r="Q33" s="2"/>
    </row>
    <row r="34" spans="4:17">
      <c r="D34" s="3"/>
    </row>
    <row r="35" spans="4:17">
      <c r="D35" s="3"/>
    </row>
    <row r="36" spans="4:17">
      <c r="D36" s="3"/>
    </row>
    <row r="37" spans="4:17">
      <c r="D37" s="3"/>
    </row>
    <row r="38" spans="4:17">
      <c r="D38" s="3"/>
    </row>
    <row r="39" spans="4:17">
      <c r="D39" s="3"/>
    </row>
    <row r="40" spans="4:17">
      <c r="D40" s="3"/>
    </row>
    <row r="41" spans="4:17">
      <c r="D41" s="3"/>
    </row>
    <row r="42" spans="4:17">
      <c r="D42" s="3"/>
    </row>
    <row r="43" spans="4:17">
      <c r="D43" s="3"/>
    </row>
    <row r="44" spans="4:17">
      <c r="D44" s="3"/>
    </row>
    <row r="45" spans="4:17">
      <c r="D45" s="3"/>
    </row>
    <row r="46" spans="4:17">
      <c r="D46" s="3"/>
    </row>
    <row r="47" spans="4:17">
      <c r="D47" s="3"/>
    </row>
    <row r="48" spans="4:17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</sheetData>
  <phoneticPr fontId="8" type="noConversion"/>
  <hyperlinks>
    <hyperlink ref="H64862" r:id="rId1" display="http://vsolj.cetus-net.org/bulletin.html" xr:uid="{00000000-0004-0000-0000-000000000000}"/>
    <hyperlink ref="H64855" r:id="rId2" display="http://vsolj.cetus-net.org/bulletin.html" xr:uid="{00000000-0004-0000-0000-000001000000}"/>
    <hyperlink ref="AP2352" r:id="rId3" display="http://cdsbib.u-strasbg.fr/cgi-bin/cdsbib?1990RMxAA..21..381G" xr:uid="{00000000-0004-0000-0000-000002000000}"/>
    <hyperlink ref="AP2355" r:id="rId4" display="http://cdsbib.u-strasbg.fr/cgi-bin/cdsbib?1990RMxAA..21..381G" xr:uid="{00000000-0004-0000-0000-000003000000}"/>
    <hyperlink ref="AP2353" r:id="rId5" display="http://cdsbib.u-strasbg.fr/cgi-bin/cdsbib?1990RMxAA..21..381G" xr:uid="{00000000-0004-0000-0000-000004000000}"/>
    <hyperlink ref="AP2331" r:id="rId6" display="http://cdsbib.u-strasbg.fr/cgi-bin/cdsbib?1990RMxAA..21..381G" xr:uid="{00000000-0004-0000-0000-000005000000}"/>
    <hyperlink ref="I64862" r:id="rId7" display="http://vsolj.cetus-net.org/bulletin.html" xr:uid="{00000000-0004-0000-0000-000006000000}"/>
    <hyperlink ref="AQ2465" r:id="rId8" display="http://cdsbib.u-strasbg.fr/cgi-bin/cdsbib?1990RMxAA..21..381G" xr:uid="{00000000-0004-0000-0000-000007000000}"/>
    <hyperlink ref="AQ734" r:id="rId9" display="http://cdsbib.u-strasbg.fr/cgi-bin/cdsbib?1990RMxAA..21..381G" xr:uid="{00000000-0004-0000-0000-000008000000}"/>
    <hyperlink ref="AQ2466" r:id="rId10" display="http://cdsbib.u-strasbg.fr/cgi-bin/cdsbib?1990RMxAA..21..381G" xr:uid="{00000000-0004-0000-0000-000009000000}"/>
    <hyperlink ref="H64859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2023-01-26T05:06:17Z</dcterms:modified>
</cp:coreProperties>
</file>