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82B6C22E-9A8A-4089-A96E-0CA00C5CB2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3" r:id="rId2"/>
  </sheets>
  <calcPr calcId="181029"/>
</workbook>
</file>

<file path=xl/calcChain.xml><?xml version="1.0" encoding="utf-8"?>
<calcChain xmlns="http://schemas.openxmlformats.org/spreadsheetml/2006/main">
  <c r="E136" i="1" l="1"/>
  <c r="F136" i="1" s="1"/>
  <c r="G136" i="1" s="1"/>
  <c r="K136" i="1" s="1"/>
  <c r="Q136" i="1"/>
  <c r="E135" i="1"/>
  <c r="F135" i="1"/>
  <c r="G135" i="1"/>
  <c r="K135" i="1"/>
  <c r="Q135" i="1"/>
  <c r="Q134" i="1"/>
  <c r="Q133" i="1"/>
  <c r="Q132" i="1"/>
  <c r="Q131" i="1"/>
  <c r="Q130" i="1"/>
  <c r="D9" i="1"/>
  <c r="C9" i="1"/>
  <c r="Q26" i="1"/>
  <c r="Q38" i="1"/>
  <c r="Q68" i="1"/>
  <c r="Q76" i="1"/>
  <c r="Q113" i="1"/>
  <c r="Q114" i="1"/>
  <c r="Q115" i="1"/>
  <c r="Q123" i="1"/>
  <c r="Q125" i="1"/>
  <c r="Q128" i="1"/>
  <c r="G104" i="3"/>
  <c r="C104" i="3"/>
  <c r="G114" i="3"/>
  <c r="C114" i="3"/>
  <c r="G103" i="3"/>
  <c r="C103" i="3"/>
  <c r="G102" i="3"/>
  <c r="C102" i="3"/>
  <c r="G113" i="3"/>
  <c r="C113" i="3"/>
  <c r="G101" i="3"/>
  <c r="C101" i="3"/>
  <c r="G112" i="3"/>
  <c r="C112" i="3"/>
  <c r="G100" i="3"/>
  <c r="C100" i="3"/>
  <c r="G99" i="3"/>
  <c r="C99" i="3"/>
  <c r="G98" i="3"/>
  <c r="C98" i="3"/>
  <c r="G97" i="3"/>
  <c r="C97" i="3"/>
  <c r="G96" i="3"/>
  <c r="C96" i="3"/>
  <c r="G95" i="3"/>
  <c r="C95" i="3"/>
  <c r="G94" i="3"/>
  <c r="C94" i="3"/>
  <c r="G111" i="3"/>
  <c r="C111" i="3"/>
  <c r="G110" i="3"/>
  <c r="C110" i="3"/>
  <c r="G109" i="3"/>
  <c r="C109" i="3"/>
  <c r="G93" i="3"/>
  <c r="C93" i="3"/>
  <c r="G92" i="3"/>
  <c r="C92" i="3"/>
  <c r="G91" i="3"/>
  <c r="C91" i="3"/>
  <c r="G90" i="3"/>
  <c r="C90" i="3"/>
  <c r="G89" i="3"/>
  <c r="C89" i="3"/>
  <c r="G88" i="3"/>
  <c r="C88" i="3"/>
  <c r="G87" i="3"/>
  <c r="C87" i="3"/>
  <c r="G86" i="3"/>
  <c r="C86" i="3"/>
  <c r="G85" i="3"/>
  <c r="C85" i="3"/>
  <c r="G84" i="3"/>
  <c r="C84" i="3"/>
  <c r="G83" i="3"/>
  <c r="C83" i="3"/>
  <c r="G82" i="3"/>
  <c r="C82" i="3"/>
  <c r="G81" i="3"/>
  <c r="C81" i="3"/>
  <c r="G80" i="3"/>
  <c r="C80" i="3"/>
  <c r="G79" i="3"/>
  <c r="C79" i="3"/>
  <c r="G78" i="3"/>
  <c r="C78" i="3"/>
  <c r="G77" i="3"/>
  <c r="C77" i="3"/>
  <c r="G76" i="3"/>
  <c r="C76" i="3"/>
  <c r="G75" i="3"/>
  <c r="C75" i="3"/>
  <c r="G74" i="3"/>
  <c r="C74" i="3"/>
  <c r="G73" i="3"/>
  <c r="C73" i="3"/>
  <c r="G72" i="3"/>
  <c r="C72" i="3"/>
  <c r="G71" i="3"/>
  <c r="C71" i="3"/>
  <c r="G70" i="3"/>
  <c r="C70" i="3"/>
  <c r="G69" i="3"/>
  <c r="C69" i="3"/>
  <c r="G68" i="3"/>
  <c r="C68" i="3"/>
  <c r="G67" i="3"/>
  <c r="C67" i="3"/>
  <c r="G66" i="3"/>
  <c r="C66" i="3"/>
  <c r="G65" i="3"/>
  <c r="C65" i="3"/>
  <c r="G64" i="3"/>
  <c r="C64" i="3"/>
  <c r="G63" i="3"/>
  <c r="C63" i="3"/>
  <c r="G62" i="3"/>
  <c r="C62" i="3"/>
  <c r="G61" i="3"/>
  <c r="C61" i="3"/>
  <c r="G60" i="3"/>
  <c r="C60" i="3"/>
  <c r="G59" i="3"/>
  <c r="C59" i="3"/>
  <c r="G108" i="3"/>
  <c r="C108" i="3"/>
  <c r="G58" i="3"/>
  <c r="C58" i="3"/>
  <c r="G57" i="3"/>
  <c r="C57" i="3"/>
  <c r="G56" i="3"/>
  <c r="C56" i="3"/>
  <c r="G55" i="3"/>
  <c r="C55" i="3"/>
  <c r="G54" i="3"/>
  <c r="C54" i="3"/>
  <c r="G53" i="3"/>
  <c r="C53" i="3"/>
  <c r="G107" i="3"/>
  <c r="C107" i="3"/>
  <c r="G52" i="3"/>
  <c r="C52" i="3"/>
  <c r="G51" i="3"/>
  <c r="C51" i="3"/>
  <c r="G50" i="3"/>
  <c r="C50" i="3"/>
  <c r="G49" i="3"/>
  <c r="C49" i="3"/>
  <c r="G48" i="3"/>
  <c r="C48" i="3"/>
  <c r="G47" i="3"/>
  <c r="C47" i="3"/>
  <c r="G46" i="3"/>
  <c r="C46" i="3"/>
  <c r="G45" i="3"/>
  <c r="C45" i="3"/>
  <c r="G44" i="3"/>
  <c r="C44" i="3"/>
  <c r="G43" i="3"/>
  <c r="C43" i="3"/>
  <c r="G42" i="3"/>
  <c r="C42" i="3"/>
  <c r="G41" i="3"/>
  <c r="C41" i="3"/>
  <c r="G40" i="3"/>
  <c r="C40" i="3"/>
  <c r="G39" i="3"/>
  <c r="C39" i="3"/>
  <c r="G38" i="3"/>
  <c r="C38" i="3"/>
  <c r="G37" i="3"/>
  <c r="C37" i="3"/>
  <c r="G36" i="3"/>
  <c r="C36" i="3"/>
  <c r="G35" i="3"/>
  <c r="C35" i="3"/>
  <c r="G34" i="3"/>
  <c r="C34" i="3"/>
  <c r="G33" i="3"/>
  <c r="C33" i="3"/>
  <c r="G32" i="3"/>
  <c r="C32" i="3"/>
  <c r="G31" i="3"/>
  <c r="C31" i="3"/>
  <c r="G30" i="3"/>
  <c r="C30" i="3"/>
  <c r="G29" i="3"/>
  <c r="C29" i="3"/>
  <c r="G28" i="3"/>
  <c r="C28" i="3"/>
  <c r="G27" i="3"/>
  <c r="C27" i="3"/>
  <c r="G26" i="3"/>
  <c r="C26" i="3"/>
  <c r="G106" i="3"/>
  <c r="C106" i="3"/>
  <c r="G25" i="3"/>
  <c r="C25" i="3"/>
  <c r="G24" i="3"/>
  <c r="C24" i="3"/>
  <c r="G23" i="3"/>
  <c r="C23" i="3"/>
  <c r="G22" i="3"/>
  <c r="C22" i="3"/>
  <c r="G21" i="3"/>
  <c r="C21" i="3"/>
  <c r="G20" i="3"/>
  <c r="C20" i="3"/>
  <c r="G19" i="3"/>
  <c r="C19" i="3"/>
  <c r="G18" i="3"/>
  <c r="C18" i="3"/>
  <c r="G17" i="3"/>
  <c r="C17" i="3"/>
  <c r="G16" i="3"/>
  <c r="C16" i="3"/>
  <c r="G15" i="3"/>
  <c r="C15" i="3"/>
  <c r="G105" i="3"/>
  <c r="C105" i="3"/>
  <c r="G14" i="3"/>
  <c r="C14" i="3"/>
  <c r="G13" i="3"/>
  <c r="C13" i="3"/>
  <c r="G12" i="3"/>
  <c r="C12" i="3"/>
  <c r="G11" i="3"/>
  <c r="C11" i="3"/>
  <c r="H104" i="3"/>
  <c r="D104" i="3"/>
  <c r="B104" i="3"/>
  <c r="A104" i="3"/>
  <c r="H114" i="3"/>
  <c r="D114" i="3"/>
  <c r="B114" i="3"/>
  <c r="A114" i="3"/>
  <c r="H103" i="3"/>
  <c r="D103" i="3"/>
  <c r="B103" i="3"/>
  <c r="A103" i="3"/>
  <c r="H102" i="3"/>
  <c r="D102" i="3"/>
  <c r="B102" i="3"/>
  <c r="A102" i="3"/>
  <c r="H113" i="3"/>
  <c r="D113" i="3"/>
  <c r="B113" i="3"/>
  <c r="A113" i="3"/>
  <c r="H101" i="3"/>
  <c r="D101" i="3"/>
  <c r="B101" i="3"/>
  <c r="A101" i="3"/>
  <c r="H112" i="3"/>
  <c r="D112" i="3"/>
  <c r="B112" i="3"/>
  <c r="A112" i="3"/>
  <c r="H100" i="3"/>
  <c r="D100" i="3"/>
  <c r="B100" i="3"/>
  <c r="A100" i="3"/>
  <c r="H99" i="3"/>
  <c r="D99" i="3"/>
  <c r="B99" i="3"/>
  <c r="A99" i="3"/>
  <c r="H98" i="3"/>
  <c r="D98" i="3"/>
  <c r="B98" i="3"/>
  <c r="A98" i="3"/>
  <c r="H97" i="3"/>
  <c r="D97" i="3"/>
  <c r="B97" i="3"/>
  <c r="A97" i="3"/>
  <c r="H96" i="3"/>
  <c r="D96" i="3"/>
  <c r="B96" i="3"/>
  <c r="A96" i="3"/>
  <c r="H95" i="3"/>
  <c r="D95" i="3"/>
  <c r="B95" i="3"/>
  <c r="A95" i="3"/>
  <c r="H94" i="3"/>
  <c r="D94" i="3"/>
  <c r="B94" i="3"/>
  <c r="A94" i="3"/>
  <c r="H111" i="3"/>
  <c r="D111" i="3"/>
  <c r="B111" i="3"/>
  <c r="A111" i="3"/>
  <c r="H110" i="3"/>
  <c r="D110" i="3"/>
  <c r="B110" i="3"/>
  <c r="A110" i="3"/>
  <c r="H109" i="3"/>
  <c r="D109" i="3"/>
  <c r="B109" i="3"/>
  <c r="A109" i="3"/>
  <c r="H93" i="3"/>
  <c r="D93" i="3"/>
  <c r="B93" i="3"/>
  <c r="A93" i="3"/>
  <c r="H92" i="3"/>
  <c r="D92" i="3"/>
  <c r="B92" i="3"/>
  <c r="A92" i="3"/>
  <c r="H91" i="3"/>
  <c r="D91" i="3"/>
  <c r="B91" i="3"/>
  <c r="A91" i="3"/>
  <c r="H90" i="3"/>
  <c r="D90" i="3"/>
  <c r="B90" i="3"/>
  <c r="A90" i="3"/>
  <c r="H89" i="3"/>
  <c r="D89" i="3"/>
  <c r="B89" i="3"/>
  <c r="A89" i="3"/>
  <c r="H88" i="3"/>
  <c r="D88" i="3"/>
  <c r="B88" i="3"/>
  <c r="A88" i="3"/>
  <c r="H87" i="3"/>
  <c r="D87" i="3"/>
  <c r="B87" i="3"/>
  <c r="A87" i="3"/>
  <c r="H86" i="3"/>
  <c r="D86" i="3"/>
  <c r="B86" i="3"/>
  <c r="A86" i="3"/>
  <c r="H85" i="3"/>
  <c r="D85" i="3"/>
  <c r="B85" i="3"/>
  <c r="A85" i="3"/>
  <c r="H84" i="3"/>
  <c r="D84" i="3"/>
  <c r="B84" i="3"/>
  <c r="A84" i="3"/>
  <c r="H83" i="3"/>
  <c r="D83" i="3"/>
  <c r="B83" i="3"/>
  <c r="A83" i="3"/>
  <c r="H82" i="3"/>
  <c r="D82" i="3"/>
  <c r="B82" i="3"/>
  <c r="A82" i="3"/>
  <c r="H81" i="3"/>
  <c r="D81" i="3"/>
  <c r="B81" i="3"/>
  <c r="A81" i="3"/>
  <c r="H80" i="3"/>
  <c r="D80" i="3"/>
  <c r="B80" i="3"/>
  <c r="A80" i="3"/>
  <c r="H79" i="3"/>
  <c r="D79" i="3"/>
  <c r="B79" i="3"/>
  <c r="A79" i="3"/>
  <c r="H78" i="3"/>
  <c r="F78" i="3"/>
  <c r="D78" i="3"/>
  <c r="B78" i="3"/>
  <c r="A78" i="3"/>
  <c r="H77" i="3"/>
  <c r="F77" i="3"/>
  <c r="D77" i="3"/>
  <c r="B77" i="3"/>
  <c r="A77" i="3"/>
  <c r="H76" i="3"/>
  <c r="B76" i="3"/>
  <c r="F76" i="3"/>
  <c r="D76" i="3"/>
  <c r="A76" i="3"/>
  <c r="H75" i="3"/>
  <c r="F75" i="3"/>
  <c r="D75" i="3"/>
  <c r="B75" i="3"/>
  <c r="A75" i="3"/>
  <c r="H74" i="3"/>
  <c r="B74" i="3"/>
  <c r="F74" i="3"/>
  <c r="D74" i="3"/>
  <c r="A74" i="3"/>
  <c r="H73" i="3"/>
  <c r="B73" i="3"/>
  <c r="D73" i="3"/>
  <c r="A73" i="3"/>
  <c r="H72" i="3"/>
  <c r="B72" i="3"/>
  <c r="D72" i="3"/>
  <c r="A72" i="3"/>
  <c r="H71" i="3"/>
  <c r="B71" i="3"/>
  <c r="D71" i="3"/>
  <c r="A71" i="3"/>
  <c r="H70" i="3"/>
  <c r="B70" i="3"/>
  <c r="D70" i="3"/>
  <c r="A70" i="3"/>
  <c r="H69" i="3"/>
  <c r="D69" i="3"/>
  <c r="B69" i="3"/>
  <c r="A69" i="3"/>
  <c r="H68" i="3"/>
  <c r="B68" i="3"/>
  <c r="D68" i="3"/>
  <c r="A68" i="3"/>
  <c r="H67" i="3"/>
  <c r="D67" i="3"/>
  <c r="B67" i="3"/>
  <c r="A67" i="3"/>
  <c r="H66" i="3"/>
  <c r="B66" i="3"/>
  <c r="D66" i="3"/>
  <c r="A66" i="3"/>
  <c r="H65" i="3"/>
  <c r="B65" i="3"/>
  <c r="D65" i="3"/>
  <c r="A65" i="3"/>
  <c r="H64" i="3"/>
  <c r="B64" i="3"/>
  <c r="D64" i="3"/>
  <c r="A64" i="3"/>
  <c r="H63" i="3"/>
  <c r="B63" i="3"/>
  <c r="D63" i="3"/>
  <c r="A63" i="3"/>
  <c r="H62" i="3"/>
  <c r="B62" i="3"/>
  <c r="D62" i="3"/>
  <c r="A62" i="3"/>
  <c r="H61" i="3"/>
  <c r="D61" i="3"/>
  <c r="B61" i="3"/>
  <c r="A61" i="3"/>
  <c r="H60" i="3"/>
  <c r="B60" i="3"/>
  <c r="D60" i="3"/>
  <c r="A60" i="3"/>
  <c r="H59" i="3"/>
  <c r="D59" i="3"/>
  <c r="B59" i="3"/>
  <c r="A59" i="3"/>
  <c r="H108" i="3"/>
  <c r="B108" i="3"/>
  <c r="D108" i="3"/>
  <c r="A108" i="3"/>
  <c r="H58" i="3"/>
  <c r="B58" i="3"/>
  <c r="D58" i="3"/>
  <c r="A58" i="3"/>
  <c r="H57" i="3"/>
  <c r="B57" i="3"/>
  <c r="D57" i="3"/>
  <c r="A57" i="3"/>
  <c r="H56" i="3"/>
  <c r="B56" i="3"/>
  <c r="D56" i="3"/>
  <c r="A56" i="3"/>
  <c r="H55" i="3"/>
  <c r="B55" i="3"/>
  <c r="D55" i="3"/>
  <c r="A55" i="3"/>
  <c r="H54" i="3"/>
  <c r="D54" i="3"/>
  <c r="B54" i="3"/>
  <c r="A54" i="3"/>
  <c r="H53" i="3"/>
  <c r="B53" i="3"/>
  <c r="D53" i="3"/>
  <c r="A53" i="3"/>
  <c r="H107" i="3"/>
  <c r="D107" i="3"/>
  <c r="B107" i="3"/>
  <c r="A107" i="3"/>
  <c r="H52" i="3"/>
  <c r="B52" i="3"/>
  <c r="D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48" i="3"/>
  <c r="B48" i="3"/>
  <c r="D48" i="3"/>
  <c r="A48" i="3"/>
  <c r="H47" i="3"/>
  <c r="D47" i="3"/>
  <c r="B47" i="3"/>
  <c r="A47" i="3"/>
  <c r="H46" i="3"/>
  <c r="B46" i="3"/>
  <c r="D46" i="3"/>
  <c r="A46" i="3"/>
  <c r="H45" i="3"/>
  <c r="D45" i="3"/>
  <c r="B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39" i="3"/>
  <c r="D39" i="3"/>
  <c r="B39" i="3"/>
  <c r="A39" i="3"/>
  <c r="H38" i="3"/>
  <c r="B38" i="3"/>
  <c r="D38" i="3"/>
  <c r="A38" i="3"/>
  <c r="H37" i="3"/>
  <c r="D37" i="3"/>
  <c r="B37" i="3"/>
  <c r="A37" i="3"/>
  <c r="H36" i="3"/>
  <c r="D36" i="3"/>
  <c r="B36" i="3"/>
  <c r="A36" i="3"/>
  <c r="H35" i="3"/>
  <c r="D35" i="3"/>
  <c r="B35" i="3"/>
  <c r="A35" i="3"/>
  <c r="H34" i="3"/>
  <c r="D34" i="3"/>
  <c r="B34" i="3"/>
  <c r="A34" i="3"/>
  <c r="H33" i="3"/>
  <c r="D33" i="3"/>
  <c r="B33" i="3"/>
  <c r="A33" i="3"/>
  <c r="H32" i="3"/>
  <c r="D32" i="3"/>
  <c r="B32" i="3"/>
  <c r="A32" i="3"/>
  <c r="H31" i="3"/>
  <c r="D31" i="3"/>
  <c r="B31" i="3"/>
  <c r="A31" i="3"/>
  <c r="H30" i="3"/>
  <c r="D30" i="3"/>
  <c r="B30" i="3"/>
  <c r="A30" i="3"/>
  <c r="H29" i="3"/>
  <c r="D29" i="3"/>
  <c r="B29" i="3"/>
  <c r="A29" i="3"/>
  <c r="H28" i="3"/>
  <c r="D28" i="3"/>
  <c r="B28" i="3"/>
  <c r="A28" i="3"/>
  <c r="H27" i="3"/>
  <c r="D27" i="3"/>
  <c r="B27" i="3"/>
  <c r="A27" i="3"/>
  <c r="H26" i="3"/>
  <c r="D26" i="3"/>
  <c r="B26" i="3"/>
  <c r="A26" i="3"/>
  <c r="H106" i="3"/>
  <c r="D106" i="3"/>
  <c r="B106" i="3"/>
  <c r="A106" i="3"/>
  <c r="H25" i="3"/>
  <c r="D25" i="3"/>
  <c r="B25" i="3"/>
  <c r="A25" i="3"/>
  <c r="H24" i="3"/>
  <c r="D24" i="3"/>
  <c r="B24" i="3"/>
  <c r="A24" i="3"/>
  <c r="H23" i="3"/>
  <c r="D23" i="3"/>
  <c r="B23" i="3"/>
  <c r="A23" i="3"/>
  <c r="H22" i="3"/>
  <c r="D22" i="3"/>
  <c r="B22" i="3"/>
  <c r="A22" i="3"/>
  <c r="H21" i="3"/>
  <c r="D21" i="3"/>
  <c r="B21" i="3"/>
  <c r="A21" i="3"/>
  <c r="H20" i="3"/>
  <c r="D20" i="3"/>
  <c r="B20" i="3"/>
  <c r="A20" i="3"/>
  <c r="H19" i="3"/>
  <c r="D19" i="3"/>
  <c r="B19" i="3"/>
  <c r="A19" i="3"/>
  <c r="H18" i="3"/>
  <c r="D18" i="3"/>
  <c r="B18" i="3"/>
  <c r="A18" i="3"/>
  <c r="H17" i="3"/>
  <c r="D17" i="3"/>
  <c r="B17" i="3"/>
  <c r="A17" i="3"/>
  <c r="H16" i="3"/>
  <c r="D16" i="3"/>
  <c r="B16" i="3"/>
  <c r="A16" i="3"/>
  <c r="H15" i="3"/>
  <c r="D15" i="3"/>
  <c r="B15" i="3"/>
  <c r="A15" i="3"/>
  <c r="H105" i="3"/>
  <c r="D105" i="3"/>
  <c r="B105" i="3"/>
  <c r="A105" i="3"/>
  <c r="H14" i="3"/>
  <c r="D14" i="3"/>
  <c r="B14" i="3"/>
  <c r="A14" i="3"/>
  <c r="H13" i="3"/>
  <c r="D13" i="3"/>
  <c r="B13" i="3"/>
  <c r="A13" i="3"/>
  <c r="H12" i="3"/>
  <c r="D12" i="3"/>
  <c r="B12" i="3"/>
  <c r="A12" i="3"/>
  <c r="H11" i="3"/>
  <c r="D11" i="3"/>
  <c r="B11" i="3"/>
  <c r="A11" i="3"/>
  <c r="Q129" i="1"/>
  <c r="Q126" i="1"/>
  <c r="Q127" i="1"/>
  <c r="F16" i="1"/>
  <c r="F17" i="1" s="1"/>
  <c r="C7" i="1"/>
  <c r="C8" i="1"/>
  <c r="E64" i="1"/>
  <c r="F64" i="1"/>
  <c r="G64" i="1"/>
  <c r="I64" i="1"/>
  <c r="E91" i="1"/>
  <c r="F91" i="1"/>
  <c r="G91" i="1"/>
  <c r="I91" i="1"/>
  <c r="Q116" i="1"/>
  <c r="Q117" i="1"/>
  <c r="Q118" i="1"/>
  <c r="Q119" i="1"/>
  <c r="Q120" i="1"/>
  <c r="Q121" i="1"/>
  <c r="Q122" i="1"/>
  <c r="Q124" i="1"/>
  <c r="C17" i="1"/>
  <c r="Q112" i="1"/>
  <c r="Q21" i="1"/>
  <c r="Q22" i="1"/>
  <c r="Q23" i="1"/>
  <c r="Q24" i="1"/>
  <c r="Q25" i="1"/>
  <c r="Q27" i="1"/>
  <c r="Q28" i="1"/>
  <c r="Q29" i="1"/>
  <c r="Q30" i="1"/>
  <c r="Q31" i="1"/>
  <c r="Q32" i="1"/>
  <c r="Q33" i="1"/>
  <c r="Q34" i="1"/>
  <c r="Q35" i="1"/>
  <c r="Q36" i="1"/>
  <c r="Q37" i="1"/>
  <c r="Q41" i="1"/>
  <c r="Q40" i="1"/>
  <c r="Q42" i="1"/>
  <c r="Q43" i="1"/>
  <c r="Q44" i="1"/>
  <c r="Q71" i="1"/>
  <c r="Q72" i="1"/>
  <c r="Q85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9" i="1"/>
  <c r="Q70" i="1"/>
  <c r="Q73" i="1"/>
  <c r="Q74" i="1"/>
  <c r="Q75" i="1"/>
  <c r="Q77" i="1"/>
  <c r="Q78" i="1"/>
  <c r="Q79" i="1"/>
  <c r="Q80" i="1"/>
  <c r="Q81" i="1"/>
  <c r="Q82" i="1"/>
  <c r="Q83" i="1"/>
  <c r="Q84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39" i="1"/>
  <c r="E54" i="1"/>
  <c r="F54" i="1"/>
  <c r="G54" i="1"/>
  <c r="I54" i="1"/>
  <c r="E29" i="1"/>
  <c r="F29" i="1"/>
  <c r="G29" i="1"/>
  <c r="H29" i="1"/>
  <c r="E116" i="1"/>
  <c r="E94" i="3"/>
  <c r="E39" i="1"/>
  <c r="F39" i="1"/>
  <c r="G39" i="1"/>
  <c r="J39" i="1"/>
  <c r="E21" i="1"/>
  <c r="E11" i="3"/>
  <c r="E40" i="1"/>
  <c r="F40" i="1"/>
  <c r="G40" i="1"/>
  <c r="J40" i="1"/>
  <c r="E98" i="1"/>
  <c r="F98" i="1"/>
  <c r="E24" i="1"/>
  <c r="F24" i="1"/>
  <c r="G24" i="1"/>
  <c r="E101" i="1"/>
  <c r="E83" i="3"/>
  <c r="F101" i="1"/>
  <c r="G101" i="1"/>
  <c r="I101" i="1"/>
  <c r="E36" i="1"/>
  <c r="E24" i="3"/>
  <c r="F36" i="1"/>
  <c r="G36" i="1"/>
  <c r="H36" i="1"/>
  <c r="G98" i="1"/>
  <c r="I98" i="1"/>
  <c r="E63" i="1"/>
  <c r="F63" i="1"/>
  <c r="G63" i="1"/>
  <c r="I63" i="1"/>
  <c r="E61" i="1"/>
  <c r="F61" i="1"/>
  <c r="G61" i="1"/>
  <c r="I61" i="1"/>
  <c r="E59" i="1"/>
  <c r="F59" i="1"/>
  <c r="G59" i="1"/>
  <c r="I59" i="1"/>
  <c r="E31" i="1"/>
  <c r="E19" i="3"/>
  <c r="E34" i="1"/>
  <c r="E22" i="3"/>
  <c r="E102" i="1"/>
  <c r="F102" i="1"/>
  <c r="G102" i="1"/>
  <c r="I102" i="1"/>
  <c r="E94" i="1"/>
  <c r="F94" i="1"/>
  <c r="G94" i="1"/>
  <c r="I94" i="1"/>
  <c r="E86" i="1"/>
  <c r="E75" i="1"/>
  <c r="F75" i="1"/>
  <c r="G75" i="1"/>
  <c r="I75" i="1"/>
  <c r="E108" i="1"/>
  <c r="E23" i="1"/>
  <c r="E13" i="3"/>
  <c r="E70" i="1"/>
  <c r="F70" i="1"/>
  <c r="G70" i="1"/>
  <c r="I70" i="1"/>
  <c r="E39" i="3"/>
  <c r="E54" i="3"/>
  <c r="H24" i="1"/>
  <c r="E48" i="3"/>
  <c r="E126" i="1"/>
  <c r="E60" i="1"/>
  <c r="E93" i="1"/>
  <c r="E96" i="1"/>
  <c r="E125" i="1"/>
  <c r="E113" i="3"/>
  <c r="E123" i="1"/>
  <c r="E65" i="1"/>
  <c r="E28" i="1"/>
  <c r="E38" i="1"/>
  <c r="E73" i="3"/>
  <c r="E128" i="1"/>
  <c r="F116" i="1"/>
  <c r="G116" i="1"/>
  <c r="K116" i="1"/>
  <c r="E46" i="3"/>
  <c r="E32" i="1"/>
  <c r="F32" i="1"/>
  <c r="G32" i="1"/>
  <c r="H32" i="1"/>
  <c r="E26" i="1"/>
  <c r="E105" i="3"/>
  <c r="E37" i="1"/>
  <c r="E25" i="3"/>
  <c r="E88" i="1"/>
  <c r="F88" i="1"/>
  <c r="G88" i="1"/>
  <c r="I88" i="1"/>
  <c r="E27" i="1"/>
  <c r="E131" i="1"/>
  <c r="F131" i="1"/>
  <c r="G131" i="1"/>
  <c r="K131" i="1"/>
  <c r="E45" i="1"/>
  <c r="E67" i="1"/>
  <c r="E130" i="1"/>
  <c r="F130" i="1"/>
  <c r="G130" i="1"/>
  <c r="K130" i="1"/>
  <c r="F31" i="1"/>
  <c r="G31" i="1"/>
  <c r="H31" i="1"/>
  <c r="E76" i="3"/>
  <c r="E124" i="1"/>
  <c r="E84" i="3"/>
  <c r="E82" i="1"/>
  <c r="E127" i="1"/>
  <c r="E49" i="1"/>
  <c r="E34" i="3"/>
  <c r="E81" i="1"/>
  <c r="E118" i="1"/>
  <c r="E117" i="1"/>
  <c r="E100" i="1"/>
  <c r="E84" i="1"/>
  <c r="F23" i="1"/>
  <c r="G23" i="1"/>
  <c r="H23" i="1"/>
  <c r="E66" i="1"/>
  <c r="E90" i="1"/>
  <c r="E121" i="1"/>
  <c r="F121" i="1"/>
  <c r="G121" i="1"/>
  <c r="K121" i="1"/>
  <c r="E53" i="1"/>
  <c r="E83" i="1"/>
  <c r="E52" i="1"/>
  <c r="E78" i="1"/>
  <c r="E46" i="1"/>
  <c r="F46" i="1"/>
  <c r="G46" i="1"/>
  <c r="I46" i="1"/>
  <c r="E44" i="3"/>
  <c r="E17" i="3"/>
  <c r="E14" i="3"/>
  <c r="E80" i="3"/>
  <c r="E62" i="1"/>
  <c r="E50" i="1"/>
  <c r="F50" i="1"/>
  <c r="G50" i="1"/>
  <c r="I50" i="1"/>
  <c r="E92" i="1"/>
  <c r="E110" i="1"/>
  <c r="E120" i="1"/>
  <c r="E55" i="1"/>
  <c r="F55" i="1"/>
  <c r="G55" i="1"/>
  <c r="I55" i="1"/>
  <c r="E109" i="1"/>
  <c r="E106" i="1"/>
  <c r="E58" i="1"/>
  <c r="E56" i="1"/>
  <c r="F34" i="1"/>
  <c r="G34" i="1"/>
  <c r="H34" i="1"/>
  <c r="F108" i="1"/>
  <c r="G108" i="1"/>
  <c r="I108" i="1"/>
  <c r="E90" i="3"/>
  <c r="F96" i="1"/>
  <c r="G96" i="1"/>
  <c r="I96" i="1"/>
  <c r="E78" i="3"/>
  <c r="E49" i="3"/>
  <c r="F37" i="1"/>
  <c r="G37" i="1"/>
  <c r="H37" i="1"/>
  <c r="F49" i="1"/>
  <c r="G49" i="1"/>
  <c r="I49" i="1"/>
  <c r="E68" i="3"/>
  <c r="F86" i="1"/>
  <c r="G86" i="1"/>
  <c r="I86" i="1"/>
  <c r="E31" i="3"/>
  <c r="E41" i="3"/>
  <c r="F56" i="1"/>
  <c r="G56" i="1"/>
  <c r="I56" i="1"/>
  <c r="E35" i="3"/>
  <c r="E40" i="3"/>
  <c r="F82" i="1"/>
  <c r="G82" i="1"/>
  <c r="I82" i="1"/>
  <c r="E64" i="3"/>
  <c r="F125" i="1"/>
  <c r="G125" i="1"/>
  <c r="K125" i="1"/>
  <c r="F21" i="1"/>
  <c r="G21" i="1"/>
  <c r="H21" i="1"/>
  <c r="E70" i="3"/>
  <c r="E51" i="3"/>
  <c r="F66" i="1"/>
  <c r="G66" i="1"/>
  <c r="I66" i="1"/>
  <c r="E129" i="1"/>
  <c r="E103" i="1"/>
  <c r="E35" i="1"/>
  <c r="E76" i="1"/>
  <c r="E44" i="1"/>
  <c r="E68" i="1"/>
  <c r="E107" i="1"/>
  <c r="E41" i="1"/>
  <c r="E51" i="1"/>
  <c r="E119" i="1"/>
  <c r="E72" i="1"/>
  <c r="E74" i="1"/>
  <c r="E105" i="1"/>
  <c r="E87" i="1"/>
  <c r="E48" i="1"/>
  <c r="E69" i="1"/>
  <c r="E134" i="1"/>
  <c r="F134" i="1"/>
  <c r="G134" i="1"/>
  <c r="K134" i="1"/>
  <c r="E80" i="1"/>
  <c r="E97" i="1"/>
  <c r="E89" i="1"/>
  <c r="E25" i="1"/>
  <c r="F25" i="1"/>
  <c r="G25" i="1"/>
  <c r="H25" i="1"/>
  <c r="E22" i="1"/>
  <c r="E47" i="1"/>
  <c r="E77" i="1"/>
  <c r="E112" i="1"/>
  <c r="F112" i="1"/>
  <c r="G112" i="1"/>
  <c r="E113" i="1"/>
  <c r="E43" i="1"/>
  <c r="E30" i="1"/>
  <c r="E115" i="1"/>
  <c r="E95" i="1"/>
  <c r="E73" i="1"/>
  <c r="E85" i="1"/>
  <c r="E111" i="1"/>
  <c r="E71" i="1"/>
  <c r="E132" i="1"/>
  <c r="F132" i="1"/>
  <c r="G132" i="1"/>
  <c r="K132" i="1"/>
  <c r="E99" i="1"/>
  <c r="E57" i="1"/>
  <c r="E79" i="1"/>
  <c r="E104" i="1"/>
  <c r="E133" i="1"/>
  <c r="F133" i="1"/>
  <c r="G133" i="1"/>
  <c r="K133" i="1"/>
  <c r="E33" i="1"/>
  <c r="E122" i="1"/>
  <c r="E42" i="1"/>
  <c r="E114" i="1"/>
  <c r="F53" i="1"/>
  <c r="G53" i="1"/>
  <c r="I53" i="1"/>
  <c r="E38" i="3"/>
  <c r="F92" i="1"/>
  <c r="G92" i="1"/>
  <c r="I92" i="1"/>
  <c r="E74" i="3"/>
  <c r="F58" i="1"/>
  <c r="G58" i="1"/>
  <c r="I58" i="1"/>
  <c r="E43" i="3"/>
  <c r="E47" i="3"/>
  <c r="F62" i="1"/>
  <c r="G62" i="1"/>
  <c r="I62" i="1"/>
  <c r="F83" i="1"/>
  <c r="G83" i="1"/>
  <c r="I83" i="1"/>
  <c r="E65" i="3"/>
  <c r="F117" i="1"/>
  <c r="G117" i="1"/>
  <c r="K117" i="1"/>
  <c r="E95" i="3"/>
  <c r="F28" i="1"/>
  <c r="G28" i="1"/>
  <c r="H28" i="1"/>
  <c r="E16" i="3"/>
  <c r="F81" i="1"/>
  <c r="G81" i="1"/>
  <c r="I81" i="1"/>
  <c r="E63" i="3"/>
  <c r="E52" i="3"/>
  <c r="F67" i="1"/>
  <c r="G67" i="1"/>
  <c r="I67" i="1"/>
  <c r="E96" i="3"/>
  <c r="F118" i="1"/>
  <c r="G118" i="1"/>
  <c r="K118" i="1"/>
  <c r="F65" i="1"/>
  <c r="G65" i="1"/>
  <c r="I65" i="1"/>
  <c r="E50" i="3"/>
  <c r="F26" i="1"/>
  <c r="G26" i="1"/>
  <c r="H26" i="1"/>
  <c r="F90" i="1"/>
  <c r="G90" i="1"/>
  <c r="I90" i="1"/>
  <c r="E72" i="3"/>
  <c r="E98" i="3"/>
  <c r="F120" i="1"/>
  <c r="G120" i="1"/>
  <c r="K120" i="1"/>
  <c r="F127" i="1"/>
  <c r="G127" i="1"/>
  <c r="I127" i="1"/>
  <c r="E103" i="3"/>
  <c r="F45" i="1"/>
  <c r="G45" i="1"/>
  <c r="I45" i="1"/>
  <c r="E30" i="3"/>
  <c r="F109" i="1"/>
  <c r="G109" i="1"/>
  <c r="I109" i="1"/>
  <c r="E91" i="3"/>
  <c r="E112" i="3"/>
  <c r="F123" i="1"/>
  <c r="G123" i="1"/>
  <c r="K123" i="1"/>
  <c r="E20" i="3"/>
  <c r="E99" i="3"/>
  <c r="F110" i="1"/>
  <c r="G110" i="1"/>
  <c r="I110" i="1"/>
  <c r="E92" i="3"/>
  <c r="E114" i="3"/>
  <c r="F128" i="1"/>
  <c r="G128" i="1"/>
  <c r="K128" i="1"/>
  <c r="F93" i="1"/>
  <c r="G93" i="1"/>
  <c r="I93" i="1"/>
  <c r="E75" i="3"/>
  <c r="F78" i="1"/>
  <c r="G78" i="1"/>
  <c r="I78" i="1"/>
  <c r="E60" i="3"/>
  <c r="F27" i="1"/>
  <c r="G27" i="1"/>
  <c r="H27" i="1"/>
  <c r="E15" i="3"/>
  <c r="E45" i="3"/>
  <c r="F60" i="1"/>
  <c r="G60" i="1"/>
  <c r="I60" i="1"/>
  <c r="F106" i="1"/>
  <c r="G106" i="1"/>
  <c r="J106" i="1"/>
  <c r="E88" i="3"/>
  <c r="E66" i="3"/>
  <c r="F84" i="1"/>
  <c r="G84" i="1"/>
  <c r="I84" i="1"/>
  <c r="F52" i="1"/>
  <c r="G52" i="1"/>
  <c r="I52" i="1"/>
  <c r="E37" i="3"/>
  <c r="E82" i="3"/>
  <c r="F100" i="1"/>
  <c r="G100" i="1"/>
  <c r="I100" i="1"/>
  <c r="F124" i="1"/>
  <c r="G124" i="1"/>
  <c r="K124" i="1"/>
  <c r="E101" i="3"/>
  <c r="F38" i="1"/>
  <c r="G38" i="1"/>
  <c r="J38" i="1"/>
  <c r="E106" i="3"/>
  <c r="F126" i="1"/>
  <c r="G126" i="1"/>
  <c r="I126" i="1"/>
  <c r="E102" i="3"/>
  <c r="F113" i="1"/>
  <c r="G113" i="1"/>
  <c r="E109" i="3"/>
  <c r="F42" i="1"/>
  <c r="G42" i="1"/>
  <c r="J42" i="1"/>
  <c r="E27" i="3"/>
  <c r="F43" i="1"/>
  <c r="G43" i="1"/>
  <c r="J43" i="1"/>
  <c r="E28" i="3"/>
  <c r="F97" i="1"/>
  <c r="G97" i="1"/>
  <c r="I97" i="1"/>
  <c r="E79" i="3"/>
  <c r="F74" i="1"/>
  <c r="G74" i="1"/>
  <c r="I74" i="1"/>
  <c r="E58" i="3"/>
  <c r="E108" i="3"/>
  <c r="F76" i="1"/>
  <c r="G76" i="1"/>
  <c r="I76" i="1"/>
  <c r="F122" i="1"/>
  <c r="G122" i="1"/>
  <c r="K122" i="1"/>
  <c r="E100" i="3"/>
  <c r="J112" i="1"/>
  <c r="E97" i="3"/>
  <c r="F119" i="1"/>
  <c r="G119" i="1"/>
  <c r="K119" i="1"/>
  <c r="E85" i="3"/>
  <c r="F103" i="1"/>
  <c r="G103" i="1"/>
  <c r="I103" i="1"/>
  <c r="F85" i="1"/>
  <c r="G85" i="1"/>
  <c r="J85" i="1"/>
  <c r="E67" i="3"/>
  <c r="F77" i="1"/>
  <c r="G77" i="1"/>
  <c r="I77" i="1"/>
  <c r="E59" i="3"/>
  <c r="E36" i="3"/>
  <c r="F51" i="1"/>
  <c r="G51" i="1"/>
  <c r="I51" i="1"/>
  <c r="F129" i="1"/>
  <c r="U129" i="1"/>
  <c r="E104" i="3"/>
  <c r="F71" i="1"/>
  <c r="G71" i="1"/>
  <c r="J71" i="1"/>
  <c r="E55" i="3"/>
  <c r="E56" i="3"/>
  <c r="F72" i="1"/>
  <c r="G72" i="1"/>
  <c r="J72" i="1"/>
  <c r="E23" i="3"/>
  <c r="F35" i="1"/>
  <c r="G35" i="1"/>
  <c r="H35" i="1"/>
  <c r="E21" i="3"/>
  <c r="F33" i="1"/>
  <c r="G33" i="1"/>
  <c r="H33" i="1"/>
  <c r="F111" i="1"/>
  <c r="G111" i="1"/>
  <c r="I111" i="1"/>
  <c r="E93" i="3"/>
  <c r="E86" i="3"/>
  <c r="F104" i="1"/>
  <c r="G104" i="1"/>
  <c r="I104" i="1"/>
  <c r="F73" i="1"/>
  <c r="G73" i="1"/>
  <c r="I73" i="1"/>
  <c r="E57" i="3"/>
  <c r="E32" i="3"/>
  <c r="F47" i="1"/>
  <c r="G47" i="1"/>
  <c r="I47" i="1"/>
  <c r="E53" i="3"/>
  <c r="F69" i="1"/>
  <c r="G69" i="1"/>
  <c r="I69" i="1"/>
  <c r="E26" i="3"/>
  <c r="F41" i="1"/>
  <c r="G41" i="1"/>
  <c r="J41" i="1"/>
  <c r="F79" i="1"/>
  <c r="G79" i="1"/>
  <c r="I79" i="1"/>
  <c r="E61" i="3"/>
  <c r="E77" i="3"/>
  <c r="F95" i="1"/>
  <c r="G95" i="1"/>
  <c r="I95" i="1"/>
  <c r="E12" i="3"/>
  <c r="F22" i="1"/>
  <c r="G22" i="1"/>
  <c r="H22" i="1"/>
  <c r="E33" i="3"/>
  <c r="F48" i="1"/>
  <c r="G48" i="1"/>
  <c r="I48" i="1"/>
  <c r="F107" i="1"/>
  <c r="G107" i="1"/>
  <c r="I107" i="1"/>
  <c r="E89" i="3"/>
  <c r="E62" i="3"/>
  <c r="F80" i="1"/>
  <c r="G80" i="1"/>
  <c r="I80" i="1"/>
  <c r="F57" i="1"/>
  <c r="G57" i="1"/>
  <c r="I57" i="1"/>
  <c r="E42" i="3"/>
  <c r="F115" i="1"/>
  <c r="G115" i="1"/>
  <c r="K115" i="1"/>
  <c r="E111" i="3"/>
  <c r="E69" i="3"/>
  <c r="F87" i="1"/>
  <c r="G87" i="1"/>
  <c r="I87" i="1"/>
  <c r="E107" i="3"/>
  <c r="F68" i="1"/>
  <c r="G68" i="1"/>
  <c r="I68" i="1"/>
  <c r="E110" i="3"/>
  <c r="F114" i="1"/>
  <c r="G114" i="1"/>
  <c r="K114" i="1"/>
  <c r="F99" i="1"/>
  <c r="G99" i="1"/>
  <c r="I99" i="1"/>
  <c r="E81" i="3"/>
  <c r="F30" i="1"/>
  <c r="G30" i="1"/>
  <c r="H30" i="1"/>
  <c r="E18" i="3"/>
  <c r="F89" i="1"/>
  <c r="G89" i="1"/>
  <c r="I89" i="1"/>
  <c r="E71" i="3"/>
  <c r="E87" i="3"/>
  <c r="F105" i="1"/>
  <c r="G105" i="1"/>
  <c r="I105" i="1"/>
  <c r="E29" i="3"/>
  <c r="F44" i="1"/>
  <c r="G44" i="1"/>
  <c r="J44" i="1"/>
  <c r="K113" i="1"/>
  <c r="C11" i="1"/>
  <c r="C12" i="1"/>
  <c r="O136" i="1" l="1"/>
  <c r="C16" i="1"/>
  <c r="D18" i="1" s="1"/>
  <c r="O114" i="1"/>
  <c r="O131" i="1"/>
  <c r="O119" i="1"/>
  <c r="O124" i="1"/>
  <c r="O117" i="1"/>
  <c r="O123" i="1"/>
  <c r="O110" i="1"/>
  <c r="O134" i="1"/>
  <c r="O122" i="1"/>
  <c r="O109" i="1"/>
  <c r="C15" i="1"/>
  <c r="O113" i="1"/>
  <c r="O112" i="1"/>
  <c r="O132" i="1"/>
  <c r="O125" i="1"/>
  <c r="O120" i="1"/>
  <c r="O128" i="1"/>
  <c r="O130" i="1"/>
  <c r="O133" i="1"/>
  <c r="O129" i="1"/>
  <c r="O115" i="1"/>
  <c r="O127" i="1"/>
  <c r="O135" i="1"/>
  <c r="O111" i="1"/>
  <c r="O126" i="1"/>
  <c r="O121" i="1"/>
  <c r="O118" i="1"/>
  <c r="O116" i="1"/>
  <c r="C18" i="1" l="1"/>
  <c r="F18" i="1"/>
  <c r="F19" i="1" s="1"/>
</calcChain>
</file>

<file path=xl/sharedStrings.xml><?xml version="1.0" encoding="utf-8"?>
<sst xmlns="http://schemas.openxmlformats.org/spreadsheetml/2006/main" count="1119" uniqueCount="443">
  <si>
    <t>OEJV 0189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</si>
  <si>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</si>
  <si>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</si>
  <si>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</si>
  <si>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</si>
  <si>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</si>
  <si>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</si>
  <si>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</si>
  <si>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</si>
  <si>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</si>
  <si>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</si>
  <si>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</si>
  <si>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</si>
  <si>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</si>
  <si>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</si>
  <si>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</si>
  <si>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</si>
  <si>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</si>
  <si>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</si>
  <si>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</si>
  <si>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</si>
  <si>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</si>
  <si>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</si>
  <si>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</si>
  <si>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</si>
  <si>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</si>
  <si>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Locher K</t>
  </si>
  <si>
    <t>BBSAG Bull...31</t>
  </si>
  <si>
    <t>B</t>
  </si>
  <si>
    <t>BBSAG Bull...32</t>
  </si>
  <si>
    <t>BBSAG Bull...33</t>
  </si>
  <si>
    <t>Gough T</t>
  </si>
  <si>
    <t>BBSAG Bull.2</t>
  </si>
  <si>
    <t>BBSAG Bull.</t>
  </si>
  <si>
    <t>BBSAG Bull.4</t>
  </si>
  <si>
    <t>BBSAG Bull.5</t>
  </si>
  <si>
    <t>BBSAG Bull.6</t>
  </si>
  <si>
    <t>BBSAG Bull.10</t>
  </si>
  <si>
    <t>BBSAG Bull.12</t>
  </si>
  <si>
    <t>Diethelm R</t>
  </si>
  <si>
    <t>BBSAG Bull.16</t>
  </si>
  <si>
    <t>BBSAG Bull.17</t>
  </si>
  <si>
    <t>BBSAG Bull.18</t>
  </si>
  <si>
    <t>BBSAG Bull.19</t>
  </si>
  <si>
    <t>BBSAG Bull.23</t>
  </si>
  <si>
    <t>BBSAG Bull.25</t>
  </si>
  <si>
    <t>BBSAG Bull.26</t>
  </si>
  <si>
    <t>BBSAG Bull.29</t>
  </si>
  <si>
    <t>BBSAG Bull.30</t>
  </si>
  <si>
    <t>BBSAG Bull.38</t>
  </si>
  <si>
    <t>BBSAG Bull.39</t>
  </si>
  <si>
    <t>BBSAG Bull.49</t>
  </si>
  <si>
    <t>Germann R</t>
  </si>
  <si>
    <t>BBSAG Bull.56</t>
  </si>
  <si>
    <t>v</t>
  </si>
  <si>
    <t>BBSAG Bull.57</t>
  </si>
  <si>
    <t>Paschke A</t>
  </si>
  <si>
    <t>BBSAG Bull.78</t>
  </si>
  <si>
    <t>phe</t>
  </si>
  <si>
    <t>IBVS 3088</t>
  </si>
  <si>
    <t>K</t>
  </si>
  <si>
    <t>Mavrofridis G</t>
  </si>
  <si>
    <t>BBSAG Bull.82</t>
  </si>
  <si>
    <t>BBSAG Bull.86</t>
  </si>
  <si>
    <t>BBSAG Bull.90</t>
  </si>
  <si>
    <t>IBVS 5470</t>
  </si>
  <si>
    <t>II</t>
  </si>
  <si>
    <t>Srivastava 1987</t>
  </si>
  <si>
    <t>What a mess!</t>
  </si>
  <si>
    <t>Is the period correct?</t>
  </si>
  <si>
    <t># of data points:</t>
  </si>
  <si>
    <t>EB/KE:</t>
  </si>
  <si>
    <t>EE Aqr / GSC 06389-01223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</si>
  <si>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</si>
  <si>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</si>
  <si>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</si>
  <si>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</si>
  <si>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</si>
  <si>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</si>
  <si>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5843</t>
  </si>
  <si>
    <t>I</t>
  </si>
  <si>
    <t>Add cycle</t>
  </si>
  <si>
    <t>Old Cycle</t>
  </si>
  <si>
    <t>OEJV 116</t>
  </si>
  <si>
    <t>OEJV 0172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</si>
  <si>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</si>
  <si>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</si>
  <si>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</si>
  <si>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</si>
  <si>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</si>
  <si>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</si>
  <si>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</si>
  <si>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</si>
  <si>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</si>
  <si>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</si>
  <si>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</si>
  <si>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</si>
  <si>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2429881.297 </t>
  </si>
  <si>
    <t> 08.09.1940 19:07 </t>
  </si>
  <si>
    <t> -0.002 </t>
  </si>
  <si>
    <t>P </t>
  </si>
  <si>
    <t> G.S.Filatov </t>
  </si>
  <si>
    <t> AC 223.25 </t>
  </si>
  <si>
    <t>2429902.185 </t>
  </si>
  <si>
    <t> 29.09.1940 16:26 </t>
  </si>
  <si>
    <t> 0.017 </t>
  </si>
  <si>
    <t>2429904.212 </t>
  </si>
  <si>
    <t> 01.10.1940 17:05 </t>
  </si>
  <si>
    <t> 0.008 </t>
  </si>
  <si>
    <t>2430200.426 </t>
  </si>
  <si>
    <t> 24.07.1941 22:13 </t>
  </si>
  <si>
    <t> -0.013 </t>
  </si>
  <si>
    <t>2431375.215 </t>
  </si>
  <si>
    <t> 11.10.1944 17:09 </t>
  </si>
  <si>
    <t> 0.014 </t>
  </si>
  <si>
    <t>2432744.388 </t>
  </si>
  <si>
    <t> 11.07.1948 21:18 </t>
  </si>
  <si>
    <t> -0.012 </t>
  </si>
  <si>
    <t>2432771.383 </t>
  </si>
  <si>
    <t> 07.08.1948 21:11 </t>
  </si>
  <si>
    <t> 0.006 </t>
  </si>
  <si>
    <t>2433187.235 </t>
  </si>
  <si>
    <t> 27.09.1949 17:38 </t>
  </si>
  <si>
    <t>2433897.287 </t>
  </si>
  <si>
    <t> 07.09.1951 18:53 </t>
  </si>
  <si>
    <t> 0.011 </t>
  </si>
  <si>
    <t>2436080.348 </t>
  </si>
  <si>
    <t> 29.08.1957 20:21 </t>
  </si>
  <si>
    <t> -0.011 </t>
  </si>
  <si>
    <t>2436822.465 </t>
  </si>
  <si>
    <t> 10.09.1959 23:09 </t>
  </si>
  <si>
    <t> -0.010 </t>
  </si>
  <si>
    <t> W.Strohmeier </t>
  </si>
  <si>
    <t> VB 5.13 </t>
  </si>
  <si>
    <t>2436844.375 </t>
  </si>
  <si>
    <t> 02.10.1959 21:00 </t>
  </si>
  <si>
    <t> 0.013 </t>
  </si>
  <si>
    <t>2436845.375 </t>
  </si>
  <si>
    <t> 03.10.1959 21:00 </t>
  </si>
  <si>
    <t> -0.005 </t>
  </si>
  <si>
    <t>2436846.396 </t>
  </si>
  <si>
    <t> 04.10.1959 21:30 </t>
  </si>
  <si>
    <t>2436868.306 </t>
  </si>
  <si>
    <t> 26.10.1959 19:20 </t>
  </si>
  <si>
    <t> 0.022 </t>
  </si>
  <si>
    <t>2436893.242 </t>
  </si>
  <si>
    <t> 20.11.1959 17:48 </t>
  </si>
  <si>
    <t>2440828.7799 </t>
  </si>
  <si>
    <t> 30.08.1970 06:43 </t>
  </si>
  <si>
    <t> -0.0009 </t>
  </si>
  <si>
    <t>E </t>
  </si>
  <si>
    <t>?</t>
  </si>
  <si>
    <t> R.M.Williamon </t>
  </si>
  <si>
    <t> AJ 79.1098 </t>
  </si>
  <si>
    <t>2440830.8179 </t>
  </si>
  <si>
    <t> 01.09.1970 07:37 </t>
  </si>
  <si>
    <t> 0.0011 </t>
  </si>
  <si>
    <t>2440846.5949 </t>
  </si>
  <si>
    <t> 17.09.1970 02:16 </t>
  </si>
  <si>
    <t> -0.0008 </t>
  </si>
  <si>
    <t>2440847.6146 </t>
  </si>
  <si>
    <t> 18.09.1970 02:45 </t>
  </si>
  <si>
    <t> 0.0009 </t>
  </si>
  <si>
    <t>2440848.6318 </t>
  </si>
  <si>
    <t> 19.09.1970 03:09 </t>
  </si>
  <si>
    <t> 0.0001 </t>
  </si>
  <si>
    <t>2441157.599 </t>
  </si>
  <si>
    <t> 25.07.1971 02:22 </t>
  </si>
  <si>
    <t> 0.007 </t>
  </si>
  <si>
    <t>V </t>
  </si>
  <si>
    <t> K.Locher </t>
  </si>
  <si>
    <t> ORI 126 </t>
  </si>
  <si>
    <t>2441181.516 </t>
  </si>
  <si>
    <t> 18.08.1971 00:23 </t>
  </si>
  <si>
    <t> 0.001 </t>
  </si>
  <si>
    <t>2441227.316 </t>
  </si>
  <si>
    <t> 02.10.1971 19:35 </t>
  </si>
  <si>
    <t> -0.009 </t>
  </si>
  <si>
    <t> ORI 127 </t>
  </si>
  <si>
    <t>2441230.382 </t>
  </si>
  <si>
    <t> 05.10.1971 21:10 </t>
  </si>
  <si>
    <t> 0.003 </t>
  </si>
  <si>
    <t>2441232.410 </t>
  </si>
  <si>
    <t> 07.10.1971 21:50 </t>
  </si>
  <si>
    <t>2441252.268 </t>
  </si>
  <si>
    <t> 27.10.1971 18:25 </t>
  </si>
  <si>
    <t> ORI 129 </t>
  </si>
  <si>
    <t>2441253.275 </t>
  </si>
  <si>
    <t> 28.10.1971 18:36 </t>
  </si>
  <si>
    <t> -0.008 </t>
  </si>
  <si>
    <t>2441263.462 </t>
  </si>
  <si>
    <t> 07.11.1971 23:05 </t>
  </si>
  <si>
    <t> -0.001 </t>
  </si>
  <si>
    <t> T.Gough </t>
  </si>
  <si>
    <t> BBS 2 </t>
  </si>
  <si>
    <t>2441280.248 </t>
  </si>
  <si>
    <t> 24.11.1971 17:57 </t>
  </si>
  <si>
    <t>2441282.302 </t>
  </si>
  <si>
    <t> 26.11.1971 19:14 </t>
  </si>
  <si>
    <t>2441308.238 </t>
  </si>
  <si>
    <t> 22.12.1971 17:42 </t>
  </si>
  <si>
    <t> -0.017 </t>
  </si>
  <si>
    <t> BBS 1 </t>
  </si>
  <si>
    <t>2441521.531 </t>
  </si>
  <si>
    <t> 23.07.1972 00:44 </t>
  </si>
  <si>
    <t> BBS 4 </t>
  </si>
  <si>
    <t>2441522.540 </t>
  </si>
  <si>
    <t> 24.07.1972 00:57 </t>
  </si>
  <si>
    <t>2441550.541 </t>
  </si>
  <si>
    <t> 21.08.1972 00:59 </t>
  </si>
  <si>
    <t> 0.004 </t>
  </si>
  <si>
    <t> BBS 5 </t>
  </si>
  <si>
    <t>2441594.293 </t>
  </si>
  <si>
    <t> 03.10.1972 19:01 </t>
  </si>
  <si>
    <t> -0.018 </t>
  </si>
  <si>
    <t> BBS 6 </t>
  </si>
  <si>
    <t>2441595.323 </t>
  </si>
  <si>
    <t> 04.10.1972 19:45 </t>
  </si>
  <si>
    <t> -0.006 </t>
  </si>
  <si>
    <t>2441596.340 </t>
  </si>
  <si>
    <t> 05.10.1972 20:09 </t>
  </si>
  <si>
    <t> -0.007 </t>
  </si>
  <si>
    <t>2441621.282 </t>
  </si>
  <si>
    <t> 30.10.1972 18:46 </t>
  </si>
  <si>
    <t>2441623.314 </t>
  </si>
  <si>
    <t> 01.11.1972 19:32 </t>
  </si>
  <si>
    <t>2441648.264 </t>
  </si>
  <si>
    <t> 26.11.1972 18:20 </t>
  </si>
  <si>
    <t> -0.000 </t>
  </si>
  <si>
    <t>2441649.290 </t>
  </si>
  <si>
    <t> 27.11.1972 18:57 </t>
  </si>
  <si>
    <t>2441891.567 </t>
  </si>
  <si>
    <t> 28.07.1973 01:36 </t>
  </si>
  <si>
    <t> BBS 10 </t>
  </si>
  <si>
    <t>2441892.593 </t>
  </si>
  <si>
    <t> 29.07.1973 02:13 </t>
  </si>
  <si>
    <t>2441916.004 </t>
  </si>
  <si>
    <t> 21.08.1973 12:05 </t>
  </si>
  <si>
    <t> T.T.Gough </t>
  </si>
  <si>
    <t> JBAA 85.444 </t>
  </si>
  <si>
    <t>2441961.300 </t>
  </si>
  <si>
    <t> 05.10.1973 19:12 </t>
  </si>
  <si>
    <t> BBS 12 </t>
  </si>
  <si>
    <t>2441965.373 </t>
  </si>
  <si>
    <t> 09.10.1973 20:57 </t>
  </si>
  <si>
    <t>2441985.221 </t>
  </si>
  <si>
    <t> 29.10.1973 17:18 </t>
  </si>
  <si>
    <t> 0.002 </t>
  </si>
  <si>
    <t> T.D.Padalia </t>
  </si>
  <si>
    <t> ASS 62.477 </t>
  </si>
  <si>
    <t>2442009.144 </t>
  </si>
  <si>
    <t> 22.11.1973 15:27 </t>
  </si>
  <si>
    <t>2442255.496 </t>
  </si>
  <si>
    <t> 26.07.1974 23:54 </t>
  </si>
  <si>
    <t> R.Diethelm </t>
  </si>
  <si>
    <t> BBS 16 </t>
  </si>
  <si>
    <t>2442258.552 </t>
  </si>
  <si>
    <t> 30.07.1974 01:14 </t>
  </si>
  <si>
    <t>2442261.607 </t>
  </si>
  <si>
    <t> 02.08.1974 02:34 </t>
  </si>
  <si>
    <t> BBS 17 </t>
  </si>
  <si>
    <t>2442304.378 </t>
  </si>
  <si>
    <t> 13.09.1974 21:04 </t>
  </si>
  <si>
    <t> 0.018 </t>
  </si>
  <si>
    <t>2442305.384 </t>
  </si>
  <si>
    <t> 14.09.1974 21:12 </t>
  </si>
  <si>
    <t>2442355.268 </t>
  </si>
  <si>
    <t> 03.11.1974 18:25 </t>
  </si>
  <si>
    <t> 0.009 </t>
  </si>
  <si>
    <t> BBS 18 </t>
  </si>
  <si>
    <t>2442384.271 </t>
  </si>
  <si>
    <t> 02.12.1974 18:30 </t>
  </si>
  <si>
    <t> BBS 19 </t>
  </si>
  <si>
    <t>2442385.283 </t>
  </si>
  <si>
    <t> 03.12.1974 18:47 </t>
  </si>
  <si>
    <t>2442596.526 </t>
  </si>
  <si>
    <t> 03.07.1975 00:37 </t>
  </si>
  <si>
    <t> BBS 23 </t>
  </si>
  <si>
    <t>2442621.478 </t>
  </si>
  <si>
    <t> 27.07.1975 23:28 </t>
  </si>
  <si>
    <t>2442624.525 </t>
  </si>
  <si>
    <t> 31.07.1975 00:36 </t>
  </si>
  <si>
    <t>2442697.306 </t>
  </si>
  <si>
    <t> 11.10.1975 19:20 </t>
  </si>
  <si>
    <t>2442777.216 </t>
  </si>
  <si>
    <t> 30.12.1975 17:11 </t>
  </si>
  <si>
    <t> BBS 25 </t>
  </si>
  <si>
    <t>2442778.226 </t>
  </si>
  <si>
    <t> 31.12.1975 17:25 </t>
  </si>
  <si>
    <t>2442780.292 </t>
  </si>
  <si>
    <t> 02.01.1976 19:00 </t>
  </si>
  <si>
    <t> 0.021 </t>
  </si>
  <si>
    <t> BBS 26 </t>
  </si>
  <si>
    <t>2442990.484 </t>
  </si>
  <si>
    <t> 30.07.1976 23:36 </t>
  </si>
  <si>
    <t> BBS 29 </t>
  </si>
  <si>
    <t>2442992.525 </t>
  </si>
  <si>
    <t> 02.08.1976 00:36 </t>
  </si>
  <si>
    <t>2443040.390 </t>
  </si>
  <si>
    <t> 18.09.1976 21:21 </t>
  </si>
  <si>
    <t> BBS 30 </t>
  </si>
  <si>
    <t>2443042.408 </t>
  </si>
  <si>
    <t> 20.09.1976 21:47 </t>
  </si>
  <si>
    <t>2443725.471 </t>
  </si>
  <si>
    <t> 04.08.1978 23:18 </t>
  </si>
  <si>
    <t> BBS 38 </t>
  </si>
  <si>
    <t>2443726.492 </t>
  </si>
  <si>
    <t> 05.08.1978 23:48 </t>
  </si>
  <si>
    <t>2443732.600 </t>
  </si>
  <si>
    <t> 12.08.1978 02:24 </t>
  </si>
  <si>
    <t>2443755.508 </t>
  </si>
  <si>
    <t> 04.09.1978 00:11 </t>
  </si>
  <si>
    <t> BBS 39 </t>
  </si>
  <si>
    <t>2443776.383 </t>
  </si>
  <si>
    <t> 24.09.1978 21:11 </t>
  </si>
  <si>
    <t>2444437.570 </t>
  </si>
  <si>
    <t> 17.07.1980 01:40 </t>
  </si>
  <si>
    <t> BBS 49 </t>
  </si>
  <si>
    <t>2444466.568 </t>
  </si>
  <si>
    <t> 15.08.1980 01:37 </t>
  </si>
  <si>
    <t>2444878.346 </t>
  </si>
  <si>
    <t> 30.09.1981 20:18 </t>
  </si>
  <si>
    <t> R.Germann </t>
  </si>
  <si>
    <t> BBS 56 </t>
  </si>
  <si>
    <t>2444879.377 </t>
  </si>
  <si>
    <t> 01.10.1981 21:02 </t>
  </si>
  <si>
    <t> BBS 57 </t>
  </si>
  <si>
    <t>2446325.424 </t>
  </si>
  <si>
    <t> 16.09.1985 22:10 </t>
  </si>
  <si>
    <t> A.Paschke </t>
  </si>
  <si>
    <t> BBS 78 </t>
  </si>
  <si>
    <t>2446348.304 </t>
  </si>
  <si>
    <t> 09.10.1985 19:17 </t>
  </si>
  <si>
    <t> -0.028 </t>
  </si>
  <si>
    <t>2446350.357 </t>
  </si>
  <si>
    <t> 11.10.1985 20:34 </t>
  </si>
  <si>
    <t>2446352.404 </t>
  </si>
  <si>
    <t> 13.10.1985 21:41 </t>
  </si>
  <si>
    <t>2446674.5897 </t>
  </si>
  <si>
    <t> 01.09.1986 02:09 </t>
  </si>
  <si>
    <t> -0.0081 </t>
  </si>
  <si>
    <t> E.Covino et al. </t>
  </si>
  <si>
    <t>IBVS 3088 </t>
  </si>
  <si>
    <t>2446712.276 </t>
  </si>
  <si>
    <t> 08.10.1986 18:37 </t>
  </si>
  <si>
    <t> 0.012 </t>
  </si>
  <si>
    <t> G.Mafrofridis </t>
  </si>
  <si>
    <t> BBS 82 </t>
  </si>
  <si>
    <t>2446715.314 </t>
  </si>
  <si>
    <t> 11.10.1986 19:32 </t>
  </si>
  <si>
    <t> -0.004 </t>
  </si>
  <si>
    <t>2446716.336 </t>
  </si>
  <si>
    <t> 12.10.1986 20:03 </t>
  </si>
  <si>
    <t>2447060.414 </t>
  </si>
  <si>
    <t> 21.09.1987 21:56 </t>
  </si>
  <si>
    <t> BBS 86 </t>
  </si>
  <si>
    <t>2447450.302 </t>
  </si>
  <si>
    <t> 15.10.1988 19:14 </t>
  </si>
  <si>
    <t> BBS 90 </t>
  </si>
  <si>
    <t>2451806.0428 </t>
  </si>
  <si>
    <t> 18.09.2000 13:01 </t>
  </si>
  <si>
    <t> 0.0036 </t>
  </si>
  <si>
    <t> Nagai </t>
  </si>
  <si>
    <t>VSB 38 </t>
  </si>
  <si>
    <t>2452175.0606 </t>
  </si>
  <si>
    <t> 22.09.2001 13:27 </t>
  </si>
  <si>
    <t> -0.0006 </t>
  </si>
  <si>
    <t>VSB 39 </t>
  </si>
  <si>
    <t>2452516.0875 </t>
  </si>
  <si>
    <t> 29.08.2002 14:06 </t>
  </si>
  <si>
    <t>VSB 40 </t>
  </si>
  <si>
    <t>2453250.5730 </t>
  </si>
  <si>
    <t> 02.09.2004 01:45 </t>
  </si>
  <si>
    <t> 0.0037 </t>
  </si>
  <si>
    <t>C </t>
  </si>
  <si>
    <t>-I</t>
  </si>
  <si>
    <t> W.Ogloza et al. </t>
  </si>
  <si>
    <t>IBVS 5843 </t>
  </si>
  <si>
    <t>2453250.8282 </t>
  </si>
  <si>
    <t> 02.09.2004 07:52 </t>
  </si>
  <si>
    <t>1475</t>
  </si>
  <si>
    <t> 0.0044 </t>
  </si>
  <si>
    <t>2453251.5880 </t>
  </si>
  <si>
    <t> 03.09.2004 02:06 </t>
  </si>
  <si>
    <t>1476.5</t>
  </si>
  <si>
    <t> 0.0007 </t>
  </si>
  <si>
    <t>2453251.8477 </t>
  </si>
  <si>
    <t> 03.09.2004 08:20 </t>
  </si>
  <si>
    <t>1477</t>
  </si>
  <si>
    <t> 0.0059 </t>
  </si>
  <si>
    <t>2453253.6299 </t>
  </si>
  <si>
    <t> 05.09.2004 03:07 </t>
  </si>
  <si>
    <t>1480.5</t>
  </si>
  <si>
    <t> 0.0066 </t>
  </si>
  <si>
    <t>2453980.7258 </t>
  </si>
  <si>
    <t> 02.09.2006 05:25 </t>
  </si>
  <si>
    <t>2909</t>
  </si>
  <si>
    <t> 0.0020 </t>
  </si>
  <si>
    <t>2453982.7611 </t>
  </si>
  <si>
    <t> 04.09.2006 06:15 </t>
  </si>
  <si>
    <t>2913</t>
  </si>
  <si>
    <t> 0.0013 </t>
  </si>
  <si>
    <t>2454023.9912 </t>
  </si>
  <si>
    <t> 15.10.2006 11:47 </t>
  </si>
  <si>
    <t>2994</t>
  </si>
  <si>
    <t> 0.0027 </t>
  </si>
  <si>
    <t> K. Nagai et al. </t>
  </si>
  <si>
    <t>VSB 45 </t>
  </si>
  <si>
    <t>2454032.6440 </t>
  </si>
  <si>
    <t> 24.10.2006 03:27 </t>
  </si>
  <si>
    <t>3011</t>
  </si>
  <si>
    <t> 0.0026 </t>
  </si>
  <si>
    <t>2454720.0438 </t>
  </si>
  <si>
    <t> 10.09.2008 13:03 </t>
  </si>
  <si>
    <t>4361.5</t>
  </si>
  <si>
    <t> 0.0035 </t>
  </si>
  <si>
    <t>Rc</t>
  </si>
  <si>
    <t> K.Nagai </t>
  </si>
  <si>
    <t>VSB 48 </t>
  </si>
  <si>
    <t>2454979.631 </t>
  </si>
  <si>
    <t> 28.05.2009 03:08 </t>
  </si>
  <si>
    <t>4871.5</t>
  </si>
  <si>
    <t>o</t>
  </si>
  <si>
    <t>OEJV 0116 </t>
  </si>
  <si>
    <t>2454988.539 </t>
  </si>
  <si>
    <t> 06.06.2009 00:56 </t>
  </si>
  <si>
    <t>4889</t>
  </si>
  <si>
    <t>2455098.9922 </t>
  </si>
  <si>
    <t> 24.09.2009 11:48 </t>
  </si>
  <si>
    <t>5106</t>
  </si>
  <si>
    <t> 0.0045 </t>
  </si>
  <si>
    <t>Ic</t>
  </si>
  <si>
    <t>VSB 50 </t>
  </si>
  <si>
    <t>2456955.298 </t>
  </si>
  <si>
    <t> 24.10.2014 19:09 </t>
  </si>
  <si>
    <t>8753</t>
  </si>
  <si>
    <t>OEJV 0172 </t>
  </si>
  <si>
    <t>s5</t>
  </si>
  <si>
    <t>s6</t>
  </si>
  <si>
    <t>s7</t>
  </si>
  <si>
    <t>BAD?</t>
  </si>
  <si>
    <t>JAVSO 49, 251</t>
  </si>
  <si>
    <t>JBAV,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</si>
</sst>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5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5" fillId="0" borderId="11" xfId="0" applyFont="1" applyBorder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/>
    <xf numFmtId="14" fontId="16" fillId="0" borderId="0" xfId="0" applyNumberFormat="1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8" xfId="0" applyFont="1" applyBorder="1" applyAlignment="1">
      <alignment horizontal="left"/>
    </xf>
    <xf numFmtId="0" fontId="16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17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8" fillId="24" borderId="18" xfId="38" applyFill="1" applyBorder="1" applyAlignment="1" applyProtection="1">
      <alignment horizontal="right" vertical="top" wrapText="1"/>
    </xf>
    <xf numFmtId="0" fontId="11" fillId="0" borderId="0" xfId="0" applyFont="1" applyAlignment="1"/>
    <xf numFmtId="0" fontId="19" fillId="0" borderId="10" xfId="0" applyFont="1" applyBorder="1" applyAlignment="1">
      <alignment horizontal="center"/>
    </xf>
    <xf numFmtId="0" fontId="20" fillId="0" borderId="0" xfId="0" applyFont="1">
      <alignment vertical="top"/>
    </xf>
    <xf numFmtId="0" fontId="20" fillId="0" borderId="0" xfId="0" applyFont="1" applyAlignment="1">
      <alignment horizontal="center" vertical="top"/>
    </xf>
    <xf numFmtId="165" fontId="20" fillId="0" borderId="0" xfId="0" applyNumberFormat="1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36" fillId="0" borderId="0" xfId="0" applyFont="1" applyAlignment="1"/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66" fontId="37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EE Aqr - O-C Diagr.</a:t>
            </a:r>
          </a:p>
        </c:rich>
      </c:tx>
      <c:layout>
        <c:manualLayout>
          <c:xMode val="edge"/>
          <c:yMode val="edge"/>
          <c:x val="0.3739430033174787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20836507304402"/>
          <c:y val="0.14723926380368099"/>
          <c:w val="0.79695563160234173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-21508</c:v>
                </c:pt>
                <c:pt idx="1">
                  <c:v>-21467</c:v>
                </c:pt>
                <c:pt idx="2">
                  <c:v>-21463</c:v>
                </c:pt>
                <c:pt idx="3">
                  <c:v>-20881</c:v>
                </c:pt>
                <c:pt idx="4">
                  <c:v>-18769.5</c:v>
                </c:pt>
                <c:pt idx="5">
                  <c:v>-18573</c:v>
                </c:pt>
                <c:pt idx="6">
                  <c:v>-15883</c:v>
                </c:pt>
                <c:pt idx="7">
                  <c:v>-15830</c:v>
                </c:pt>
                <c:pt idx="8">
                  <c:v>-15013</c:v>
                </c:pt>
                <c:pt idx="9">
                  <c:v>-13618</c:v>
                </c:pt>
                <c:pt idx="10">
                  <c:v>-9329</c:v>
                </c:pt>
                <c:pt idx="11">
                  <c:v>-7871</c:v>
                </c:pt>
                <c:pt idx="12">
                  <c:v>-7828</c:v>
                </c:pt>
                <c:pt idx="13">
                  <c:v>-7826</c:v>
                </c:pt>
                <c:pt idx="14">
                  <c:v>-7824</c:v>
                </c:pt>
                <c:pt idx="15">
                  <c:v>-7781</c:v>
                </c:pt>
                <c:pt idx="16">
                  <c:v>-7732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4</c:v>
                </c:pt>
                <c:pt idx="21">
                  <c:v>35</c:v>
                </c:pt>
                <c:pt idx="22">
                  <c:v>37</c:v>
                </c:pt>
                <c:pt idx="23">
                  <c:v>39</c:v>
                </c:pt>
                <c:pt idx="24">
                  <c:v>646</c:v>
                </c:pt>
                <c:pt idx="25">
                  <c:v>693</c:v>
                </c:pt>
                <c:pt idx="26">
                  <c:v>783</c:v>
                </c:pt>
                <c:pt idx="27">
                  <c:v>789</c:v>
                </c:pt>
                <c:pt idx="28">
                  <c:v>793</c:v>
                </c:pt>
                <c:pt idx="29">
                  <c:v>832</c:v>
                </c:pt>
                <c:pt idx="30">
                  <c:v>834</c:v>
                </c:pt>
                <c:pt idx="31">
                  <c:v>854</c:v>
                </c:pt>
                <c:pt idx="32">
                  <c:v>887</c:v>
                </c:pt>
                <c:pt idx="33">
                  <c:v>891</c:v>
                </c:pt>
                <c:pt idx="34">
                  <c:v>942</c:v>
                </c:pt>
                <c:pt idx="35">
                  <c:v>1361</c:v>
                </c:pt>
                <c:pt idx="36">
                  <c:v>1363</c:v>
                </c:pt>
                <c:pt idx="37">
                  <c:v>1418</c:v>
                </c:pt>
                <c:pt idx="38">
                  <c:v>1504</c:v>
                </c:pt>
                <c:pt idx="39">
                  <c:v>1506</c:v>
                </c:pt>
                <c:pt idx="40">
                  <c:v>1508</c:v>
                </c:pt>
                <c:pt idx="41">
                  <c:v>1557</c:v>
                </c:pt>
                <c:pt idx="42">
                  <c:v>1561</c:v>
                </c:pt>
                <c:pt idx="43">
                  <c:v>1610</c:v>
                </c:pt>
                <c:pt idx="44">
                  <c:v>1612</c:v>
                </c:pt>
                <c:pt idx="45">
                  <c:v>2088</c:v>
                </c:pt>
                <c:pt idx="46">
                  <c:v>2090</c:v>
                </c:pt>
                <c:pt idx="47">
                  <c:v>2136</c:v>
                </c:pt>
                <c:pt idx="48">
                  <c:v>2225</c:v>
                </c:pt>
                <c:pt idx="49">
                  <c:v>2233</c:v>
                </c:pt>
                <c:pt idx="50">
                  <c:v>2272</c:v>
                </c:pt>
                <c:pt idx="51">
                  <c:v>2319</c:v>
                </c:pt>
                <c:pt idx="52">
                  <c:v>2803</c:v>
                </c:pt>
                <c:pt idx="53">
                  <c:v>2809</c:v>
                </c:pt>
                <c:pt idx="54">
                  <c:v>2815</c:v>
                </c:pt>
                <c:pt idx="55">
                  <c:v>2815</c:v>
                </c:pt>
                <c:pt idx="56">
                  <c:v>2899</c:v>
                </c:pt>
                <c:pt idx="57">
                  <c:v>2901</c:v>
                </c:pt>
                <c:pt idx="58">
                  <c:v>2999</c:v>
                </c:pt>
                <c:pt idx="59">
                  <c:v>3056</c:v>
                </c:pt>
                <c:pt idx="60">
                  <c:v>3058</c:v>
                </c:pt>
                <c:pt idx="61">
                  <c:v>3473</c:v>
                </c:pt>
                <c:pt idx="62">
                  <c:v>3522</c:v>
                </c:pt>
                <c:pt idx="63">
                  <c:v>3528</c:v>
                </c:pt>
                <c:pt idx="64">
                  <c:v>3671</c:v>
                </c:pt>
                <c:pt idx="65">
                  <c:v>3828</c:v>
                </c:pt>
                <c:pt idx="66">
                  <c:v>3830</c:v>
                </c:pt>
                <c:pt idx="67">
                  <c:v>3834</c:v>
                </c:pt>
                <c:pt idx="68">
                  <c:v>4247</c:v>
                </c:pt>
                <c:pt idx="69">
                  <c:v>4251</c:v>
                </c:pt>
                <c:pt idx="70">
                  <c:v>4345</c:v>
                </c:pt>
                <c:pt idx="71">
                  <c:v>4349</c:v>
                </c:pt>
                <c:pt idx="72">
                  <c:v>5691</c:v>
                </c:pt>
                <c:pt idx="73">
                  <c:v>5693</c:v>
                </c:pt>
                <c:pt idx="74">
                  <c:v>5705</c:v>
                </c:pt>
                <c:pt idx="75">
                  <c:v>5750</c:v>
                </c:pt>
                <c:pt idx="76">
                  <c:v>5791</c:v>
                </c:pt>
                <c:pt idx="77">
                  <c:v>7090</c:v>
                </c:pt>
                <c:pt idx="78">
                  <c:v>7147</c:v>
                </c:pt>
                <c:pt idx="79">
                  <c:v>7956</c:v>
                </c:pt>
                <c:pt idx="80">
                  <c:v>7958</c:v>
                </c:pt>
                <c:pt idx="81">
                  <c:v>10799</c:v>
                </c:pt>
                <c:pt idx="82">
                  <c:v>10844</c:v>
                </c:pt>
                <c:pt idx="83">
                  <c:v>10848</c:v>
                </c:pt>
                <c:pt idx="84">
                  <c:v>10852</c:v>
                </c:pt>
                <c:pt idx="85">
                  <c:v>11485</c:v>
                </c:pt>
                <c:pt idx="86">
                  <c:v>11559</c:v>
                </c:pt>
                <c:pt idx="87">
                  <c:v>11565</c:v>
                </c:pt>
                <c:pt idx="88">
                  <c:v>11567</c:v>
                </c:pt>
                <c:pt idx="89">
                  <c:v>12243</c:v>
                </c:pt>
                <c:pt idx="90">
                  <c:v>13009</c:v>
                </c:pt>
                <c:pt idx="91">
                  <c:v>19304.5</c:v>
                </c:pt>
                <c:pt idx="92">
                  <c:v>21566.5</c:v>
                </c:pt>
                <c:pt idx="93">
                  <c:v>22291.5</c:v>
                </c:pt>
                <c:pt idx="94">
                  <c:v>22961.5</c:v>
                </c:pt>
                <c:pt idx="95">
                  <c:v>24404.5</c:v>
                </c:pt>
                <c:pt idx="96">
                  <c:v>24405</c:v>
                </c:pt>
                <c:pt idx="97">
                  <c:v>24406.5</c:v>
                </c:pt>
                <c:pt idx="98">
                  <c:v>24407</c:v>
                </c:pt>
                <c:pt idx="99">
                  <c:v>24410.5</c:v>
                </c:pt>
                <c:pt idx="100">
                  <c:v>25839</c:v>
                </c:pt>
                <c:pt idx="101">
                  <c:v>25843</c:v>
                </c:pt>
                <c:pt idx="102">
                  <c:v>25924</c:v>
                </c:pt>
                <c:pt idx="103">
                  <c:v>25941</c:v>
                </c:pt>
                <c:pt idx="104">
                  <c:v>27291.5</c:v>
                </c:pt>
                <c:pt idx="105">
                  <c:v>27801.5</c:v>
                </c:pt>
                <c:pt idx="106">
                  <c:v>27819</c:v>
                </c:pt>
                <c:pt idx="107">
                  <c:v>28036</c:v>
                </c:pt>
                <c:pt idx="108">
                  <c:v>31683</c:v>
                </c:pt>
                <c:pt idx="109">
                  <c:v>33665</c:v>
                </c:pt>
                <c:pt idx="110">
                  <c:v>33671</c:v>
                </c:pt>
                <c:pt idx="111">
                  <c:v>33694.5</c:v>
                </c:pt>
                <c:pt idx="112">
                  <c:v>33826</c:v>
                </c:pt>
                <c:pt idx="113">
                  <c:v>35932</c:v>
                </c:pt>
                <c:pt idx="114">
                  <c:v>35959.5</c:v>
                </c:pt>
                <c:pt idx="115">
                  <c:v>35870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-7.11060000321595E-3</c:v>
                </c:pt>
                <c:pt idx="1">
                  <c:v>1.2071849996573292E-2</c:v>
                </c:pt>
                <c:pt idx="2">
                  <c:v>3.0896499956725165E-3</c:v>
                </c:pt>
                <c:pt idx="3">
                  <c:v>-1.8320450006285682E-2</c:v>
                </c:pt>
                <c:pt idx="4">
                  <c:v>2.6575724998110672E-2</c:v>
                </c:pt>
                <c:pt idx="5">
                  <c:v>8.950149996962864E-3</c:v>
                </c:pt>
                <c:pt idx="6">
                  <c:v>-1.6079350003565196E-2</c:v>
                </c:pt>
                <c:pt idx="7">
                  <c:v>2.1564999988186173E-3</c:v>
                </c:pt>
                <c:pt idx="8">
                  <c:v>4.7921499935910106E-3</c:v>
                </c:pt>
                <c:pt idx="9">
                  <c:v>7.9998999935924076E-3</c:v>
                </c:pt>
                <c:pt idx="10">
                  <c:v>-1.2914050006656907E-2</c:v>
                </c:pt>
                <c:pt idx="11">
                  <c:v>-1.1425950004195329E-2</c:v>
                </c:pt>
                <c:pt idx="12">
                  <c:v>1.1765399998694193E-2</c:v>
                </c:pt>
                <c:pt idx="13">
                  <c:v>-6.2257000026875176E-3</c:v>
                </c:pt>
                <c:pt idx="14">
                  <c:v>-3.2168000034289435E-3</c:v>
                </c:pt>
                <c:pt idx="15">
                  <c:v>1.997454999218462E-2</c:v>
                </c:pt>
                <c:pt idx="16">
                  <c:v>1.5192599996225908E-2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E2-4BC4-AB1B-316FC32F7D0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5">
                    <c:v>0</c:v>
                  </c:pt>
                  <c:pt idx="17">
                    <c:v>0</c:v>
                  </c:pt>
                  <c:pt idx="18">
                    <c:v>0</c:v>
                  </c:pt>
                  <c:pt idx="47">
                    <c:v>0</c:v>
                  </c:pt>
                  <c:pt idx="55">
                    <c:v>0</c:v>
                  </c:pt>
                  <c:pt idx="91">
                    <c:v>2.0000000000000001E-4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1.1000000000000001E-3</c:v>
                  </c:pt>
                  <c:pt idx="98">
                    <c:v>2.9999999999999997E-4</c:v>
                  </c:pt>
                  <c:pt idx="99">
                    <c:v>8.0000000000000004E-4</c:v>
                  </c:pt>
                  <c:pt idx="100">
                    <c:v>1.1000000000000001E-3</c:v>
                  </c:pt>
                  <c:pt idx="101">
                    <c:v>2.9999999999999997E-4</c:v>
                  </c:pt>
                  <c:pt idx="102">
                    <c:v>0</c:v>
                  </c:pt>
                  <c:pt idx="103">
                    <c:v>2.0000000000000001E-4</c:v>
                  </c:pt>
                  <c:pt idx="104">
                    <c:v>0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07">
                    <c:v>0</c:v>
                  </c:pt>
                  <c:pt idx="108">
                    <c:v>4.0000000000000001E-3</c:v>
                  </c:pt>
                  <c:pt idx="109">
                    <c:v>1E-3</c:v>
                  </c:pt>
                  <c:pt idx="110">
                    <c:v>8.0000000000000004E-4</c:v>
                  </c:pt>
                  <c:pt idx="111">
                    <c:v>2E-3</c:v>
                  </c:pt>
                  <c:pt idx="112">
                    <c:v>1E-3</c:v>
                  </c:pt>
                  <c:pt idx="113">
                    <c:v>1.0300000000000001E-3</c:v>
                  </c:pt>
                  <c:pt idx="114">
                    <c:v>2.4099999999999998E-3</c:v>
                  </c:pt>
                  <c:pt idx="115">
                    <c:v>3.0000000000000001E-3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5">
                    <c:v>0</c:v>
                  </c:pt>
                  <c:pt idx="17">
                    <c:v>0</c:v>
                  </c:pt>
                  <c:pt idx="18">
                    <c:v>0</c:v>
                  </c:pt>
                  <c:pt idx="47">
                    <c:v>0</c:v>
                  </c:pt>
                  <c:pt idx="55">
                    <c:v>0</c:v>
                  </c:pt>
                  <c:pt idx="91">
                    <c:v>2.0000000000000001E-4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1.1000000000000001E-3</c:v>
                  </c:pt>
                  <c:pt idx="98">
                    <c:v>2.9999999999999997E-4</c:v>
                  </c:pt>
                  <c:pt idx="99">
                    <c:v>8.0000000000000004E-4</c:v>
                  </c:pt>
                  <c:pt idx="100">
                    <c:v>1.1000000000000001E-3</c:v>
                  </c:pt>
                  <c:pt idx="101">
                    <c:v>2.9999999999999997E-4</c:v>
                  </c:pt>
                  <c:pt idx="102">
                    <c:v>0</c:v>
                  </c:pt>
                  <c:pt idx="103">
                    <c:v>2.0000000000000001E-4</c:v>
                  </c:pt>
                  <c:pt idx="104">
                    <c:v>0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07">
                    <c:v>0</c:v>
                  </c:pt>
                  <c:pt idx="108">
                    <c:v>4.0000000000000001E-3</c:v>
                  </c:pt>
                  <c:pt idx="109">
                    <c:v>1E-3</c:v>
                  </c:pt>
                  <c:pt idx="110">
                    <c:v>8.0000000000000004E-4</c:v>
                  </c:pt>
                  <c:pt idx="111">
                    <c:v>2E-3</c:v>
                  </c:pt>
                  <c:pt idx="112">
                    <c:v>1E-3</c:v>
                  </c:pt>
                  <c:pt idx="113">
                    <c:v>1.0300000000000001E-3</c:v>
                  </c:pt>
                  <c:pt idx="114">
                    <c:v>2.4099999999999998E-3</c:v>
                  </c:pt>
                  <c:pt idx="11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-21508</c:v>
                </c:pt>
                <c:pt idx="1">
                  <c:v>-21467</c:v>
                </c:pt>
                <c:pt idx="2">
                  <c:v>-21463</c:v>
                </c:pt>
                <c:pt idx="3">
                  <c:v>-20881</c:v>
                </c:pt>
                <c:pt idx="4">
                  <c:v>-18769.5</c:v>
                </c:pt>
                <c:pt idx="5">
                  <c:v>-18573</c:v>
                </c:pt>
                <c:pt idx="6">
                  <c:v>-15883</c:v>
                </c:pt>
                <c:pt idx="7">
                  <c:v>-15830</c:v>
                </c:pt>
                <c:pt idx="8">
                  <c:v>-15013</c:v>
                </c:pt>
                <c:pt idx="9">
                  <c:v>-13618</c:v>
                </c:pt>
                <c:pt idx="10">
                  <c:v>-9329</c:v>
                </c:pt>
                <c:pt idx="11">
                  <c:v>-7871</c:v>
                </c:pt>
                <c:pt idx="12">
                  <c:v>-7828</c:v>
                </c:pt>
                <c:pt idx="13">
                  <c:v>-7826</c:v>
                </c:pt>
                <c:pt idx="14">
                  <c:v>-7824</c:v>
                </c:pt>
                <c:pt idx="15">
                  <c:v>-7781</c:v>
                </c:pt>
                <c:pt idx="16">
                  <c:v>-7732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4</c:v>
                </c:pt>
                <c:pt idx="21">
                  <c:v>35</c:v>
                </c:pt>
                <c:pt idx="22">
                  <c:v>37</c:v>
                </c:pt>
                <c:pt idx="23">
                  <c:v>39</c:v>
                </c:pt>
                <c:pt idx="24">
                  <c:v>646</c:v>
                </c:pt>
                <c:pt idx="25">
                  <c:v>693</c:v>
                </c:pt>
                <c:pt idx="26">
                  <c:v>783</c:v>
                </c:pt>
                <c:pt idx="27">
                  <c:v>789</c:v>
                </c:pt>
                <c:pt idx="28">
                  <c:v>793</c:v>
                </c:pt>
                <c:pt idx="29">
                  <c:v>832</c:v>
                </c:pt>
                <c:pt idx="30">
                  <c:v>834</c:v>
                </c:pt>
                <c:pt idx="31">
                  <c:v>854</c:v>
                </c:pt>
                <c:pt idx="32">
                  <c:v>887</c:v>
                </c:pt>
                <c:pt idx="33">
                  <c:v>891</c:v>
                </c:pt>
                <c:pt idx="34">
                  <c:v>942</c:v>
                </c:pt>
                <c:pt idx="35">
                  <c:v>1361</c:v>
                </c:pt>
                <c:pt idx="36">
                  <c:v>1363</c:v>
                </c:pt>
                <c:pt idx="37">
                  <c:v>1418</c:v>
                </c:pt>
                <c:pt idx="38">
                  <c:v>1504</c:v>
                </c:pt>
                <c:pt idx="39">
                  <c:v>1506</c:v>
                </c:pt>
                <c:pt idx="40">
                  <c:v>1508</c:v>
                </c:pt>
                <c:pt idx="41">
                  <c:v>1557</c:v>
                </c:pt>
                <c:pt idx="42">
                  <c:v>1561</c:v>
                </c:pt>
                <c:pt idx="43">
                  <c:v>1610</c:v>
                </c:pt>
                <c:pt idx="44">
                  <c:v>1612</c:v>
                </c:pt>
                <c:pt idx="45">
                  <c:v>2088</c:v>
                </c:pt>
                <c:pt idx="46">
                  <c:v>2090</c:v>
                </c:pt>
                <c:pt idx="47">
                  <c:v>2136</c:v>
                </c:pt>
                <c:pt idx="48">
                  <c:v>2225</c:v>
                </c:pt>
                <c:pt idx="49">
                  <c:v>2233</c:v>
                </c:pt>
                <c:pt idx="50">
                  <c:v>2272</c:v>
                </c:pt>
                <c:pt idx="51">
                  <c:v>2319</c:v>
                </c:pt>
                <c:pt idx="52">
                  <c:v>2803</c:v>
                </c:pt>
                <c:pt idx="53">
                  <c:v>2809</c:v>
                </c:pt>
                <c:pt idx="54">
                  <c:v>2815</c:v>
                </c:pt>
                <c:pt idx="55">
                  <c:v>2815</c:v>
                </c:pt>
                <c:pt idx="56">
                  <c:v>2899</c:v>
                </c:pt>
                <c:pt idx="57">
                  <c:v>2901</c:v>
                </c:pt>
                <c:pt idx="58">
                  <c:v>2999</c:v>
                </c:pt>
                <c:pt idx="59">
                  <c:v>3056</c:v>
                </c:pt>
                <c:pt idx="60">
                  <c:v>3058</c:v>
                </c:pt>
                <c:pt idx="61">
                  <c:v>3473</c:v>
                </c:pt>
                <c:pt idx="62">
                  <c:v>3522</c:v>
                </c:pt>
                <c:pt idx="63">
                  <c:v>3528</c:v>
                </c:pt>
                <c:pt idx="64">
                  <c:v>3671</c:v>
                </c:pt>
                <c:pt idx="65">
                  <c:v>3828</c:v>
                </c:pt>
                <c:pt idx="66">
                  <c:v>3830</c:v>
                </c:pt>
                <c:pt idx="67">
                  <c:v>3834</c:v>
                </c:pt>
                <c:pt idx="68">
                  <c:v>4247</c:v>
                </c:pt>
                <c:pt idx="69">
                  <c:v>4251</c:v>
                </c:pt>
                <c:pt idx="70">
                  <c:v>4345</c:v>
                </c:pt>
                <c:pt idx="71">
                  <c:v>4349</c:v>
                </c:pt>
                <c:pt idx="72">
                  <c:v>5691</c:v>
                </c:pt>
                <c:pt idx="73">
                  <c:v>5693</c:v>
                </c:pt>
                <c:pt idx="74">
                  <c:v>5705</c:v>
                </c:pt>
                <c:pt idx="75">
                  <c:v>5750</c:v>
                </c:pt>
                <c:pt idx="76">
                  <c:v>5791</c:v>
                </c:pt>
                <c:pt idx="77">
                  <c:v>7090</c:v>
                </c:pt>
                <c:pt idx="78">
                  <c:v>7147</c:v>
                </c:pt>
                <c:pt idx="79">
                  <c:v>7956</c:v>
                </c:pt>
                <c:pt idx="80">
                  <c:v>7958</c:v>
                </c:pt>
                <c:pt idx="81">
                  <c:v>10799</c:v>
                </c:pt>
                <c:pt idx="82">
                  <c:v>10844</c:v>
                </c:pt>
                <c:pt idx="83">
                  <c:v>10848</c:v>
                </c:pt>
                <c:pt idx="84">
                  <c:v>10852</c:v>
                </c:pt>
                <c:pt idx="85">
                  <c:v>11485</c:v>
                </c:pt>
                <c:pt idx="86">
                  <c:v>11559</c:v>
                </c:pt>
                <c:pt idx="87">
                  <c:v>11565</c:v>
                </c:pt>
                <c:pt idx="88">
                  <c:v>11567</c:v>
                </c:pt>
                <c:pt idx="89">
                  <c:v>12243</c:v>
                </c:pt>
                <c:pt idx="90">
                  <c:v>13009</c:v>
                </c:pt>
                <c:pt idx="91">
                  <c:v>19304.5</c:v>
                </c:pt>
                <c:pt idx="92">
                  <c:v>21566.5</c:v>
                </c:pt>
                <c:pt idx="93">
                  <c:v>22291.5</c:v>
                </c:pt>
                <c:pt idx="94">
                  <c:v>22961.5</c:v>
                </c:pt>
                <c:pt idx="95">
                  <c:v>24404.5</c:v>
                </c:pt>
                <c:pt idx="96">
                  <c:v>24405</c:v>
                </c:pt>
                <c:pt idx="97">
                  <c:v>24406.5</c:v>
                </c:pt>
                <c:pt idx="98">
                  <c:v>24407</c:v>
                </c:pt>
                <c:pt idx="99">
                  <c:v>24410.5</c:v>
                </c:pt>
                <c:pt idx="100">
                  <c:v>25839</c:v>
                </c:pt>
                <c:pt idx="101">
                  <c:v>25843</c:v>
                </c:pt>
                <c:pt idx="102">
                  <c:v>25924</c:v>
                </c:pt>
                <c:pt idx="103">
                  <c:v>25941</c:v>
                </c:pt>
                <c:pt idx="104">
                  <c:v>27291.5</c:v>
                </c:pt>
                <c:pt idx="105">
                  <c:v>27801.5</c:v>
                </c:pt>
                <c:pt idx="106">
                  <c:v>27819</c:v>
                </c:pt>
                <c:pt idx="107">
                  <c:v>28036</c:v>
                </c:pt>
                <c:pt idx="108">
                  <c:v>31683</c:v>
                </c:pt>
                <c:pt idx="109">
                  <c:v>33665</c:v>
                </c:pt>
                <c:pt idx="110">
                  <c:v>33671</c:v>
                </c:pt>
                <c:pt idx="111">
                  <c:v>33694.5</c:v>
                </c:pt>
                <c:pt idx="112">
                  <c:v>33826</c:v>
                </c:pt>
                <c:pt idx="113">
                  <c:v>35932</c:v>
                </c:pt>
                <c:pt idx="114">
                  <c:v>35959.5</c:v>
                </c:pt>
                <c:pt idx="115">
                  <c:v>35870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24">
                  <c:v>7.4746999962371774E-3</c:v>
                </c:pt>
                <c:pt idx="25">
                  <c:v>1.683850001427345E-3</c:v>
                </c:pt>
                <c:pt idx="26">
                  <c:v>-7.9156500069075264E-3</c:v>
                </c:pt>
                <c:pt idx="27">
                  <c:v>4.1110499951173551E-3</c:v>
                </c:pt>
                <c:pt idx="28">
                  <c:v>-3.8711500019417144E-3</c:v>
                </c:pt>
                <c:pt idx="29">
                  <c:v>3.302399993117433E-3</c:v>
                </c:pt>
                <c:pt idx="30">
                  <c:v>-7.6887000032002106E-3</c:v>
                </c:pt>
                <c:pt idx="31">
                  <c:v>-5.9970000438624993E-4</c:v>
                </c:pt>
                <c:pt idx="32">
                  <c:v>-1.1452850005298387E-2</c:v>
                </c:pt>
                <c:pt idx="33">
                  <c:v>6.5649500029394403E-3</c:v>
                </c:pt>
                <c:pt idx="34">
                  <c:v>-1.6208100008952897E-2</c:v>
                </c:pt>
                <c:pt idx="35">
                  <c:v>7.6564499977394007E-3</c:v>
                </c:pt>
                <c:pt idx="36">
                  <c:v>-1.3346500054467469E-3</c:v>
                </c:pt>
                <c:pt idx="37">
                  <c:v>4.910099996777717E-3</c:v>
                </c:pt>
                <c:pt idx="38">
                  <c:v>-1.6707200004020706E-2</c:v>
                </c:pt>
                <c:pt idx="39">
                  <c:v>-4.6983000065665692E-3</c:v>
                </c:pt>
                <c:pt idx="40">
                  <c:v>-5.6894000081229024E-3</c:v>
                </c:pt>
                <c:pt idx="41">
                  <c:v>-4.4713500028592534E-3</c:v>
                </c:pt>
                <c:pt idx="42">
                  <c:v>-8.4535500063793734E-3</c:v>
                </c:pt>
                <c:pt idx="43">
                  <c:v>7.6450000051409006E-4</c:v>
                </c:pt>
                <c:pt idx="44">
                  <c:v>8.7733999971533194E-3</c:v>
                </c:pt>
                <c:pt idx="45">
                  <c:v>3.8915999975870363E-3</c:v>
                </c:pt>
                <c:pt idx="46">
                  <c:v>1.1900499994226266E-2</c:v>
                </c:pt>
                <c:pt idx="47">
                  <c:v>9.1051999988849275E-3</c:v>
                </c:pt>
                <c:pt idx="48">
                  <c:v>4.5012499977019615E-3</c:v>
                </c:pt>
                <c:pt idx="49">
                  <c:v>5.5368499961332418E-3</c:v>
                </c:pt>
                <c:pt idx="52">
                  <c:v>1.0733499948401004E-3</c:v>
                </c:pt>
                <c:pt idx="53">
                  <c:v>3.1000500021036714E-3</c:v>
                </c:pt>
                <c:pt idx="54">
                  <c:v>3.1267499944078736E-3</c:v>
                </c:pt>
                <c:pt idx="55">
                  <c:v>4.1267499982495792E-3</c:v>
                </c:pt>
                <c:pt idx="56">
                  <c:v>1.950054999178974E-2</c:v>
                </c:pt>
                <c:pt idx="57">
                  <c:v>7.5094499916303903E-3</c:v>
                </c:pt>
                <c:pt idx="58">
                  <c:v>9.9455499948817305E-3</c:v>
                </c:pt>
                <c:pt idx="59">
                  <c:v>1.9919999613193795E-4</c:v>
                </c:pt>
                <c:pt idx="60">
                  <c:v>-5.7919000028050505E-3</c:v>
                </c:pt>
                <c:pt idx="61">
                  <c:v>4.054849996464327E-3</c:v>
                </c:pt>
                <c:pt idx="62">
                  <c:v>1.5272899996489286E-2</c:v>
                </c:pt>
                <c:pt idx="63">
                  <c:v>8.2995999982813373E-3</c:v>
                </c:pt>
                <c:pt idx="65">
                  <c:v>6.3460000092163682E-4</c:v>
                </c:pt>
                <c:pt idx="66">
                  <c:v>-7.3564999984228052E-3</c:v>
                </c:pt>
                <c:pt idx="67">
                  <c:v>2.2661299997707829E-2</c:v>
                </c:pt>
                <c:pt idx="68">
                  <c:v>-5.0085000839317217E-4</c:v>
                </c:pt>
                <c:pt idx="69">
                  <c:v>4.5169500008341856E-3</c:v>
                </c:pt>
                <c:pt idx="70">
                  <c:v>2.3935249999340158E-2</c:v>
                </c:pt>
                <c:pt idx="71">
                  <c:v>5.9530500002438203E-3</c:v>
                </c:pt>
                <c:pt idx="72">
                  <c:v>-3.0750500081921928E-3</c:v>
                </c:pt>
                <c:pt idx="73">
                  <c:v>-6.6150001657661051E-5</c:v>
                </c:pt>
                <c:pt idx="74">
                  <c:v>-1.2750002497341484E-5</c:v>
                </c:pt>
                <c:pt idx="75">
                  <c:v>3.1874999986030161E-3</c:v>
                </c:pt>
                <c:pt idx="76">
                  <c:v>9.3699499993817881E-3</c:v>
                </c:pt>
                <c:pt idx="77">
                  <c:v>1.1150499994982965E-2</c:v>
                </c:pt>
                <c:pt idx="78">
                  <c:v>-3.5958500011474825E-3</c:v>
                </c:pt>
                <c:pt idx="79">
                  <c:v>-2.9958000086480752E-3</c:v>
                </c:pt>
                <c:pt idx="80">
                  <c:v>1.0013099999923725E-2</c:v>
                </c:pt>
                <c:pt idx="81">
                  <c:v>6.555499930982478E-4</c:v>
                </c:pt>
                <c:pt idx="82">
                  <c:v>-2.4144200004229788E-2</c:v>
                </c:pt>
                <c:pt idx="83">
                  <c:v>-7.1263999998336658E-3</c:v>
                </c:pt>
                <c:pt idx="84">
                  <c:v>3.8913999960641377E-3</c:v>
                </c:pt>
                <c:pt idx="86">
                  <c:v>1.603754999814555E-2</c:v>
                </c:pt>
                <c:pt idx="87">
                  <c:v>6.4249994466081262E-5</c:v>
                </c:pt>
                <c:pt idx="88">
                  <c:v>4.073149997566361E-3</c:v>
                </c:pt>
                <c:pt idx="89">
                  <c:v>1.0813499902724288E-3</c:v>
                </c:pt>
                <c:pt idx="90">
                  <c:v>-1.5099500014912337E-3</c:v>
                </c:pt>
                <c:pt idx="105">
                  <c:v>1.0816674999659881E-2</c:v>
                </c:pt>
                <c:pt idx="106">
                  <c:v>1.1394549997930881E-2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E2-4BC4-AB1B-316FC32F7D0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5">
                    <c:v>0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5">
                    <c:v>0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-21508</c:v>
                </c:pt>
                <c:pt idx="1">
                  <c:v>-21467</c:v>
                </c:pt>
                <c:pt idx="2">
                  <c:v>-21463</c:v>
                </c:pt>
                <c:pt idx="3">
                  <c:v>-20881</c:v>
                </c:pt>
                <c:pt idx="4">
                  <c:v>-18769.5</c:v>
                </c:pt>
                <c:pt idx="5">
                  <c:v>-18573</c:v>
                </c:pt>
                <c:pt idx="6">
                  <c:v>-15883</c:v>
                </c:pt>
                <c:pt idx="7">
                  <c:v>-15830</c:v>
                </c:pt>
                <c:pt idx="8">
                  <c:v>-15013</c:v>
                </c:pt>
                <c:pt idx="9">
                  <c:v>-13618</c:v>
                </c:pt>
                <c:pt idx="10">
                  <c:v>-9329</c:v>
                </c:pt>
                <c:pt idx="11">
                  <c:v>-7871</c:v>
                </c:pt>
                <c:pt idx="12">
                  <c:v>-7828</c:v>
                </c:pt>
                <c:pt idx="13">
                  <c:v>-7826</c:v>
                </c:pt>
                <c:pt idx="14">
                  <c:v>-7824</c:v>
                </c:pt>
                <c:pt idx="15">
                  <c:v>-7781</c:v>
                </c:pt>
                <c:pt idx="16">
                  <c:v>-7732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4</c:v>
                </c:pt>
                <c:pt idx="21">
                  <c:v>35</c:v>
                </c:pt>
                <c:pt idx="22">
                  <c:v>37</c:v>
                </c:pt>
                <c:pt idx="23">
                  <c:v>39</c:v>
                </c:pt>
                <c:pt idx="24">
                  <c:v>646</c:v>
                </c:pt>
                <c:pt idx="25">
                  <c:v>693</c:v>
                </c:pt>
                <c:pt idx="26">
                  <c:v>783</c:v>
                </c:pt>
                <c:pt idx="27">
                  <c:v>789</c:v>
                </c:pt>
                <c:pt idx="28">
                  <c:v>793</c:v>
                </c:pt>
                <c:pt idx="29">
                  <c:v>832</c:v>
                </c:pt>
                <c:pt idx="30">
                  <c:v>834</c:v>
                </c:pt>
                <c:pt idx="31">
                  <c:v>854</c:v>
                </c:pt>
                <c:pt idx="32">
                  <c:v>887</c:v>
                </c:pt>
                <c:pt idx="33">
                  <c:v>891</c:v>
                </c:pt>
                <c:pt idx="34">
                  <c:v>942</c:v>
                </c:pt>
                <c:pt idx="35">
                  <c:v>1361</c:v>
                </c:pt>
                <c:pt idx="36">
                  <c:v>1363</c:v>
                </c:pt>
                <c:pt idx="37">
                  <c:v>1418</c:v>
                </c:pt>
                <c:pt idx="38">
                  <c:v>1504</c:v>
                </c:pt>
                <c:pt idx="39">
                  <c:v>1506</c:v>
                </c:pt>
                <c:pt idx="40">
                  <c:v>1508</c:v>
                </c:pt>
                <c:pt idx="41">
                  <c:v>1557</c:v>
                </c:pt>
                <c:pt idx="42">
                  <c:v>1561</c:v>
                </c:pt>
                <c:pt idx="43">
                  <c:v>1610</c:v>
                </c:pt>
                <c:pt idx="44">
                  <c:v>1612</c:v>
                </c:pt>
                <c:pt idx="45">
                  <c:v>2088</c:v>
                </c:pt>
                <c:pt idx="46">
                  <c:v>2090</c:v>
                </c:pt>
                <c:pt idx="47">
                  <c:v>2136</c:v>
                </c:pt>
                <c:pt idx="48">
                  <c:v>2225</c:v>
                </c:pt>
                <c:pt idx="49">
                  <c:v>2233</c:v>
                </c:pt>
                <c:pt idx="50">
                  <c:v>2272</c:v>
                </c:pt>
                <c:pt idx="51">
                  <c:v>2319</c:v>
                </c:pt>
                <c:pt idx="52">
                  <c:v>2803</c:v>
                </c:pt>
                <c:pt idx="53">
                  <c:v>2809</c:v>
                </c:pt>
                <c:pt idx="54">
                  <c:v>2815</c:v>
                </c:pt>
                <c:pt idx="55">
                  <c:v>2815</c:v>
                </c:pt>
                <c:pt idx="56">
                  <c:v>2899</c:v>
                </c:pt>
                <c:pt idx="57">
                  <c:v>2901</c:v>
                </c:pt>
                <c:pt idx="58">
                  <c:v>2999</c:v>
                </c:pt>
                <c:pt idx="59">
                  <c:v>3056</c:v>
                </c:pt>
                <c:pt idx="60">
                  <c:v>3058</c:v>
                </c:pt>
                <c:pt idx="61">
                  <c:v>3473</c:v>
                </c:pt>
                <c:pt idx="62">
                  <c:v>3522</c:v>
                </c:pt>
                <c:pt idx="63">
                  <c:v>3528</c:v>
                </c:pt>
                <c:pt idx="64">
                  <c:v>3671</c:v>
                </c:pt>
                <c:pt idx="65">
                  <c:v>3828</c:v>
                </c:pt>
                <c:pt idx="66">
                  <c:v>3830</c:v>
                </c:pt>
                <c:pt idx="67">
                  <c:v>3834</c:v>
                </c:pt>
                <c:pt idx="68">
                  <c:v>4247</c:v>
                </c:pt>
                <c:pt idx="69">
                  <c:v>4251</c:v>
                </c:pt>
                <c:pt idx="70">
                  <c:v>4345</c:v>
                </c:pt>
                <c:pt idx="71">
                  <c:v>4349</c:v>
                </c:pt>
                <c:pt idx="72">
                  <c:v>5691</c:v>
                </c:pt>
                <c:pt idx="73">
                  <c:v>5693</c:v>
                </c:pt>
                <c:pt idx="74">
                  <c:v>5705</c:v>
                </c:pt>
                <c:pt idx="75">
                  <c:v>5750</c:v>
                </c:pt>
                <c:pt idx="76">
                  <c:v>5791</c:v>
                </c:pt>
                <c:pt idx="77">
                  <c:v>7090</c:v>
                </c:pt>
                <c:pt idx="78">
                  <c:v>7147</c:v>
                </c:pt>
                <c:pt idx="79">
                  <c:v>7956</c:v>
                </c:pt>
                <c:pt idx="80">
                  <c:v>7958</c:v>
                </c:pt>
                <c:pt idx="81">
                  <c:v>10799</c:v>
                </c:pt>
                <c:pt idx="82">
                  <c:v>10844</c:v>
                </c:pt>
                <c:pt idx="83">
                  <c:v>10848</c:v>
                </c:pt>
                <c:pt idx="84">
                  <c:v>10852</c:v>
                </c:pt>
                <c:pt idx="85">
                  <c:v>11485</c:v>
                </c:pt>
                <c:pt idx="86">
                  <c:v>11559</c:v>
                </c:pt>
                <c:pt idx="87">
                  <c:v>11565</c:v>
                </c:pt>
                <c:pt idx="88">
                  <c:v>11567</c:v>
                </c:pt>
                <c:pt idx="89">
                  <c:v>12243</c:v>
                </c:pt>
                <c:pt idx="90">
                  <c:v>13009</c:v>
                </c:pt>
                <c:pt idx="91">
                  <c:v>19304.5</c:v>
                </c:pt>
                <c:pt idx="92">
                  <c:v>21566.5</c:v>
                </c:pt>
                <c:pt idx="93">
                  <c:v>22291.5</c:v>
                </c:pt>
                <c:pt idx="94">
                  <c:v>22961.5</c:v>
                </c:pt>
                <c:pt idx="95">
                  <c:v>24404.5</c:v>
                </c:pt>
                <c:pt idx="96">
                  <c:v>24405</c:v>
                </c:pt>
                <c:pt idx="97">
                  <c:v>24406.5</c:v>
                </c:pt>
                <c:pt idx="98">
                  <c:v>24407</c:v>
                </c:pt>
                <c:pt idx="99">
                  <c:v>24410.5</c:v>
                </c:pt>
                <c:pt idx="100">
                  <c:v>25839</c:v>
                </c:pt>
                <c:pt idx="101">
                  <c:v>25843</c:v>
                </c:pt>
                <c:pt idx="102">
                  <c:v>25924</c:v>
                </c:pt>
                <c:pt idx="103">
                  <c:v>25941</c:v>
                </c:pt>
                <c:pt idx="104">
                  <c:v>27291.5</c:v>
                </c:pt>
                <c:pt idx="105">
                  <c:v>27801.5</c:v>
                </c:pt>
                <c:pt idx="106">
                  <c:v>27819</c:v>
                </c:pt>
                <c:pt idx="107">
                  <c:v>28036</c:v>
                </c:pt>
                <c:pt idx="108">
                  <c:v>31683</c:v>
                </c:pt>
                <c:pt idx="109">
                  <c:v>33665</c:v>
                </c:pt>
                <c:pt idx="110">
                  <c:v>33671</c:v>
                </c:pt>
                <c:pt idx="111">
                  <c:v>33694.5</c:v>
                </c:pt>
                <c:pt idx="112">
                  <c:v>33826</c:v>
                </c:pt>
                <c:pt idx="113">
                  <c:v>35932</c:v>
                </c:pt>
                <c:pt idx="114">
                  <c:v>35959.5</c:v>
                </c:pt>
                <c:pt idx="115">
                  <c:v>35870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7">
                  <c:v>-5.0000000192085281E-4</c:v>
                </c:pt>
                <c:pt idx="18">
                  <c:v>0</c:v>
                </c:pt>
                <c:pt idx="19">
                  <c:v>1.7799997294787318E-5</c:v>
                </c:pt>
                <c:pt idx="20">
                  <c:v>1.5177999957813881E-3</c:v>
                </c:pt>
                <c:pt idx="21">
                  <c:v>-3.4425000922055915E-4</c:v>
                </c:pt>
                <c:pt idx="22">
                  <c:v>1.3646500010509044E-3</c:v>
                </c:pt>
                <c:pt idx="23">
                  <c:v>5.7355000171810389E-4</c:v>
                </c:pt>
                <c:pt idx="50">
                  <c:v>2.7103999964310788E-3</c:v>
                </c:pt>
                <c:pt idx="51">
                  <c:v>2.9195499955676496E-3</c:v>
                </c:pt>
                <c:pt idx="64">
                  <c:v>2.9359499967540614E-3</c:v>
                </c:pt>
                <c:pt idx="85">
                  <c:v>-4.5917500028735958E-3</c:v>
                </c:pt>
                <c:pt idx="91">
                  <c:v>3.9050249979482032E-3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E2-4BC4-AB1B-316FC32F7D0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5">
                    <c:v>0</c:v>
                  </c:pt>
                  <c:pt idx="17">
                    <c:v>0</c:v>
                  </c:pt>
                  <c:pt idx="18">
                    <c:v>0</c:v>
                  </c:pt>
                  <c:pt idx="47">
                    <c:v>0</c:v>
                  </c:pt>
                  <c:pt idx="5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5">
                    <c:v>0</c:v>
                  </c:pt>
                  <c:pt idx="17">
                    <c:v>0</c:v>
                  </c:pt>
                  <c:pt idx="18">
                    <c:v>0</c:v>
                  </c:pt>
                  <c:pt idx="47">
                    <c:v>0</c:v>
                  </c:pt>
                  <c:pt idx="5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-21508</c:v>
                </c:pt>
                <c:pt idx="1">
                  <c:v>-21467</c:v>
                </c:pt>
                <c:pt idx="2">
                  <c:v>-21463</c:v>
                </c:pt>
                <c:pt idx="3">
                  <c:v>-20881</c:v>
                </c:pt>
                <c:pt idx="4">
                  <c:v>-18769.5</c:v>
                </c:pt>
                <c:pt idx="5">
                  <c:v>-18573</c:v>
                </c:pt>
                <c:pt idx="6">
                  <c:v>-15883</c:v>
                </c:pt>
                <c:pt idx="7">
                  <c:v>-15830</c:v>
                </c:pt>
                <c:pt idx="8">
                  <c:v>-15013</c:v>
                </c:pt>
                <c:pt idx="9">
                  <c:v>-13618</c:v>
                </c:pt>
                <c:pt idx="10">
                  <c:v>-9329</c:v>
                </c:pt>
                <c:pt idx="11">
                  <c:v>-7871</c:v>
                </c:pt>
                <c:pt idx="12">
                  <c:v>-7828</c:v>
                </c:pt>
                <c:pt idx="13">
                  <c:v>-7826</c:v>
                </c:pt>
                <c:pt idx="14">
                  <c:v>-7824</c:v>
                </c:pt>
                <c:pt idx="15">
                  <c:v>-7781</c:v>
                </c:pt>
                <c:pt idx="16">
                  <c:v>-7732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4</c:v>
                </c:pt>
                <c:pt idx="21">
                  <c:v>35</c:v>
                </c:pt>
                <c:pt idx="22">
                  <c:v>37</c:v>
                </c:pt>
                <c:pt idx="23">
                  <c:v>39</c:v>
                </c:pt>
                <c:pt idx="24">
                  <c:v>646</c:v>
                </c:pt>
                <c:pt idx="25">
                  <c:v>693</c:v>
                </c:pt>
                <c:pt idx="26">
                  <c:v>783</c:v>
                </c:pt>
                <c:pt idx="27">
                  <c:v>789</c:v>
                </c:pt>
                <c:pt idx="28">
                  <c:v>793</c:v>
                </c:pt>
                <c:pt idx="29">
                  <c:v>832</c:v>
                </c:pt>
                <c:pt idx="30">
                  <c:v>834</c:v>
                </c:pt>
                <c:pt idx="31">
                  <c:v>854</c:v>
                </c:pt>
                <c:pt idx="32">
                  <c:v>887</c:v>
                </c:pt>
                <c:pt idx="33">
                  <c:v>891</c:v>
                </c:pt>
                <c:pt idx="34">
                  <c:v>942</c:v>
                </c:pt>
                <c:pt idx="35">
                  <c:v>1361</c:v>
                </c:pt>
                <c:pt idx="36">
                  <c:v>1363</c:v>
                </c:pt>
                <c:pt idx="37">
                  <c:v>1418</c:v>
                </c:pt>
                <c:pt idx="38">
                  <c:v>1504</c:v>
                </c:pt>
                <c:pt idx="39">
                  <c:v>1506</c:v>
                </c:pt>
                <c:pt idx="40">
                  <c:v>1508</c:v>
                </c:pt>
                <c:pt idx="41">
                  <c:v>1557</c:v>
                </c:pt>
                <c:pt idx="42">
                  <c:v>1561</c:v>
                </c:pt>
                <c:pt idx="43">
                  <c:v>1610</c:v>
                </c:pt>
                <c:pt idx="44">
                  <c:v>1612</c:v>
                </c:pt>
                <c:pt idx="45">
                  <c:v>2088</c:v>
                </c:pt>
                <c:pt idx="46">
                  <c:v>2090</c:v>
                </c:pt>
                <c:pt idx="47">
                  <c:v>2136</c:v>
                </c:pt>
                <c:pt idx="48">
                  <c:v>2225</c:v>
                </c:pt>
                <c:pt idx="49">
                  <c:v>2233</c:v>
                </c:pt>
                <c:pt idx="50">
                  <c:v>2272</c:v>
                </c:pt>
                <c:pt idx="51">
                  <c:v>2319</c:v>
                </c:pt>
                <c:pt idx="52">
                  <c:v>2803</c:v>
                </c:pt>
                <c:pt idx="53">
                  <c:v>2809</c:v>
                </c:pt>
                <c:pt idx="54">
                  <c:v>2815</c:v>
                </c:pt>
                <c:pt idx="55">
                  <c:v>2815</c:v>
                </c:pt>
                <c:pt idx="56">
                  <c:v>2899</c:v>
                </c:pt>
                <c:pt idx="57">
                  <c:v>2901</c:v>
                </c:pt>
                <c:pt idx="58">
                  <c:v>2999</c:v>
                </c:pt>
                <c:pt idx="59">
                  <c:v>3056</c:v>
                </c:pt>
                <c:pt idx="60">
                  <c:v>3058</c:v>
                </c:pt>
                <c:pt idx="61">
                  <c:v>3473</c:v>
                </c:pt>
                <c:pt idx="62">
                  <c:v>3522</c:v>
                </c:pt>
                <c:pt idx="63">
                  <c:v>3528</c:v>
                </c:pt>
                <c:pt idx="64">
                  <c:v>3671</c:v>
                </c:pt>
                <c:pt idx="65">
                  <c:v>3828</c:v>
                </c:pt>
                <c:pt idx="66">
                  <c:v>3830</c:v>
                </c:pt>
                <c:pt idx="67">
                  <c:v>3834</c:v>
                </c:pt>
                <c:pt idx="68">
                  <c:v>4247</c:v>
                </c:pt>
                <c:pt idx="69">
                  <c:v>4251</c:v>
                </c:pt>
                <c:pt idx="70">
                  <c:v>4345</c:v>
                </c:pt>
                <c:pt idx="71">
                  <c:v>4349</c:v>
                </c:pt>
                <c:pt idx="72">
                  <c:v>5691</c:v>
                </c:pt>
                <c:pt idx="73">
                  <c:v>5693</c:v>
                </c:pt>
                <c:pt idx="74">
                  <c:v>5705</c:v>
                </c:pt>
                <c:pt idx="75">
                  <c:v>5750</c:v>
                </c:pt>
                <c:pt idx="76">
                  <c:v>5791</c:v>
                </c:pt>
                <c:pt idx="77">
                  <c:v>7090</c:v>
                </c:pt>
                <c:pt idx="78">
                  <c:v>7147</c:v>
                </c:pt>
                <c:pt idx="79">
                  <c:v>7956</c:v>
                </c:pt>
                <c:pt idx="80">
                  <c:v>7958</c:v>
                </c:pt>
                <c:pt idx="81">
                  <c:v>10799</c:v>
                </c:pt>
                <c:pt idx="82">
                  <c:v>10844</c:v>
                </c:pt>
                <c:pt idx="83">
                  <c:v>10848</c:v>
                </c:pt>
                <c:pt idx="84">
                  <c:v>10852</c:v>
                </c:pt>
                <c:pt idx="85">
                  <c:v>11485</c:v>
                </c:pt>
                <c:pt idx="86">
                  <c:v>11559</c:v>
                </c:pt>
                <c:pt idx="87">
                  <c:v>11565</c:v>
                </c:pt>
                <c:pt idx="88">
                  <c:v>11567</c:v>
                </c:pt>
                <c:pt idx="89">
                  <c:v>12243</c:v>
                </c:pt>
                <c:pt idx="90">
                  <c:v>13009</c:v>
                </c:pt>
                <c:pt idx="91">
                  <c:v>19304.5</c:v>
                </c:pt>
                <c:pt idx="92">
                  <c:v>21566.5</c:v>
                </c:pt>
                <c:pt idx="93">
                  <c:v>22291.5</c:v>
                </c:pt>
                <c:pt idx="94">
                  <c:v>22961.5</c:v>
                </c:pt>
                <c:pt idx="95">
                  <c:v>24404.5</c:v>
                </c:pt>
                <c:pt idx="96">
                  <c:v>24405</c:v>
                </c:pt>
                <c:pt idx="97">
                  <c:v>24406.5</c:v>
                </c:pt>
                <c:pt idx="98">
                  <c:v>24407</c:v>
                </c:pt>
                <c:pt idx="99">
                  <c:v>24410.5</c:v>
                </c:pt>
                <c:pt idx="100">
                  <c:v>25839</c:v>
                </c:pt>
                <c:pt idx="101">
                  <c:v>25843</c:v>
                </c:pt>
                <c:pt idx="102">
                  <c:v>25924</c:v>
                </c:pt>
                <c:pt idx="103">
                  <c:v>25941</c:v>
                </c:pt>
                <c:pt idx="104">
                  <c:v>27291.5</c:v>
                </c:pt>
                <c:pt idx="105">
                  <c:v>27801.5</c:v>
                </c:pt>
                <c:pt idx="106">
                  <c:v>27819</c:v>
                </c:pt>
                <c:pt idx="107">
                  <c:v>28036</c:v>
                </c:pt>
                <c:pt idx="108">
                  <c:v>31683</c:v>
                </c:pt>
                <c:pt idx="109">
                  <c:v>33665</c:v>
                </c:pt>
                <c:pt idx="110">
                  <c:v>33671</c:v>
                </c:pt>
                <c:pt idx="111">
                  <c:v>33694.5</c:v>
                </c:pt>
                <c:pt idx="112">
                  <c:v>33826</c:v>
                </c:pt>
                <c:pt idx="113">
                  <c:v>35932</c:v>
                </c:pt>
                <c:pt idx="114">
                  <c:v>35959.5</c:v>
                </c:pt>
                <c:pt idx="115">
                  <c:v>35870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92">
                  <c:v>9.8709250014508143E-3</c:v>
                </c:pt>
                <c:pt idx="93">
                  <c:v>5.8971749967895448E-3</c:v>
                </c:pt>
                <c:pt idx="94">
                  <c:v>5.7786749966908246E-3</c:v>
                </c:pt>
                <c:pt idx="95">
                  <c:v>1.0700024991820101E-2</c:v>
                </c:pt>
                <c:pt idx="96">
                  <c:v>1.1402250005630776E-2</c:v>
                </c:pt>
                <c:pt idx="97">
                  <c:v>7.7089249971322715E-3</c:v>
                </c:pt>
                <c:pt idx="98">
                  <c:v>1.2911149999126792E-2</c:v>
                </c:pt>
                <c:pt idx="99">
                  <c:v>1.3626724998175632E-2</c:v>
                </c:pt>
                <c:pt idx="100">
                  <c:v>9.3835500010754913E-3</c:v>
                </c:pt>
                <c:pt idx="101">
                  <c:v>8.7013500015018508E-3</c:v>
                </c:pt>
                <c:pt idx="102">
                  <c:v>1.0161799997149501E-2</c:v>
                </c:pt>
                <c:pt idx="103">
                  <c:v>1.003744999616174E-2</c:v>
                </c:pt>
                <c:pt idx="104">
                  <c:v>1.134717499371618E-2</c:v>
                </c:pt>
                <c:pt idx="107">
                  <c:v>1.2560199997096788E-2</c:v>
                </c:pt>
                <c:pt idx="109">
                  <c:v>1.4809249994868878E-2</c:v>
                </c:pt>
                <c:pt idx="110">
                  <c:v>1.4635949999501463E-2</c:v>
                </c:pt>
                <c:pt idx="111">
                  <c:v>1.6040524991694838E-2</c:v>
                </c:pt>
                <c:pt idx="112">
                  <c:v>1.432570000179112E-2</c:v>
                </c:pt>
                <c:pt idx="113">
                  <c:v>1.5867399997659959E-2</c:v>
                </c:pt>
                <c:pt idx="114">
                  <c:v>1.5139775001443923E-2</c:v>
                </c:pt>
                <c:pt idx="115">
                  <c:v>1.6221500176470727E-2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DE2-4BC4-AB1B-316FC32F7D0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5">
                    <c:v>0</c:v>
                  </c:pt>
                  <c:pt idx="17">
                    <c:v>0</c:v>
                  </c:pt>
                  <c:pt idx="18">
                    <c:v>0</c:v>
                  </c:pt>
                  <c:pt idx="47">
                    <c:v>0</c:v>
                  </c:pt>
                  <c:pt idx="5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5">
                    <c:v>0</c:v>
                  </c:pt>
                  <c:pt idx="17">
                    <c:v>0</c:v>
                  </c:pt>
                  <c:pt idx="18">
                    <c:v>0</c:v>
                  </c:pt>
                  <c:pt idx="47">
                    <c:v>0</c:v>
                  </c:pt>
                  <c:pt idx="5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-21508</c:v>
                </c:pt>
                <c:pt idx="1">
                  <c:v>-21467</c:v>
                </c:pt>
                <c:pt idx="2">
                  <c:v>-21463</c:v>
                </c:pt>
                <c:pt idx="3">
                  <c:v>-20881</c:v>
                </c:pt>
                <c:pt idx="4">
                  <c:v>-18769.5</c:v>
                </c:pt>
                <c:pt idx="5">
                  <c:v>-18573</c:v>
                </c:pt>
                <c:pt idx="6">
                  <c:v>-15883</c:v>
                </c:pt>
                <c:pt idx="7">
                  <c:v>-15830</c:v>
                </c:pt>
                <c:pt idx="8">
                  <c:v>-15013</c:v>
                </c:pt>
                <c:pt idx="9">
                  <c:v>-13618</c:v>
                </c:pt>
                <c:pt idx="10">
                  <c:v>-9329</c:v>
                </c:pt>
                <c:pt idx="11">
                  <c:v>-7871</c:v>
                </c:pt>
                <c:pt idx="12">
                  <c:v>-7828</c:v>
                </c:pt>
                <c:pt idx="13">
                  <c:v>-7826</c:v>
                </c:pt>
                <c:pt idx="14">
                  <c:v>-7824</c:v>
                </c:pt>
                <c:pt idx="15">
                  <c:v>-7781</c:v>
                </c:pt>
                <c:pt idx="16">
                  <c:v>-7732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4</c:v>
                </c:pt>
                <c:pt idx="21">
                  <c:v>35</c:v>
                </c:pt>
                <c:pt idx="22">
                  <c:v>37</c:v>
                </c:pt>
                <c:pt idx="23">
                  <c:v>39</c:v>
                </c:pt>
                <c:pt idx="24">
                  <c:v>646</c:v>
                </c:pt>
                <c:pt idx="25">
                  <c:v>693</c:v>
                </c:pt>
                <c:pt idx="26">
                  <c:v>783</c:v>
                </c:pt>
                <c:pt idx="27">
                  <c:v>789</c:v>
                </c:pt>
                <c:pt idx="28">
                  <c:v>793</c:v>
                </c:pt>
                <c:pt idx="29">
                  <c:v>832</c:v>
                </c:pt>
                <c:pt idx="30">
                  <c:v>834</c:v>
                </c:pt>
                <c:pt idx="31">
                  <c:v>854</c:v>
                </c:pt>
                <c:pt idx="32">
                  <c:v>887</c:v>
                </c:pt>
                <c:pt idx="33">
                  <c:v>891</c:v>
                </c:pt>
                <c:pt idx="34">
                  <c:v>942</c:v>
                </c:pt>
                <c:pt idx="35">
                  <c:v>1361</c:v>
                </c:pt>
                <c:pt idx="36">
                  <c:v>1363</c:v>
                </c:pt>
                <c:pt idx="37">
                  <c:v>1418</c:v>
                </c:pt>
                <c:pt idx="38">
                  <c:v>1504</c:v>
                </c:pt>
                <c:pt idx="39">
                  <c:v>1506</c:v>
                </c:pt>
                <c:pt idx="40">
                  <c:v>1508</c:v>
                </c:pt>
                <c:pt idx="41">
                  <c:v>1557</c:v>
                </c:pt>
                <c:pt idx="42">
                  <c:v>1561</c:v>
                </c:pt>
                <c:pt idx="43">
                  <c:v>1610</c:v>
                </c:pt>
                <c:pt idx="44">
                  <c:v>1612</c:v>
                </c:pt>
                <c:pt idx="45">
                  <c:v>2088</c:v>
                </c:pt>
                <c:pt idx="46">
                  <c:v>2090</c:v>
                </c:pt>
                <c:pt idx="47">
                  <c:v>2136</c:v>
                </c:pt>
                <c:pt idx="48">
                  <c:v>2225</c:v>
                </c:pt>
                <c:pt idx="49">
                  <c:v>2233</c:v>
                </c:pt>
                <c:pt idx="50">
                  <c:v>2272</c:v>
                </c:pt>
                <c:pt idx="51">
                  <c:v>2319</c:v>
                </c:pt>
                <c:pt idx="52">
                  <c:v>2803</c:v>
                </c:pt>
                <c:pt idx="53">
                  <c:v>2809</c:v>
                </c:pt>
                <c:pt idx="54">
                  <c:v>2815</c:v>
                </c:pt>
                <c:pt idx="55">
                  <c:v>2815</c:v>
                </c:pt>
                <c:pt idx="56">
                  <c:v>2899</c:v>
                </c:pt>
                <c:pt idx="57">
                  <c:v>2901</c:v>
                </c:pt>
                <c:pt idx="58">
                  <c:v>2999</c:v>
                </c:pt>
                <c:pt idx="59">
                  <c:v>3056</c:v>
                </c:pt>
                <c:pt idx="60">
                  <c:v>3058</c:v>
                </c:pt>
                <c:pt idx="61">
                  <c:v>3473</c:v>
                </c:pt>
                <c:pt idx="62">
                  <c:v>3522</c:v>
                </c:pt>
                <c:pt idx="63">
                  <c:v>3528</c:v>
                </c:pt>
                <c:pt idx="64">
                  <c:v>3671</c:v>
                </c:pt>
                <c:pt idx="65">
                  <c:v>3828</c:v>
                </c:pt>
                <c:pt idx="66">
                  <c:v>3830</c:v>
                </c:pt>
                <c:pt idx="67">
                  <c:v>3834</c:v>
                </c:pt>
                <c:pt idx="68">
                  <c:v>4247</c:v>
                </c:pt>
                <c:pt idx="69">
                  <c:v>4251</c:v>
                </c:pt>
                <c:pt idx="70">
                  <c:v>4345</c:v>
                </c:pt>
                <c:pt idx="71">
                  <c:v>4349</c:v>
                </c:pt>
                <c:pt idx="72">
                  <c:v>5691</c:v>
                </c:pt>
                <c:pt idx="73">
                  <c:v>5693</c:v>
                </c:pt>
                <c:pt idx="74">
                  <c:v>5705</c:v>
                </c:pt>
                <c:pt idx="75">
                  <c:v>5750</c:v>
                </c:pt>
                <c:pt idx="76">
                  <c:v>5791</c:v>
                </c:pt>
                <c:pt idx="77">
                  <c:v>7090</c:v>
                </c:pt>
                <c:pt idx="78">
                  <c:v>7147</c:v>
                </c:pt>
                <c:pt idx="79">
                  <c:v>7956</c:v>
                </c:pt>
                <c:pt idx="80">
                  <c:v>7958</c:v>
                </c:pt>
                <c:pt idx="81">
                  <c:v>10799</c:v>
                </c:pt>
                <c:pt idx="82">
                  <c:v>10844</c:v>
                </c:pt>
                <c:pt idx="83">
                  <c:v>10848</c:v>
                </c:pt>
                <c:pt idx="84">
                  <c:v>10852</c:v>
                </c:pt>
                <c:pt idx="85">
                  <c:v>11485</c:v>
                </c:pt>
                <c:pt idx="86">
                  <c:v>11559</c:v>
                </c:pt>
                <c:pt idx="87">
                  <c:v>11565</c:v>
                </c:pt>
                <c:pt idx="88">
                  <c:v>11567</c:v>
                </c:pt>
                <c:pt idx="89">
                  <c:v>12243</c:v>
                </c:pt>
                <c:pt idx="90">
                  <c:v>13009</c:v>
                </c:pt>
                <c:pt idx="91">
                  <c:v>19304.5</c:v>
                </c:pt>
                <c:pt idx="92">
                  <c:v>21566.5</c:v>
                </c:pt>
                <c:pt idx="93">
                  <c:v>22291.5</c:v>
                </c:pt>
                <c:pt idx="94">
                  <c:v>22961.5</c:v>
                </c:pt>
                <c:pt idx="95">
                  <c:v>24404.5</c:v>
                </c:pt>
                <c:pt idx="96">
                  <c:v>24405</c:v>
                </c:pt>
                <c:pt idx="97">
                  <c:v>24406.5</c:v>
                </c:pt>
                <c:pt idx="98">
                  <c:v>24407</c:v>
                </c:pt>
                <c:pt idx="99">
                  <c:v>24410.5</c:v>
                </c:pt>
                <c:pt idx="100">
                  <c:v>25839</c:v>
                </c:pt>
                <c:pt idx="101">
                  <c:v>25843</c:v>
                </c:pt>
                <c:pt idx="102">
                  <c:v>25924</c:v>
                </c:pt>
                <c:pt idx="103">
                  <c:v>25941</c:v>
                </c:pt>
                <c:pt idx="104">
                  <c:v>27291.5</c:v>
                </c:pt>
                <c:pt idx="105">
                  <c:v>27801.5</c:v>
                </c:pt>
                <c:pt idx="106">
                  <c:v>27819</c:v>
                </c:pt>
                <c:pt idx="107">
                  <c:v>28036</c:v>
                </c:pt>
                <c:pt idx="108">
                  <c:v>31683</c:v>
                </c:pt>
                <c:pt idx="109">
                  <c:v>33665</c:v>
                </c:pt>
                <c:pt idx="110">
                  <c:v>33671</c:v>
                </c:pt>
                <c:pt idx="111">
                  <c:v>33694.5</c:v>
                </c:pt>
                <c:pt idx="112">
                  <c:v>33826</c:v>
                </c:pt>
                <c:pt idx="113">
                  <c:v>35932</c:v>
                </c:pt>
                <c:pt idx="114">
                  <c:v>35959.5</c:v>
                </c:pt>
                <c:pt idx="115">
                  <c:v>35870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DE2-4BC4-AB1B-316FC32F7D0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5">
                    <c:v>0</c:v>
                  </c:pt>
                  <c:pt idx="17">
                    <c:v>0</c:v>
                  </c:pt>
                  <c:pt idx="18">
                    <c:v>0</c:v>
                  </c:pt>
                  <c:pt idx="47">
                    <c:v>0</c:v>
                  </c:pt>
                  <c:pt idx="5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5">
                    <c:v>0</c:v>
                  </c:pt>
                  <c:pt idx="17">
                    <c:v>0</c:v>
                  </c:pt>
                  <c:pt idx="18">
                    <c:v>0</c:v>
                  </c:pt>
                  <c:pt idx="47">
                    <c:v>0</c:v>
                  </c:pt>
                  <c:pt idx="5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-21508</c:v>
                </c:pt>
                <c:pt idx="1">
                  <c:v>-21467</c:v>
                </c:pt>
                <c:pt idx="2">
                  <c:v>-21463</c:v>
                </c:pt>
                <c:pt idx="3">
                  <c:v>-20881</c:v>
                </c:pt>
                <c:pt idx="4">
                  <c:v>-18769.5</c:v>
                </c:pt>
                <c:pt idx="5">
                  <c:v>-18573</c:v>
                </c:pt>
                <c:pt idx="6">
                  <c:v>-15883</c:v>
                </c:pt>
                <c:pt idx="7">
                  <c:v>-15830</c:v>
                </c:pt>
                <c:pt idx="8">
                  <c:v>-15013</c:v>
                </c:pt>
                <c:pt idx="9">
                  <c:v>-13618</c:v>
                </c:pt>
                <c:pt idx="10">
                  <c:v>-9329</c:v>
                </c:pt>
                <c:pt idx="11">
                  <c:v>-7871</c:v>
                </c:pt>
                <c:pt idx="12">
                  <c:v>-7828</c:v>
                </c:pt>
                <c:pt idx="13">
                  <c:v>-7826</c:v>
                </c:pt>
                <c:pt idx="14">
                  <c:v>-7824</c:v>
                </c:pt>
                <c:pt idx="15">
                  <c:v>-7781</c:v>
                </c:pt>
                <c:pt idx="16">
                  <c:v>-7732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4</c:v>
                </c:pt>
                <c:pt idx="21">
                  <c:v>35</c:v>
                </c:pt>
                <c:pt idx="22">
                  <c:v>37</c:v>
                </c:pt>
                <c:pt idx="23">
                  <c:v>39</c:v>
                </c:pt>
                <c:pt idx="24">
                  <c:v>646</c:v>
                </c:pt>
                <c:pt idx="25">
                  <c:v>693</c:v>
                </c:pt>
                <c:pt idx="26">
                  <c:v>783</c:v>
                </c:pt>
                <c:pt idx="27">
                  <c:v>789</c:v>
                </c:pt>
                <c:pt idx="28">
                  <c:v>793</c:v>
                </c:pt>
                <c:pt idx="29">
                  <c:v>832</c:v>
                </c:pt>
                <c:pt idx="30">
                  <c:v>834</c:v>
                </c:pt>
                <c:pt idx="31">
                  <c:v>854</c:v>
                </c:pt>
                <c:pt idx="32">
                  <c:v>887</c:v>
                </c:pt>
                <c:pt idx="33">
                  <c:v>891</c:v>
                </c:pt>
                <c:pt idx="34">
                  <c:v>942</c:v>
                </c:pt>
                <c:pt idx="35">
                  <c:v>1361</c:v>
                </c:pt>
                <c:pt idx="36">
                  <c:v>1363</c:v>
                </c:pt>
                <c:pt idx="37">
                  <c:v>1418</c:v>
                </c:pt>
                <c:pt idx="38">
                  <c:v>1504</c:v>
                </c:pt>
                <c:pt idx="39">
                  <c:v>1506</c:v>
                </c:pt>
                <c:pt idx="40">
                  <c:v>1508</c:v>
                </c:pt>
                <c:pt idx="41">
                  <c:v>1557</c:v>
                </c:pt>
                <c:pt idx="42">
                  <c:v>1561</c:v>
                </c:pt>
                <c:pt idx="43">
                  <c:v>1610</c:v>
                </c:pt>
                <c:pt idx="44">
                  <c:v>1612</c:v>
                </c:pt>
                <c:pt idx="45">
                  <c:v>2088</c:v>
                </c:pt>
                <c:pt idx="46">
                  <c:v>2090</c:v>
                </c:pt>
                <c:pt idx="47">
                  <c:v>2136</c:v>
                </c:pt>
                <c:pt idx="48">
                  <c:v>2225</c:v>
                </c:pt>
                <c:pt idx="49">
                  <c:v>2233</c:v>
                </c:pt>
                <c:pt idx="50">
                  <c:v>2272</c:v>
                </c:pt>
                <c:pt idx="51">
                  <c:v>2319</c:v>
                </c:pt>
                <c:pt idx="52">
                  <c:v>2803</c:v>
                </c:pt>
                <c:pt idx="53">
                  <c:v>2809</c:v>
                </c:pt>
                <c:pt idx="54">
                  <c:v>2815</c:v>
                </c:pt>
                <c:pt idx="55">
                  <c:v>2815</c:v>
                </c:pt>
                <c:pt idx="56">
                  <c:v>2899</c:v>
                </c:pt>
                <c:pt idx="57">
                  <c:v>2901</c:v>
                </c:pt>
                <c:pt idx="58">
                  <c:v>2999</c:v>
                </c:pt>
                <c:pt idx="59">
                  <c:v>3056</c:v>
                </c:pt>
                <c:pt idx="60">
                  <c:v>3058</c:v>
                </c:pt>
                <c:pt idx="61">
                  <c:v>3473</c:v>
                </c:pt>
                <c:pt idx="62">
                  <c:v>3522</c:v>
                </c:pt>
                <c:pt idx="63">
                  <c:v>3528</c:v>
                </c:pt>
                <c:pt idx="64">
                  <c:v>3671</c:v>
                </c:pt>
                <c:pt idx="65">
                  <c:v>3828</c:v>
                </c:pt>
                <c:pt idx="66">
                  <c:v>3830</c:v>
                </c:pt>
                <c:pt idx="67">
                  <c:v>3834</c:v>
                </c:pt>
                <c:pt idx="68">
                  <c:v>4247</c:v>
                </c:pt>
                <c:pt idx="69">
                  <c:v>4251</c:v>
                </c:pt>
                <c:pt idx="70">
                  <c:v>4345</c:v>
                </c:pt>
                <c:pt idx="71">
                  <c:v>4349</c:v>
                </c:pt>
                <c:pt idx="72">
                  <c:v>5691</c:v>
                </c:pt>
                <c:pt idx="73">
                  <c:v>5693</c:v>
                </c:pt>
                <c:pt idx="74">
                  <c:v>5705</c:v>
                </c:pt>
                <c:pt idx="75">
                  <c:v>5750</c:v>
                </c:pt>
                <c:pt idx="76">
                  <c:v>5791</c:v>
                </c:pt>
                <c:pt idx="77">
                  <c:v>7090</c:v>
                </c:pt>
                <c:pt idx="78">
                  <c:v>7147</c:v>
                </c:pt>
                <c:pt idx="79">
                  <c:v>7956</c:v>
                </c:pt>
                <c:pt idx="80">
                  <c:v>7958</c:v>
                </c:pt>
                <c:pt idx="81">
                  <c:v>10799</c:v>
                </c:pt>
                <c:pt idx="82">
                  <c:v>10844</c:v>
                </c:pt>
                <c:pt idx="83">
                  <c:v>10848</c:v>
                </c:pt>
                <c:pt idx="84">
                  <c:v>10852</c:v>
                </c:pt>
                <c:pt idx="85">
                  <c:v>11485</c:v>
                </c:pt>
                <c:pt idx="86">
                  <c:v>11559</c:v>
                </c:pt>
                <c:pt idx="87">
                  <c:v>11565</c:v>
                </c:pt>
                <c:pt idx="88">
                  <c:v>11567</c:v>
                </c:pt>
                <c:pt idx="89">
                  <c:v>12243</c:v>
                </c:pt>
                <c:pt idx="90">
                  <c:v>13009</c:v>
                </c:pt>
                <c:pt idx="91">
                  <c:v>19304.5</c:v>
                </c:pt>
                <c:pt idx="92">
                  <c:v>21566.5</c:v>
                </c:pt>
                <c:pt idx="93">
                  <c:v>22291.5</c:v>
                </c:pt>
                <c:pt idx="94">
                  <c:v>22961.5</c:v>
                </c:pt>
                <c:pt idx="95">
                  <c:v>24404.5</c:v>
                </c:pt>
                <c:pt idx="96">
                  <c:v>24405</c:v>
                </c:pt>
                <c:pt idx="97">
                  <c:v>24406.5</c:v>
                </c:pt>
                <c:pt idx="98">
                  <c:v>24407</c:v>
                </c:pt>
                <c:pt idx="99">
                  <c:v>24410.5</c:v>
                </c:pt>
                <c:pt idx="100">
                  <c:v>25839</c:v>
                </c:pt>
                <c:pt idx="101">
                  <c:v>25843</c:v>
                </c:pt>
                <c:pt idx="102">
                  <c:v>25924</c:v>
                </c:pt>
                <c:pt idx="103">
                  <c:v>25941</c:v>
                </c:pt>
                <c:pt idx="104">
                  <c:v>27291.5</c:v>
                </c:pt>
                <c:pt idx="105">
                  <c:v>27801.5</c:v>
                </c:pt>
                <c:pt idx="106">
                  <c:v>27819</c:v>
                </c:pt>
                <c:pt idx="107">
                  <c:v>28036</c:v>
                </c:pt>
                <c:pt idx="108">
                  <c:v>31683</c:v>
                </c:pt>
                <c:pt idx="109">
                  <c:v>33665</c:v>
                </c:pt>
                <c:pt idx="110">
                  <c:v>33671</c:v>
                </c:pt>
                <c:pt idx="111">
                  <c:v>33694.5</c:v>
                </c:pt>
                <c:pt idx="112">
                  <c:v>33826</c:v>
                </c:pt>
                <c:pt idx="113">
                  <c:v>35932</c:v>
                </c:pt>
                <c:pt idx="114">
                  <c:v>35959.5</c:v>
                </c:pt>
                <c:pt idx="115">
                  <c:v>35870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DE2-4BC4-AB1B-316FC32F7D0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5">
                    <c:v>0</c:v>
                  </c:pt>
                  <c:pt idx="17">
                    <c:v>0</c:v>
                  </c:pt>
                  <c:pt idx="18">
                    <c:v>0</c:v>
                  </c:pt>
                  <c:pt idx="47">
                    <c:v>0</c:v>
                  </c:pt>
                  <c:pt idx="5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5">
                    <c:v>0</c:v>
                  </c:pt>
                  <c:pt idx="17">
                    <c:v>0</c:v>
                  </c:pt>
                  <c:pt idx="18">
                    <c:v>0</c:v>
                  </c:pt>
                  <c:pt idx="47">
                    <c:v>0</c:v>
                  </c:pt>
                  <c:pt idx="5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-21508</c:v>
                </c:pt>
                <c:pt idx="1">
                  <c:v>-21467</c:v>
                </c:pt>
                <c:pt idx="2">
                  <c:v>-21463</c:v>
                </c:pt>
                <c:pt idx="3">
                  <c:v>-20881</c:v>
                </c:pt>
                <c:pt idx="4">
                  <c:v>-18769.5</c:v>
                </c:pt>
                <c:pt idx="5">
                  <c:v>-18573</c:v>
                </c:pt>
                <c:pt idx="6">
                  <c:v>-15883</c:v>
                </c:pt>
                <c:pt idx="7">
                  <c:v>-15830</c:v>
                </c:pt>
                <c:pt idx="8">
                  <c:v>-15013</c:v>
                </c:pt>
                <c:pt idx="9">
                  <c:v>-13618</c:v>
                </c:pt>
                <c:pt idx="10">
                  <c:v>-9329</c:v>
                </c:pt>
                <c:pt idx="11">
                  <c:v>-7871</c:v>
                </c:pt>
                <c:pt idx="12">
                  <c:v>-7828</c:v>
                </c:pt>
                <c:pt idx="13">
                  <c:v>-7826</c:v>
                </c:pt>
                <c:pt idx="14">
                  <c:v>-7824</c:v>
                </c:pt>
                <c:pt idx="15">
                  <c:v>-7781</c:v>
                </c:pt>
                <c:pt idx="16">
                  <c:v>-7732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4</c:v>
                </c:pt>
                <c:pt idx="21">
                  <c:v>35</c:v>
                </c:pt>
                <c:pt idx="22">
                  <c:v>37</c:v>
                </c:pt>
                <c:pt idx="23">
                  <c:v>39</c:v>
                </c:pt>
                <c:pt idx="24">
                  <c:v>646</c:v>
                </c:pt>
                <c:pt idx="25">
                  <c:v>693</c:v>
                </c:pt>
                <c:pt idx="26">
                  <c:v>783</c:v>
                </c:pt>
                <c:pt idx="27">
                  <c:v>789</c:v>
                </c:pt>
                <c:pt idx="28">
                  <c:v>793</c:v>
                </c:pt>
                <c:pt idx="29">
                  <c:v>832</c:v>
                </c:pt>
                <c:pt idx="30">
                  <c:v>834</c:v>
                </c:pt>
                <c:pt idx="31">
                  <c:v>854</c:v>
                </c:pt>
                <c:pt idx="32">
                  <c:v>887</c:v>
                </c:pt>
                <c:pt idx="33">
                  <c:v>891</c:v>
                </c:pt>
                <c:pt idx="34">
                  <c:v>942</c:v>
                </c:pt>
                <c:pt idx="35">
                  <c:v>1361</c:v>
                </c:pt>
                <c:pt idx="36">
                  <c:v>1363</c:v>
                </c:pt>
                <c:pt idx="37">
                  <c:v>1418</c:v>
                </c:pt>
                <c:pt idx="38">
                  <c:v>1504</c:v>
                </c:pt>
                <c:pt idx="39">
                  <c:v>1506</c:v>
                </c:pt>
                <c:pt idx="40">
                  <c:v>1508</c:v>
                </c:pt>
                <c:pt idx="41">
                  <c:v>1557</c:v>
                </c:pt>
                <c:pt idx="42">
                  <c:v>1561</c:v>
                </c:pt>
                <c:pt idx="43">
                  <c:v>1610</c:v>
                </c:pt>
                <c:pt idx="44">
                  <c:v>1612</c:v>
                </c:pt>
                <c:pt idx="45">
                  <c:v>2088</c:v>
                </c:pt>
                <c:pt idx="46">
                  <c:v>2090</c:v>
                </c:pt>
                <c:pt idx="47">
                  <c:v>2136</c:v>
                </c:pt>
                <c:pt idx="48">
                  <c:v>2225</c:v>
                </c:pt>
                <c:pt idx="49">
                  <c:v>2233</c:v>
                </c:pt>
                <c:pt idx="50">
                  <c:v>2272</c:v>
                </c:pt>
                <c:pt idx="51">
                  <c:v>2319</c:v>
                </c:pt>
                <c:pt idx="52">
                  <c:v>2803</c:v>
                </c:pt>
                <c:pt idx="53">
                  <c:v>2809</c:v>
                </c:pt>
                <c:pt idx="54">
                  <c:v>2815</c:v>
                </c:pt>
                <c:pt idx="55">
                  <c:v>2815</c:v>
                </c:pt>
                <c:pt idx="56">
                  <c:v>2899</c:v>
                </c:pt>
                <c:pt idx="57">
                  <c:v>2901</c:v>
                </c:pt>
                <c:pt idx="58">
                  <c:v>2999</c:v>
                </c:pt>
                <c:pt idx="59">
                  <c:v>3056</c:v>
                </c:pt>
                <c:pt idx="60">
                  <c:v>3058</c:v>
                </c:pt>
                <c:pt idx="61">
                  <c:v>3473</c:v>
                </c:pt>
                <c:pt idx="62">
                  <c:v>3522</c:v>
                </c:pt>
                <c:pt idx="63">
                  <c:v>3528</c:v>
                </c:pt>
                <c:pt idx="64">
                  <c:v>3671</c:v>
                </c:pt>
                <c:pt idx="65">
                  <c:v>3828</c:v>
                </c:pt>
                <c:pt idx="66">
                  <c:v>3830</c:v>
                </c:pt>
                <c:pt idx="67">
                  <c:v>3834</c:v>
                </c:pt>
                <c:pt idx="68">
                  <c:v>4247</c:v>
                </c:pt>
                <c:pt idx="69">
                  <c:v>4251</c:v>
                </c:pt>
                <c:pt idx="70">
                  <c:v>4345</c:v>
                </c:pt>
                <c:pt idx="71">
                  <c:v>4349</c:v>
                </c:pt>
                <c:pt idx="72">
                  <c:v>5691</c:v>
                </c:pt>
                <c:pt idx="73">
                  <c:v>5693</c:v>
                </c:pt>
                <c:pt idx="74">
                  <c:v>5705</c:v>
                </c:pt>
                <c:pt idx="75">
                  <c:v>5750</c:v>
                </c:pt>
                <c:pt idx="76">
                  <c:v>5791</c:v>
                </c:pt>
                <c:pt idx="77">
                  <c:v>7090</c:v>
                </c:pt>
                <c:pt idx="78">
                  <c:v>7147</c:v>
                </c:pt>
                <c:pt idx="79">
                  <c:v>7956</c:v>
                </c:pt>
                <c:pt idx="80">
                  <c:v>7958</c:v>
                </c:pt>
                <c:pt idx="81">
                  <c:v>10799</c:v>
                </c:pt>
                <c:pt idx="82">
                  <c:v>10844</c:v>
                </c:pt>
                <c:pt idx="83">
                  <c:v>10848</c:v>
                </c:pt>
                <c:pt idx="84">
                  <c:v>10852</c:v>
                </c:pt>
                <c:pt idx="85">
                  <c:v>11485</c:v>
                </c:pt>
                <c:pt idx="86">
                  <c:v>11559</c:v>
                </c:pt>
                <c:pt idx="87">
                  <c:v>11565</c:v>
                </c:pt>
                <c:pt idx="88">
                  <c:v>11567</c:v>
                </c:pt>
                <c:pt idx="89">
                  <c:v>12243</c:v>
                </c:pt>
                <c:pt idx="90">
                  <c:v>13009</c:v>
                </c:pt>
                <c:pt idx="91">
                  <c:v>19304.5</c:v>
                </c:pt>
                <c:pt idx="92">
                  <c:v>21566.5</c:v>
                </c:pt>
                <c:pt idx="93">
                  <c:v>22291.5</c:v>
                </c:pt>
                <c:pt idx="94">
                  <c:v>22961.5</c:v>
                </c:pt>
                <c:pt idx="95">
                  <c:v>24404.5</c:v>
                </c:pt>
                <c:pt idx="96">
                  <c:v>24405</c:v>
                </c:pt>
                <c:pt idx="97">
                  <c:v>24406.5</c:v>
                </c:pt>
                <c:pt idx="98">
                  <c:v>24407</c:v>
                </c:pt>
                <c:pt idx="99">
                  <c:v>24410.5</c:v>
                </c:pt>
                <c:pt idx="100">
                  <c:v>25839</c:v>
                </c:pt>
                <c:pt idx="101">
                  <c:v>25843</c:v>
                </c:pt>
                <c:pt idx="102">
                  <c:v>25924</c:v>
                </c:pt>
                <c:pt idx="103">
                  <c:v>25941</c:v>
                </c:pt>
                <c:pt idx="104">
                  <c:v>27291.5</c:v>
                </c:pt>
                <c:pt idx="105">
                  <c:v>27801.5</c:v>
                </c:pt>
                <c:pt idx="106">
                  <c:v>27819</c:v>
                </c:pt>
                <c:pt idx="107">
                  <c:v>28036</c:v>
                </c:pt>
                <c:pt idx="108">
                  <c:v>31683</c:v>
                </c:pt>
                <c:pt idx="109">
                  <c:v>33665</c:v>
                </c:pt>
                <c:pt idx="110">
                  <c:v>33671</c:v>
                </c:pt>
                <c:pt idx="111">
                  <c:v>33694.5</c:v>
                </c:pt>
                <c:pt idx="112">
                  <c:v>33826</c:v>
                </c:pt>
                <c:pt idx="113">
                  <c:v>35932</c:v>
                </c:pt>
                <c:pt idx="114">
                  <c:v>35959.5</c:v>
                </c:pt>
                <c:pt idx="115">
                  <c:v>35870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DE2-4BC4-AB1B-316FC32F7D0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-21508</c:v>
                </c:pt>
                <c:pt idx="1">
                  <c:v>-21467</c:v>
                </c:pt>
                <c:pt idx="2">
                  <c:v>-21463</c:v>
                </c:pt>
                <c:pt idx="3">
                  <c:v>-20881</c:v>
                </c:pt>
                <c:pt idx="4">
                  <c:v>-18769.5</c:v>
                </c:pt>
                <c:pt idx="5">
                  <c:v>-18573</c:v>
                </c:pt>
                <c:pt idx="6">
                  <c:v>-15883</c:v>
                </c:pt>
                <c:pt idx="7">
                  <c:v>-15830</c:v>
                </c:pt>
                <c:pt idx="8">
                  <c:v>-15013</c:v>
                </c:pt>
                <c:pt idx="9">
                  <c:v>-13618</c:v>
                </c:pt>
                <c:pt idx="10">
                  <c:v>-9329</c:v>
                </c:pt>
                <c:pt idx="11">
                  <c:v>-7871</c:v>
                </c:pt>
                <c:pt idx="12">
                  <c:v>-7828</c:v>
                </c:pt>
                <c:pt idx="13">
                  <c:v>-7826</c:v>
                </c:pt>
                <c:pt idx="14">
                  <c:v>-7824</c:v>
                </c:pt>
                <c:pt idx="15">
                  <c:v>-7781</c:v>
                </c:pt>
                <c:pt idx="16">
                  <c:v>-7732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4</c:v>
                </c:pt>
                <c:pt idx="21">
                  <c:v>35</c:v>
                </c:pt>
                <c:pt idx="22">
                  <c:v>37</c:v>
                </c:pt>
                <c:pt idx="23">
                  <c:v>39</c:v>
                </c:pt>
                <c:pt idx="24">
                  <c:v>646</c:v>
                </c:pt>
                <c:pt idx="25">
                  <c:v>693</c:v>
                </c:pt>
                <c:pt idx="26">
                  <c:v>783</c:v>
                </c:pt>
                <c:pt idx="27">
                  <c:v>789</c:v>
                </c:pt>
                <c:pt idx="28">
                  <c:v>793</c:v>
                </c:pt>
                <c:pt idx="29">
                  <c:v>832</c:v>
                </c:pt>
                <c:pt idx="30">
                  <c:v>834</c:v>
                </c:pt>
                <c:pt idx="31">
                  <c:v>854</c:v>
                </c:pt>
                <c:pt idx="32">
                  <c:v>887</c:v>
                </c:pt>
                <c:pt idx="33">
                  <c:v>891</c:v>
                </c:pt>
                <c:pt idx="34">
                  <c:v>942</c:v>
                </c:pt>
                <c:pt idx="35">
                  <c:v>1361</c:v>
                </c:pt>
                <c:pt idx="36">
                  <c:v>1363</c:v>
                </c:pt>
                <c:pt idx="37">
                  <c:v>1418</c:v>
                </c:pt>
                <c:pt idx="38">
                  <c:v>1504</c:v>
                </c:pt>
                <c:pt idx="39">
                  <c:v>1506</c:v>
                </c:pt>
                <c:pt idx="40">
                  <c:v>1508</c:v>
                </c:pt>
                <c:pt idx="41">
                  <c:v>1557</c:v>
                </c:pt>
                <c:pt idx="42">
                  <c:v>1561</c:v>
                </c:pt>
                <c:pt idx="43">
                  <c:v>1610</c:v>
                </c:pt>
                <c:pt idx="44">
                  <c:v>1612</c:v>
                </c:pt>
                <c:pt idx="45">
                  <c:v>2088</c:v>
                </c:pt>
                <c:pt idx="46">
                  <c:v>2090</c:v>
                </c:pt>
                <c:pt idx="47">
                  <c:v>2136</c:v>
                </c:pt>
                <c:pt idx="48">
                  <c:v>2225</c:v>
                </c:pt>
                <c:pt idx="49">
                  <c:v>2233</c:v>
                </c:pt>
                <c:pt idx="50">
                  <c:v>2272</c:v>
                </c:pt>
                <c:pt idx="51">
                  <c:v>2319</c:v>
                </c:pt>
                <c:pt idx="52">
                  <c:v>2803</c:v>
                </c:pt>
                <c:pt idx="53">
                  <c:v>2809</c:v>
                </c:pt>
                <c:pt idx="54">
                  <c:v>2815</c:v>
                </c:pt>
                <c:pt idx="55">
                  <c:v>2815</c:v>
                </c:pt>
                <c:pt idx="56">
                  <c:v>2899</c:v>
                </c:pt>
                <c:pt idx="57">
                  <c:v>2901</c:v>
                </c:pt>
                <c:pt idx="58">
                  <c:v>2999</c:v>
                </c:pt>
                <c:pt idx="59">
                  <c:v>3056</c:v>
                </c:pt>
                <c:pt idx="60">
                  <c:v>3058</c:v>
                </c:pt>
                <c:pt idx="61">
                  <c:v>3473</c:v>
                </c:pt>
                <c:pt idx="62">
                  <c:v>3522</c:v>
                </c:pt>
                <c:pt idx="63">
                  <c:v>3528</c:v>
                </c:pt>
                <c:pt idx="64">
                  <c:v>3671</c:v>
                </c:pt>
                <c:pt idx="65">
                  <c:v>3828</c:v>
                </c:pt>
                <c:pt idx="66">
                  <c:v>3830</c:v>
                </c:pt>
                <c:pt idx="67">
                  <c:v>3834</c:v>
                </c:pt>
                <c:pt idx="68">
                  <c:v>4247</c:v>
                </c:pt>
                <c:pt idx="69">
                  <c:v>4251</c:v>
                </c:pt>
                <c:pt idx="70">
                  <c:v>4345</c:v>
                </c:pt>
                <c:pt idx="71">
                  <c:v>4349</c:v>
                </c:pt>
                <c:pt idx="72">
                  <c:v>5691</c:v>
                </c:pt>
                <c:pt idx="73">
                  <c:v>5693</c:v>
                </c:pt>
                <c:pt idx="74">
                  <c:v>5705</c:v>
                </c:pt>
                <c:pt idx="75">
                  <c:v>5750</c:v>
                </c:pt>
                <c:pt idx="76">
                  <c:v>5791</c:v>
                </c:pt>
                <c:pt idx="77">
                  <c:v>7090</c:v>
                </c:pt>
                <c:pt idx="78">
                  <c:v>7147</c:v>
                </c:pt>
                <c:pt idx="79">
                  <c:v>7956</c:v>
                </c:pt>
                <c:pt idx="80">
                  <c:v>7958</c:v>
                </c:pt>
                <c:pt idx="81">
                  <c:v>10799</c:v>
                </c:pt>
                <c:pt idx="82">
                  <c:v>10844</c:v>
                </c:pt>
                <c:pt idx="83">
                  <c:v>10848</c:v>
                </c:pt>
                <c:pt idx="84">
                  <c:v>10852</c:v>
                </c:pt>
                <c:pt idx="85">
                  <c:v>11485</c:v>
                </c:pt>
                <c:pt idx="86">
                  <c:v>11559</c:v>
                </c:pt>
                <c:pt idx="87">
                  <c:v>11565</c:v>
                </c:pt>
                <c:pt idx="88">
                  <c:v>11567</c:v>
                </c:pt>
                <c:pt idx="89">
                  <c:v>12243</c:v>
                </c:pt>
                <c:pt idx="90">
                  <c:v>13009</c:v>
                </c:pt>
                <c:pt idx="91">
                  <c:v>19304.5</c:v>
                </c:pt>
                <c:pt idx="92">
                  <c:v>21566.5</c:v>
                </c:pt>
                <c:pt idx="93">
                  <c:v>22291.5</c:v>
                </c:pt>
                <c:pt idx="94">
                  <c:v>22961.5</c:v>
                </c:pt>
                <c:pt idx="95">
                  <c:v>24404.5</c:v>
                </c:pt>
                <c:pt idx="96">
                  <c:v>24405</c:v>
                </c:pt>
                <c:pt idx="97">
                  <c:v>24406.5</c:v>
                </c:pt>
                <c:pt idx="98">
                  <c:v>24407</c:v>
                </c:pt>
                <c:pt idx="99">
                  <c:v>24410.5</c:v>
                </c:pt>
                <c:pt idx="100">
                  <c:v>25839</c:v>
                </c:pt>
                <c:pt idx="101">
                  <c:v>25843</c:v>
                </c:pt>
                <c:pt idx="102">
                  <c:v>25924</c:v>
                </c:pt>
                <c:pt idx="103">
                  <c:v>25941</c:v>
                </c:pt>
                <c:pt idx="104">
                  <c:v>27291.5</c:v>
                </c:pt>
                <c:pt idx="105">
                  <c:v>27801.5</c:v>
                </c:pt>
                <c:pt idx="106">
                  <c:v>27819</c:v>
                </c:pt>
                <c:pt idx="107">
                  <c:v>28036</c:v>
                </c:pt>
                <c:pt idx="108">
                  <c:v>31683</c:v>
                </c:pt>
                <c:pt idx="109">
                  <c:v>33665</c:v>
                </c:pt>
                <c:pt idx="110">
                  <c:v>33671</c:v>
                </c:pt>
                <c:pt idx="111">
                  <c:v>33694.5</c:v>
                </c:pt>
                <c:pt idx="112">
                  <c:v>33826</c:v>
                </c:pt>
                <c:pt idx="113">
                  <c:v>35932</c:v>
                </c:pt>
                <c:pt idx="114">
                  <c:v>35959.5</c:v>
                </c:pt>
                <c:pt idx="115">
                  <c:v>35870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88">
                  <c:v>1.9162543881746869E-3</c:v>
                </c:pt>
                <c:pt idx="89">
                  <c:v>2.3125358107931133E-3</c:v>
                </c:pt>
                <c:pt idx="90">
                  <c:v>2.7615765944110342E-3</c:v>
                </c:pt>
                <c:pt idx="91">
                  <c:v>6.452093896325688E-3</c:v>
                </c:pt>
                <c:pt idx="92">
                  <c:v>7.7781125027796549E-3</c:v>
                </c:pt>
                <c:pt idx="93">
                  <c:v>8.2031184663866955E-3</c:v>
                </c:pt>
                <c:pt idx="94">
                  <c:v>8.5958825982718218E-3</c:v>
                </c:pt>
                <c:pt idx="95">
                  <c:v>9.4417910196303873E-3</c:v>
                </c:pt>
                <c:pt idx="96">
                  <c:v>9.4420841271914951E-3</c:v>
                </c:pt>
                <c:pt idx="97">
                  <c:v>9.4429634498748201E-3</c:v>
                </c:pt>
                <c:pt idx="98">
                  <c:v>9.4432565574359278E-3</c:v>
                </c:pt>
                <c:pt idx="99">
                  <c:v>9.4453083103636856E-3</c:v>
                </c:pt>
                <c:pt idx="100">
                  <c:v>1.028271661245011E-2</c:v>
                </c:pt>
                <c:pt idx="101">
                  <c:v>1.0285061472938976E-2</c:v>
                </c:pt>
                <c:pt idx="102">
                  <c:v>1.0332544897838521E-2</c:v>
                </c:pt>
                <c:pt idx="103">
                  <c:v>1.0342510554916204E-2</c:v>
                </c:pt>
                <c:pt idx="104">
                  <c:v>1.1134194077469734E-2</c:v>
                </c:pt>
                <c:pt idx="105">
                  <c:v>1.1433163789800202E-2</c:v>
                </c:pt>
                <c:pt idx="106">
                  <c:v>1.1443422554438995E-2</c:v>
                </c:pt>
                <c:pt idx="107">
                  <c:v>1.1570631235959998E-2</c:v>
                </c:pt>
                <c:pt idx="108">
                  <c:v>1.3708557786683966E-2</c:v>
                </c:pt>
                <c:pt idx="109">
                  <c:v>1.4870436158917281E-2</c:v>
                </c:pt>
                <c:pt idx="110">
                  <c:v>1.4873953449650581E-2</c:v>
                </c:pt>
                <c:pt idx="111">
                  <c:v>1.488772950502267E-2</c:v>
                </c:pt>
                <c:pt idx="112">
                  <c:v>1.4964816793594156E-2</c:v>
                </c:pt>
                <c:pt idx="113">
                  <c:v>1.6199385840982329E-2</c:v>
                </c:pt>
                <c:pt idx="114">
                  <c:v>1.6215506756843287E-2</c:v>
                </c:pt>
                <c:pt idx="115">
                  <c:v>1.6163040503404905E-2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DE2-4BC4-AB1B-316FC32F7D0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-21508</c:v>
                </c:pt>
                <c:pt idx="1">
                  <c:v>-21467</c:v>
                </c:pt>
                <c:pt idx="2">
                  <c:v>-21463</c:v>
                </c:pt>
                <c:pt idx="3">
                  <c:v>-20881</c:v>
                </c:pt>
                <c:pt idx="4">
                  <c:v>-18769.5</c:v>
                </c:pt>
                <c:pt idx="5">
                  <c:v>-18573</c:v>
                </c:pt>
                <c:pt idx="6">
                  <c:v>-15883</c:v>
                </c:pt>
                <c:pt idx="7">
                  <c:v>-15830</c:v>
                </c:pt>
                <c:pt idx="8">
                  <c:v>-15013</c:v>
                </c:pt>
                <c:pt idx="9">
                  <c:v>-13618</c:v>
                </c:pt>
                <c:pt idx="10">
                  <c:v>-9329</c:v>
                </c:pt>
                <c:pt idx="11">
                  <c:v>-7871</c:v>
                </c:pt>
                <c:pt idx="12">
                  <c:v>-7828</c:v>
                </c:pt>
                <c:pt idx="13">
                  <c:v>-7826</c:v>
                </c:pt>
                <c:pt idx="14">
                  <c:v>-7824</c:v>
                </c:pt>
                <c:pt idx="15">
                  <c:v>-7781</c:v>
                </c:pt>
                <c:pt idx="16">
                  <c:v>-7732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4</c:v>
                </c:pt>
                <c:pt idx="21">
                  <c:v>35</c:v>
                </c:pt>
                <c:pt idx="22">
                  <c:v>37</c:v>
                </c:pt>
                <c:pt idx="23">
                  <c:v>39</c:v>
                </c:pt>
                <c:pt idx="24">
                  <c:v>646</c:v>
                </c:pt>
                <c:pt idx="25">
                  <c:v>693</c:v>
                </c:pt>
                <c:pt idx="26">
                  <c:v>783</c:v>
                </c:pt>
                <c:pt idx="27">
                  <c:v>789</c:v>
                </c:pt>
                <c:pt idx="28">
                  <c:v>793</c:v>
                </c:pt>
                <c:pt idx="29">
                  <c:v>832</c:v>
                </c:pt>
                <c:pt idx="30">
                  <c:v>834</c:v>
                </c:pt>
                <c:pt idx="31">
                  <c:v>854</c:v>
                </c:pt>
                <c:pt idx="32">
                  <c:v>887</c:v>
                </c:pt>
                <c:pt idx="33">
                  <c:v>891</c:v>
                </c:pt>
                <c:pt idx="34">
                  <c:v>942</c:v>
                </c:pt>
                <c:pt idx="35">
                  <c:v>1361</c:v>
                </c:pt>
                <c:pt idx="36">
                  <c:v>1363</c:v>
                </c:pt>
                <c:pt idx="37">
                  <c:v>1418</c:v>
                </c:pt>
                <c:pt idx="38">
                  <c:v>1504</c:v>
                </c:pt>
                <c:pt idx="39">
                  <c:v>1506</c:v>
                </c:pt>
                <c:pt idx="40">
                  <c:v>1508</c:v>
                </c:pt>
                <c:pt idx="41">
                  <c:v>1557</c:v>
                </c:pt>
                <c:pt idx="42">
                  <c:v>1561</c:v>
                </c:pt>
                <c:pt idx="43">
                  <c:v>1610</c:v>
                </c:pt>
                <c:pt idx="44">
                  <c:v>1612</c:v>
                </c:pt>
                <c:pt idx="45">
                  <c:v>2088</c:v>
                </c:pt>
                <c:pt idx="46">
                  <c:v>2090</c:v>
                </c:pt>
                <c:pt idx="47">
                  <c:v>2136</c:v>
                </c:pt>
                <c:pt idx="48">
                  <c:v>2225</c:v>
                </c:pt>
                <c:pt idx="49">
                  <c:v>2233</c:v>
                </c:pt>
                <c:pt idx="50">
                  <c:v>2272</c:v>
                </c:pt>
                <c:pt idx="51">
                  <c:v>2319</c:v>
                </c:pt>
                <c:pt idx="52">
                  <c:v>2803</c:v>
                </c:pt>
                <c:pt idx="53">
                  <c:v>2809</c:v>
                </c:pt>
                <c:pt idx="54">
                  <c:v>2815</c:v>
                </c:pt>
                <c:pt idx="55">
                  <c:v>2815</c:v>
                </c:pt>
                <c:pt idx="56">
                  <c:v>2899</c:v>
                </c:pt>
                <c:pt idx="57">
                  <c:v>2901</c:v>
                </c:pt>
                <c:pt idx="58">
                  <c:v>2999</c:v>
                </c:pt>
                <c:pt idx="59">
                  <c:v>3056</c:v>
                </c:pt>
                <c:pt idx="60">
                  <c:v>3058</c:v>
                </c:pt>
                <c:pt idx="61">
                  <c:v>3473</c:v>
                </c:pt>
                <c:pt idx="62">
                  <c:v>3522</c:v>
                </c:pt>
                <c:pt idx="63">
                  <c:v>3528</c:v>
                </c:pt>
                <c:pt idx="64">
                  <c:v>3671</c:v>
                </c:pt>
                <c:pt idx="65">
                  <c:v>3828</c:v>
                </c:pt>
                <c:pt idx="66">
                  <c:v>3830</c:v>
                </c:pt>
                <c:pt idx="67">
                  <c:v>3834</c:v>
                </c:pt>
                <c:pt idx="68">
                  <c:v>4247</c:v>
                </c:pt>
                <c:pt idx="69">
                  <c:v>4251</c:v>
                </c:pt>
                <c:pt idx="70">
                  <c:v>4345</c:v>
                </c:pt>
                <c:pt idx="71">
                  <c:v>4349</c:v>
                </c:pt>
                <c:pt idx="72">
                  <c:v>5691</c:v>
                </c:pt>
                <c:pt idx="73">
                  <c:v>5693</c:v>
                </c:pt>
                <c:pt idx="74">
                  <c:v>5705</c:v>
                </c:pt>
                <c:pt idx="75">
                  <c:v>5750</c:v>
                </c:pt>
                <c:pt idx="76">
                  <c:v>5791</c:v>
                </c:pt>
                <c:pt idx="77">
                  <c:v>7090</c:v>
                </c:pt>
                <c:pt idx="78">
                  <c:v>7147</c:v>
                </c:pt>
                <c:pt idx="79">
                  <c:v>7956</c:v>
                </c:pt>
                <c:pt idx="80">
                  <c:v>7958</c:v>
                </c:pt>
                <c:pt idx="81">
                  <c:v>10799</c:v>
                </c:pt>
                <c:pt idx="82">
                  <c:v>10844</c:v>
                </c:pt>
                <c:pt idx="83">
                  <c:v>10848</c:v>
                </c:pt>
                <c:pt idx="84">
                  <c:v>10852</c:v>
                </c:pt>
                <c:pt idx="85">
                  <c:v>11485</c:v>
                </c:pt>
                <c:pt idx="86">
                  <c:v>11559</c:v>
                </c:pt>
                <c:pt idx="87">
                  <c:v>11565</c:v>
                </c:pt>
                <c:pt idx="88">
                  <c:v>11567</c:v>
                </c:pt>
                <c:pt idx="89">
                  <c:v>12243</c:v>
                </c:pt>
                <c:pt idx="90">
                  <c:v>13009</c:v>
                </c:pt>
                <c:pt idx="91">
                  <c:v>19304.5</c:v>
                </c:pt>
                <c:pt idx="92">
                  <c:v>21566.5</c:v>
                </c:pt>
                <c:pt idx="93">
                  <c:v>22291.5</c:v>
                </c:pt>
                <c:pt idx="94">
                  <c:v>22961.5</c:v>
                </c:pt>
                <c:pt idx="95">
                  <c:v>24404.5</c:v>
                </c:pt>
                <c:pt idx="96">
                  <c:v>24405</c:v>
                </c:pt>
                <c:pt idx="97">
                  <c:v>24406.5</c:v>
                </c:pt>
                <c:pt idx="98">
                  <c:v>24407</c:v>
                </c:pt>
                <c:pt idx="99">
                  <c:v>24410.5</c:v>
                </c:pt>
                <c:pt idx="100">
                  <c:v>25839</c:v>
                </c:pt>
                <c:pt idx="101">
                  <c:v>25843</c:v>
                </c:pt>
                <c:pt idx="102">
                  <c:v>25924</c:v>
                </c:pt>
                <c:pt idx="103">
                  <c:v>25941</c:v>
                </c:pt>
                <c:pt idx="104">
                  <c:v>27291.5</c:v>
                </c:pt>
                <c:pt idx="105">
                  <c:v>27801.5</c:v>
                </c:pt>
                <c:pt idx="106">
                  <c:v>27819</c:v>
                </c:pt>
                <c:pt idx="107">
                  <c:v>28036</c:v>
                </c:pt>
                <c:pt idx="108">
                  <c:v>31683</c:v>
                </c:pt>
                <c:pt idx="109">
                  <c:v>33665</c:v>
                </c:pt>
                <c:pt idx="110">
                  <c:v>33671</c:v>
                </c:pt>
                <c:pt idx="111">
                  <c:v>33694.5</c:v>
                </c:pt>
                <c:pt idx="112">
                  <c:v>33826</c:v>
                </c:pt>
                <c:pt idx="113">
                  <c:v>35932</c:v>
                </c:pt>
                <c:pt idx="114">
                  <c:v>35959.5</c:v>
                </c:pt>
                <c:pt idx="115">
                  <c:v>35870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  <c:pt idx="108">
                  <c:v>1.1589349996938836E-2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DE2-4BC4-AB1B-316FC32F7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2257448"/>
        <c:axId val="1"/>
      </c:scatterChart>
      <c:valAx>
        <c:axId val="6422574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843527807755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53468697123522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2257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566853635681327"/>
          <c:y val="0.92024539877300615"/>
          <c:w val="0.79357146346554397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0</xdr:row>
      <xdr:rowOff>47625</xdr:rowOff>
    </xdr:from>
    <xdr:to>
      <xdr:col>16</xdr:col>
      <xdr:colOff>400050</xdr:colOff>
      <xdr:row>18</xdr:row>
      <xdr:rowOff>66675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D30CE79E-9C1E-DE19-18DD-8FBABFFC79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843" TargetMode="External"/><Relationship Id="rId13" Type="http://schemas.openxmlformats.org/officeDocument/2006/relationships/hyperlink" Target="http://vsolj.cetus-net.org/no45.pdf" TargetMode="External"/><Relationship Id="rId18" Type="http://schemas.openxmlformats.org/officeDocument/2006/relationships/hyperlink" Target="http://vsolj.cetus-net.org/vsoljno50.pdf" TargetMode="External"/><Relationship Id="rId3" Type="http://schemas.openxmlformats.org/officeDocument/2006/relationships/hyperlink" Target="http://vsolj.cetus-net.org/no38.pdf" TargetMode="External"/><Relationship Id="rId7" Type="http://schemas.openxmlformats.org/officeDocument/2006/relationships/hyperlink" Target="http://www.konkoly.hu/cgi-bin/IBVS?5843" TargetMode="External"/><Relationship Id="rId12" Type="http://schemas.openxmlformats.org/officeDocument/2006/relationships/hyperlink" Target="http://www.konkoly.hu/cgi-bin/IBVS?5843" TargetMode="External"/><Relationship Id="rId17" Type="http://schemas.openxmlformats.org/officeDocument/2006/relationships/hyperlink" Target="http://var.astro.cz/oejv/issues/oejv0116.pdf" TargetMode="External"/><Relationship Id="rId2" Type="http://schemas.openxmlformats.org/officeDocument/2006/relationships/hyperlink" Target="http://www.konkoly.hu/cgi-bin/IBVS?3088" TargetMode="External"/><Relationship Id="rId16" Type="http://schemas.openxmlformats.org/officeDocument/2006/relationships/hyperlink" Target="http://var.astro.cz/oejv/issues/oejv0116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843" TargetMode="External"/><Relationship Id="rId11" Type="http://schemas.openxmlformats.org/officeDocument/2006/relationships/hyperlink" Target="http://www.konkoly.hu/cgi-bin/IBVS?5843" TargetMode="External"/><Relationship Id="rId5" Type="http://schemas.openxmlformats.org/officeDocument/2006/relationships/hyperlink" Target="http://vsolj.cetus-net.org/no40.pdf" TargetMode="External"/><Relationship Id="rId15" Type="http://schemas.openxmlformats.org/officeDocument/2006/relationships/hyperlink" Target="http://vsolj.cetus-net.org/no48.pdf" TargetMode="External"/><Relationship Id="rId10" Type="http://schemas.openxmlformats.org/officeDocument/2006/relationships/hyperlink" Target="http://www.konkoly.hu/cgi-bin/IBVS?5843" TargetMode="External"/><Relationship Id="rId19" Type="http://schemas.openxmlformats.org/officeDocument/2006/relationships/hyperlink" Target="http://var.astro.cz/oejv/issues/oejv0172.pdf" TargetMode="External"/><Relationship Id="rId4" Type="http://schemas.openxmlformats.org/officeDocument/2006/relationships/hyperlink" Target="http://vsolj.cetus-net.org/no39.pdf" TargetMode="External"/><Relationship Id="rId9" Type="http://schemas.openxmlformats.org/officeDocument/2006/relationships/hyperlink" Target="http://www.konkoly.hu/cgi-bin/IBVS?5843" TargetMode="External"/><Relationship Id="rId14" Type="http://schemas.openxmlformats.org/officeDocument/2006/relationships/hyperlink" Target="http://www.konkoly.hu/cgi-bin/IBVS?58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60"/>
  <sheetViews>
    <sheetView tabSelected="1" workbookViewId="0">
      <pane xSplit="14" ySplit="21" topLeftCell="O127" activePane="bottomRight" state="frozen"/>
      <selection pane="topRight" activeCell="O1" sqref="O1"/>
      <selection pane="bottomLeft" activeCell="A22" sqref="A22"/>
      <selection pane="bottomRight" activeCell="E144" sqref="E144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140625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72</v>
      </c>
    </row>
    <row r="2" spans="1:6" x14ac:dyDescent="0.2">
      <c r="A2" t="s">
        <v>25</v>
      </c>
      <c r="B2" s="9" t="s">
        <v>71</v>
      </c>
    </row>
    <row r="3" spans="1:6" ht="13.5" thickBot="1" x14ac:dyDescent="0.25">
      <c r="C3" s="8" t="s">
        <v>68</v>
      </c>
    </row>
    <row r="4" spans="1:6" ht="14.25" thickTop="1" thickBot="1" x14ac:dyDescent="0.25">
      <c r="A4" s="5" t="s">
        <v>1</v>
      </c>
      <c r="C4" s="2">
        <v>40828.780400000003</v>
      </c>
      <c r="D4" s="3">
        <v>0.50899554999999996</v>
      </c>
      <c r="E4" s="8" t="s">
        <v>69</v>
      </c>
    </row>
    <row r="5" spans="1:6" ht="13.5" thickTop="1" x14ac:dyDescent="0.2">
      <c r="A5" s="10" t="s">
        <v>73</v>
      </c>
      <c r="B5" s="11"/>
      <c r="C5" s="12">
        <v>-9.5</v>
      </c>
      <c r="D5" s="11" t="s">
        <v>74</v>
      </c>
    </row>
    <row r="6" spans="1:6" x14ac:dyDescent="0.2">
      <c r="A6" s="5" t="s">
        <v>2</v>
      </c>
    </row>
    <row r="7" spans="1:6" x14ac:dyDescent="0.2">
      <c r="A7" t="s">
        <v>3</v>
      </c>
      <c r="C7">
        <f>+C4</f>
        <v>40828.780400000003</v>
      </c>
    </row>
    <row r="8" spans="1:6" x14ac:dyDescent="0.2">
      <c r="A8" t="s">
        <v>4</v>
      </c>
      <c r="C8">
        <f>+D4</f>
        <v>0.50899554999999996</v>
      </c>
    </row>
    <row r="9" spans="1:6" x14ac:dyDescent="0.2">
      <c r="A9" s="26" t="s">
        <v>78</v>
      </c>
      <c r="B9" s="27">
        <v>112</v>
      </c>
      <c r="C9" s="15" t="str">
        <f>"F"&amp;B9</f>
        <v>F112</v>
      </c>
      <c r="D9" s="16" t="str">
        <f>"G"&amp;B9</f>
        <v>G112</v>
      </c>
    </row>
    <row r="10" spans="1:6" ht="13.5" thickBot="1" x14ac:dyDescent="0.25">
      <c r="A10" s="11"/>
      <c r="B10" s="11"/>
      <c r="C10" s="4" t="s">
        <v>21</v>
      </c>
      <c r="D10" s="4" t="s">
        <v>22</v>
      </c>
      <c r="E10" s="11"/>
    </row>
    <row r="11" spans="1:6" x14ac:dyDescent="0.2">
      <c r="A11" s="11" t="s">
        <v>17</v>
      </c>
      <c r="B11" s="11"/>
      <c r="C11" s="13">
        <f ca="1">INTERCEPT(INDIRECT($D$9):G990,INDIRECT($C$9):F990)</f>
        <v>-4.8644959305048138E-3</v>
      </c>
      <c r="D11" s="14"/>
      <c r="E11" s="11"/>
    </row>
    <row r="12" spans="1:6" x14ac:dyDescent="0.2">
      <c r="A12" s="11" t="s">
        <v>18</v>
      </c>
      <c r="B12" s="11"/>
      <c r="C12" s="13">
        <f ca="1">SLOPE(INDIRECT($D$9):G990,INDIRECT($C$9):F990)</f>
        <v>5.8621512221660761E-7</v>
      </c>
      <c r="D12" s="14"/>
      <c r="E12" s="11"/>
    </row>
    <row r="13" spans="1:6" x14ac:dyDescent="0.2">
      <c r="A13" s="11" t="s">
        <v>20</v>
      </c>
      <c r="B13" s="11"/>
      <c r="C13" s="14" t="s">
        <v>15</v>
      </c>
    </row>
    <row r="14" spans="1:6" x14ac:dyDescent="0.2">
      <c r="A14" s="11"/>
      <c r="B14" s="11"/>
      <c r="C14" s="11"/>
    </row>
    <row r="15" spans="1:6" x14ac:dyDescent="0.2">
      <c r="A15" s="17" t="s">
        <v>19</v>
      </c>
      <c r="B15" s="11"/>
      <c r="C15" s="18">
        <f ca="1">(C7+C11)+(C8+C12)*INT(MAX(F21:F3531))</f>
        <v>59131.767597663653</v>
      </c>
      <c r="E15" s="19" t="s">
        <v>81</v>
      </c>
      <c r="F15" s="12">
        <v>1</v>
      </c>
    </row>
    <row r="16" spans="1:6" x14ac:dyDescent="0.2">
      <c r="A16" s="21" t="s">
        <v>5</v>
      </c>
      <c r="B16" s="11"/>
      <c r="C16" s="22">
        <f ca="1">+C8+C12</f>
        <v>0.50899613621512219</v>
      </c>
      <c r="E16" s="19" t="s">
        <v>75</v>
      </c>
      <c r="F16" s="20">
        <f ca="1">NOW()+15018.5+$C$5/24</f>
        <v>59970.762136342593</v>
      </c>
    </row>
    <row r="17" spans="1:21" ht="13.5" thickBot="1" x14ac:dyDescent="0.25">
      <c r="A17" s="19" t="s">
        <v>70</v>
      </c>
      <c r="B17" s="11"/>
      <c r="C17" s="11">
        <f>COUNT(C21:C2189)</f>
        <v>116</v>
      </c>
      <c r="E17" s="19" t="s">
        <v>82</v>
      </c>
      <c r="F17" s="20">
        <f ca="1">ROUND(2*(F16-$C$7)/$C$8,0)/2+F15</f>
        <v>37608.5</v>
      </c>
    </row>
    <row r="18" spans="1:21" ht="14.25" thickTop="1" thickBot="1" x14ac:dyDescent="0.25">
      <c r="A18" s="21" t="s">
        <v>6</v>
      </c>
      <c r="B18" s="11"/>
      <c r="C18" s="24">
        <f ca="1">+C15</f>
        <v>59131.767597663653</v>
      </c>
      <c r="D18" s="25">
        <f ca="1">+C16</f>
        <v>0.50899613621512219</v>
      </c>
      <c r="E18" s="19" t="s">
        <v>76</v>
      </c>
      <c r="F18" s="16">
        <f ca="1">ROUND(2*(F16-$C$15)/$C$16,0)/2+F15</f>
        <v>1649.5</v>
      </c>
    </row>
    <row r="19" spans="1:21" ht="13.5" thickTop="1" x14ac:dyDescent="0.2">
      <c r="E19" s="19" t="s">
        <v>77</v>
      </c>
      <c r="F19" s="23">
        <f ca="1">+$C$15+$C$16*F18-15018.5-$C$5/24</f>
        <v>44953.252557683831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92</v>
      </c>
      <c r="I20" s="7" t="s">
        <v>95</v>
      </c>
      <c r="J20" s="7" t="s">
        <v>89</v>
      </c>
      <c r="K20" s="6" t="s">
        <v>87</v>
      </c>
      <c r="L20" s="7" t="s">
        <v>437</v>
      </c>
      <c r="M20" s="7" t="s">
        <v>438</v>
      </c>
      <c r="N20" s="7" t="s">
        <v>439</v>
      </c>
      <c r="O20" s="7" t="s">
        <v>24</v>
      </c>
      <c r="P20" s="6" t="s">
        <v>23</v>
      </c>
      <c r="Q20" s="4" t="s">
        <v>16</v>
      </c>
      <c r="U20" s="51" t="s">
        <v>440</v>
      </c>
    </row>
    <row r="21" spans="1:21" x14ac:dyDescent="0.2">
      <c r="A21" s="28" t="s">
        <v>67</v>
      </c>
      <c r="B21" s="28"/>
      <c r="C21" s="31">
        <v>29881.296999999999</v>
      </c>
      <c r="D21" s="31"/>
      <c r="E21" s="28">
        <f t="shared" ref="E21:E52" si="0">+(C21-C$7)/C$8</f>
        <v>-21508.013969866741</v>
      </c>
      <c r="F21" s="28">
        <f t="shared" ref="F21:F52" si="1">ROUND(2*E21,0)/2</f>
        <v>-21508</v>
      </c>
      <c r="G21" s="28">
        <f t="shared" ref="G21:G52" si="2">+C21-(C$7+F21*C$8)</f>
        <v>-7.11060000321595E-3</v>
      </c>
      <c r="H21" s="28">
        <f t="shared" ref="H21:H37" si="3">+G21</f>
        <v>-7.11060000321595E-3</v>
      </c>
      <c r="I21" s="28"/>
      <c r="J21" s="28"/>
      <c r="L21" s="28"/>
      <c r="M21" s="28"/>
      <c r="N21" s="28"/>
      <c r="O21" s="28"/>
      <c r="P21" s="28"/>
      <c r="Q21" s="29">
        <f t="shared" ref="Q21:Q52" si="4">+C21-15018.5</f>
        <v>14862.796999999999</v>
      </c>
      <c r="R21" s="28"/>
      <c r="S21" s="28"/>
      <c r="T21" s="28"/>
      <c r="U21" s="28"/>
    </row>
    <row r="22" spans="1:21" x14ac:dyDescent="0.2">
      <c r="A22" s="28" t="s">
        <v>67</v>
      </c>
      <c r="B22" s="28"/>
      <c r="C22" s="31">
        <v>29902.185000000001</v>
      </c>
      <c r="D22" s="31"/>
      <c r="E22" s="28">
        <f t="shared" si="0"/>
        <v>-21466.976282995012</v>
      </c>
      <c r="F22" s="28">
        <f t="shared" si="1"/>
        <v>-21467</v>
      </c>
      <c r="G22" s="28">
        <f t="shared" si="2"/>
        <v>1.2071849996573292E-2</v>
      </c>
      <c r="H22" s="28">
        <f t="shared" si="3"/>
        <v>1.2071849996573292E-2</v>
      </c>
      <c r="I22" s="28"/>
      <c r="J22" s="28"/>
      <c r="L22" s="28"/>
      <c r="M22" s="28"/>
      <c r="N22" s="28"/>
      <c r="O22" s="28"/>
      <c r="P22" s="28"/>
      <c r="Q22" s="29">
        <f t="shared" si="4"/>
        <v>14883.685000000001</v>
      </c>
      <c r="R22" s="28"/>
      <c r="S22" s="28"/>
      <c r="T22" s="28"/>
      <c r="U22" s="28"/>
    </row>
    <row r="23" spans="1:21" x14ac:dyDescent="0.2">
      <c r="A23" s="28" t="s">
        <v>67</v>
      </c>
      <c r="B23" s="28"/>
      <c r="C23" s="31">
        <v>29904.212</v>
      </c>
      <c r="D23" s="31"/>
      <c r="E23" s="28">
        <f t="shared" si="0"/>
        <v>-21462.993929907647</v>
      </c>
      <c r="F23" s="28">
        <f t="shared" si="1"/>
        <v>-21463</v>
      </c>
      <c r="G23" s="28">
        <f t="shared" si="2"/>
        <v>3.0896499956725165E-3</v>
      </c>
      <c r="H23" s="28">
        <f t="shared" si="3"/>
        <v>3.0896499956725165E-3</v>
      </c>
      <c r="I23" s="28"/>
      <c r="J23" s="28"/>
      <c r="L23" s="28"/>
      <c r="M23" s="28"/>
      <c r="N23" s="28"/>
      <c r="O23" s="28"/>
      <c r="P23" s="28"/>
      <c r="Q23" s="29">
        <f t="shared" si="4"/>
        <v>14885.712</v>
      </c>
      <c r="R23" s="28"/>
      <c r="S23" s="28"/>
      <c r="T23" s="28"/>
      <c r="U23" s="28"/>
    </row>
    <row r="24" spans="1:21" x14ac:dyDescent="0.2">
      <c r="A24" s="28" t="s">
        <v>67</v>
      </c>
      <c r="B24" s="28"/>
      <c r="C24" s="31">
        <v>30200.425999999999</v>
      </c>
      <c r="D24" s="31"/>
      <c r="E24" s="28">
        <f t="shared" si="0"/>
        <v>-20881.035993340225</v>
      </c>
      <c r="F24" s="28">
        <f t="shared" si="1"/>
        <v>-20881</v>
      </c>
      <c r="G24" s="28">
        <f t="shared" si="2"/>
        <v>-1.8320450006285682E-2</v>
      </c>
      <c r="H24" s="28">
        <f t="shared" si="3"/>
        <v>-1.8320450006285682E-2</v>
      </c>
      <c r="I24" s="28"/>
      <c r="J24" s="28"/>
      <c r="L24" s="28"/>
      <c r="M24" s="28"/>
      <c r="N24" s="28"/>
      <c r="O24" s="28"/>
      <c r="P24" s="28"/>
      <c r="Q24" s="29">
        <f t="shared" si="4"/>
        <v>15181.925999999999</v>
      </c>
      <c r="R24" s="28"/>
      <c r="S24" s="28"/>
      <c r="T24" s="28"/>
      <c r="U24" s="28"/>
    </row>
    <row r="25" spans="1:21" x14ac:dyDescent="0.2">
      <c r="A25" s="28" t="s">
        <v>67</v>
      </c>
      <c r="B25" s="28"/>
      <c r="C25" s="31">
        <v>31275.215</v>
      </c>
      <c r="D25" s="31"/>
      <c r="E25" s="28">
        <f t="shared" si="0"/>
        <v>-18769.447787903064</v>
      </c>
      <c r="F25" s="28">
        <f t="shared" si="1"/>
        <v>-18769.5</v>
      </c>
      <c r="G25" s="28">
        <f t="shared" si="2"/>
        <v>2.6575724998110672E-2</v>
      </c>
      <c r="H25" s="28">
        <f t="shared" si="3"/>
        <v>2.6575724998110672E-2</v>
      </c>
      <c r="I25" s="28"/>
      <c r="J25" s="28"/>
      <c r="L25" s="28"/>
      <c r="M25" s="28"/>
      <c r="N25" s="28"/>
      <c r="O25" s="28"/>
      <c r="P25" s="28"/>
      <c r="Q25" s="29">
        <f t="shared" si="4"/>
        <v>16256.715</v>
      </c>
      <c r="R25" s="28"/>
      <c r="S25" s="28"/>
      <c r="T25" s="28"/>
      <c r="U25" s="28"/>
    </row>
    <row r="26" spans="1:21" x14ac:dyDescent="0.2">
      <c r="A26" s="50" t="s">
        <v>102</v>
      </c>
      <c r="B26" s="30" t="s">
        <v>80</v>
      </c>
      <c r="C26" s="31">
        <v>31375.215</v>
      </c>
      <c r="D26" s="31" t="s">
        <v>95</v>
      </c>
      <c r="E26" s="28">
        <f t="shared" si="0"/>
        <v>-18572.982416054529</v>
      </c>
      <c r="F26" s="28">
        <f t="shared" si="1"/>
        <v>-18573</v>
      </c>
      <c r="G26" s="28">
        <f t="shared" si="2"/>
        <v>8.950149996962864E-3</v>
      </c>
      <c r="H26" s="28">
        <f t="shared" si="3"/>
        <v>8.950149996962864E-3</v>
      </c>
      <c r="I26" s="28"/>
      <c r="K26" s="28"/>
      <c r="L26" s="28"/>
      <c r="M26" s="28"/>
      <c r="O26" s="28"/>
      <c r="P26" s="28"/>
      <c r="Q26" s="29">
        <f t="shared" si="4"/>
        <v>16356.715</v>
      </c>
      <c r="R26" s="28"/>
      <c r="S26" s="28"/>
      <c r="T26" s="28"/>
      <c r="U26" s="28"/>
    </row>
    <row r="27" spans="1:21" x14ac:dyDescent="0.2">
      <c r="A27" s="28" t="s">
        <v>67</v>
      </c>
      <c r="B27" s="28"/>
      <c r="C27" s="31">
        <v>32744.387999999999</v>
      </c>
      <c r="D27" s="31"/>
      <c r="E27" s="28">
        <f t="shared" si="0"/>
        <v>-15883.031590354778</v>
      </c>
      <c r="F27" s="28">
        <f t="shared" si="1"/>
        <v>-15883</v>
      </c>
      <c r="G27" s="28">
        <f t="shared" si="2"/>
        <v>-1.6079350003565196E-2</v>
      </c>
      <c r="H27" s="28">
        <f t="shared" si="3"/>
        <v>-1.6079350003565196E-2</v>
      </c>
      <c r="I27" s="28"/>
      <c r="J27" s="28"/>
      <c r="L27" s="28"/>
      <c r="M27" s="28"/>
      <c r="N27" s="28"/>
      <c r="O27" s="28"/>
      <c r="P27" s="28"/>
      <c r="Q27" s="29">
        <f t="shared" si="4"/>
        <v>17725.887999999999</v>
      </c>
      <c r="R27" s="28"/>
      <c r="S27" s="28"/>
      <c r="T27" s="28"/>
      <c r="U27" s="28"/>
    </row>
    <row r="28" spans="1:21" x14ac:dyDescent="0.2">
      <c r="A28" s="28" t="s">
        <v>67</v>
      </c>
      <c r="B28" s="28"/>
      <c r="C28" s="31">
        <v>32771.383000000002</v>
      </c>
      <c r="D28" s="31"/>
      <c r="E28" s="28">
        <f t="shared" si="0"/>
        <v>-15829.99576322426</v>
      </c>
      <c r="F28" s="28">
        <f t="shared" si="1"/>
        <v>-15830</v>
      </c>
      <c r="G28" s="28">
        <f t="shared" si="2"/>
        <v>2.1564999988186173E-3</v>
      </c>
      <c r="H28" s="28">
        <f t="shared" si="3"/>
        <v>2.1564999988186173E-3</v>
      </c>
      <c r="I28" s="28"/>
      <c r="J28" s="28"/>
      <c r="L28" s="28"/>
      <c r="M28" s="28"/>
      <c r="N28" s="28"/>
      <c r="O28" s="28"/>
      <c r="P28" s="28"/>
      <c r="Q28" s="29">
        <f t="shared" si="4"/>
        <v>17752.883000000002</v>
      </c>
      <c r="R28" s="28"/>
      <c r="S28" s="28"/>
      <c r="T28" s="28"/>
      <c r="U28" s="28"/>
    </row>
    <row r="29" spans="1:21" x14ac:dyDescent="0.2">
      <c r="A29" s="28" t="s">
        <v>67</v>
      </c>
      <c r="B29" s="28"/>
      <c r="C29" s="31">
        <v>33187.235000000001</v>
      </c>
      <c r="D29" s="31"/>
      <c r="E29" s="28">
        <f t="shared" si="0"/>
        <v>-15012.99058508469</v>
      </c>
      <c r="F29" s="28">
        <f t="shared" si="1"/>
        <v>-15013</v>
      </c>
      <c r="G29" s="28">
        <f t="shared" si="2"/>
        <v>4.7921499935910106E-3</v>
      </c>
      <c r="H29" s="28">
        <f t="shared" si="3"/>
        <v>4.7921499935910106E-3</v>
      </c>
      <c r="I29" s="28"/>
      <c r="J29" s="28"/>
      <c r="L29" s="28"/>
      <c r="M29" s="28"/>
      <c r="N29" s="28"/>
      <c r="O29" s="28"/>
      <c r="P29" s="28"/>
      <c r="Q29" s="29">
        <f t="shared" si="4"/>
        <v>18168.735000000001</v>
      </c>
      <c r="R29" s="28"/>
      <c r="S29" s="28"/>
      <c r="T29" s="28"/>
      <c r="U29" s="28"/>
    </row>
    <row r="30" spans="1:21" x14ac:dyDescent="0.2">
      <c r="A30" s="28" t="s">
        <v>67</v>
      </c>
      <c r="B30" s="28"/>
      <c r="C30" s="31">
        <v>33897.286999999997</v>
      </c>
      <c r="D30" s="31"/>
      <c r="E30" s="28">
        <f t="shared" si="0"/>
        <v>-13617.984282966732</v>
      </c>
      <c r="F30" s="28">
        <f t="shared" si="1"/>
        <v>-13618</v>
      </c>
      <c r="G30" s="28">
        <f t="shared" si="2"/>
        <v>7.9998999935924076E-3</v>
      </c>
      <c r="H30" s="28">
        <f t="shared" si="3"/>
        <v>7.9998999935924076E-3</v>
      </c>
      <c r="I30" s="28"/>
      <c r="J30" s="28"/>
      <c r="L30" s="28"/>
      <c r="M30" s="28"/>
      <c r="N30" s="28"/>
      <c r="O30" s="28"/>
      <c r="P30" s="28"/>
      <c r="Q30" s="29">
        <f t="shared" si="4"/>
        <v>18878.786999999997</v>
      </c>
      <c r="R30" s="28"/>
      <c r="S30" s="28"/>
      <c r="T30" s="28"/>
      <c r="U30" s="28"/>
    </row>
    <row r="31" spans="1:21" x14ac:dyDescent="0.2">
      <c r="A31" s="28" t="s">
        <v>67</v>
      </c>
      <c r="B31" s="28"/>
      <c r="C31" s="31">
        <v>36080.347999999998</v>
      </c>
      <c r="D31" s="31"/>
      <c r="E31" s="28">
        <f t="shared" si="0"/>
        <v>-9329.0253716363641</v>
      </c>
      <c r="F31" s="28">
        <f t="shared" si="1"/>
        <v>-9329</v>
      </c>
      <c r="G31" s="28">
        <f t="shared" si="2"/>
        <v>-1.2914050006656907E-2</v>
      </c>
      <c r="H31" s="28">
        <f t="shared" si="3"/>
        <v>-1.2914050006656907E-2</v>
      </c>
      <c r="I31" s="28"/>
      <c r="J31" s="28"/>
      <c r="L31" s="28"/>
      <c r="M31" s="28"/>
      <c r="N31" s="28"/>
      <c r="O31" s="28"/>
      <c r="P31" s="28"/>
      <c r="Q31" s="29">
        <f t="shared" si="4"/>
        <v>21061.847999999998</v>
      </c>
      <c r="R31" s="28"/>
      <c r="S31" s="28"/>
      <c r="T31" s="28"/>
      <c r="U31" s="28"/>
    </row>
    <row r="32" spans="1:21" x14ac:dyDescent="0.2">
      <c r="A32" s="28" t="s">
        <v>67</v>
      </c>
      <c r="B32" s="28"/>
      <c r="C32" s="31">
        <v>36822.464999999997</v>
      </c>
      <c r="D32" s="31"/>
      <c r="E32" s="28">
        <f t="shared" si="0"/>
        <v>-7871.022448035169</v>
      </c>
      <c r="F32" s="28">
        <f t="shared" si="1"/>
        <v>-7871</v>
      </c>
      <c r="G32" s="28">
        <f t="shared" si="2"/>
        <v>-1.1425950004195329E-2</v>
      </c>
      <c r="H32" s="28">
        <f t="shared" si="3"/>
        <v>-1.1425950004195329E-2</v>
      </c>
      <c r="I32" s="28"/>
      <c r="J32" s="28"/>
      <c r="L32" s="28"/>
      <c r="M32" s="28"/>
      <c r="N32" s="28"/>
      <c r="O32" s="28"/>
      <c r="P32" s="28"/>
      <c r="Q32" s="29">
        <f t="shared" si="4"/>
        <v>21803.964999999997</v>
      </c>
      <c r="R32" s="28"/>
      <c r="S32" s="28"/>
      <c r="T32" s="28"/>
      <c r="U32" s="28"/>
    </row>
    <row r="33" spans="1:31" x14ac:dyDescent="0.2">
      <c r="A33" s="28" t="s">
        <v>67</v>
      </c>
      <c r="B33" s="28"/>
      <c r="C33" s="31">
        <v>36844.375</v>
      </c>
      <c r="D33" s="31"/>
      <c r="E33" s="28">
        <f t="shared" si="0"/>
        <v>-7827.9768850631472</v>
      </c>
      <c r="F33" s="28">
        <f t="shared" si="1"/>
        <v>-7828</v>
      </c>
      <c r="G33" s="28">
        <f t="shared" si="2"/>
        <v>1.1765399998694193E-2</v>
      </c>
      <c r="H33" s="28">
        <f t="shared" si="3"/>
        <v>1.1765399998694193E-2</v>
      </c>
      <c r="I33" s="28"/>
      <c r="J33" s="28"/>
      <c r="L33" s="28"/>
      <c r="M33" s="28"/>
      <c r="N33" s="28"/>
      <c r="O33" s="28"/>
      <c r="P33" s="28"/>
      <c r="Q33" s="29">
        <f t="shared" si="4"/>
        <v>21825.875</v>
      </c>
      <c r="R33" s="28"/>
      <c r="S33" s="28"/>
      <c r="T33" s="28"/>
      <c r="U33" s="28"/>
    </row>
    <row r="34" spans="1:31" x14ac:dyDescent="0.2">
      <c r="A34" s="28" t="s">
        <v>67</v>
      </c>
      <c r="B34" s="28"/>
      <c r="C34" s="31">
        <v>36845.375</v>
      </c>
      <c r="D34" s="31"/>
      <c r="E34" s="28">
        <f t="shared" si="0"/>
        <v>-7826.0122313446618</v>
      </c>
      <c r="F34" s="28">
        <f t="shared" si="1"/>
        <v>-7826</v>
      </c>
      <c r="G34" s="28">
        <f t="shared" si="2"/>
        <v>-6.2257000026875176E-3</v>
      </c>
      <c r="H34" s="28">
        <f t="shared" si="3"/>
        <v>-6.2257000026875176E-3</v>
      </c>
      <c r="I34" s="28"/>
      <c r="J34" s="28"/>
      <c r="L34" s="28"/>
      <c r="M34" s="28"/>
      <c r="N34" s="28"/>
      <c r="O34" s="28"/>
      <c r="P34" s="28"/>
      <c r="Q34" s="29">
        <f t="shared" si="4"/>
        <v>21826.875</v>
      </c>
      <c r="R34" s="28"/>
      <c r="S34" s="28"/>
      <c r="T34" s="28"/>
      <c r="U34" s="28"/>
    </row>
    <row r="35" spans="1:31" x14ac:dyDescent="0.2">
      <c r="A35" s="28" t="s">
        <v>67</v>
      </c>
      <c r="B35" s="28"/>
      <c r="C35" s="31">
        <v>36846.396000000001</v>
      </c>
      <c r="D35" s="31"/>
      <c r="E35" s="28">
        <f t="shared" si="0"/>
        <v>-7824.006319898087</v>
      </c>
      <c r="F35" s="28">
        <f t="shared" si="1"/>
        <v>-7824</v>
      </c>
      <c r="G35" s="28">
        <f t="shared" si="2"/>
        <v>-3.2168000034289435E-3</v>
      </c>
      <c r="H35" s="28">
        <f t="shared" si="3"/>
        <v>-3.2168000034289435E-3</v>
      </c>
      <c r="I35" s="28"/>
      <c r="J35" s="28"/>
      <c r="L35" s="28"/>
      <c r="M35" s="28"/>
      <c r="N35" s="28"/>
      <c r="O35" s="28"/>
      <c r="P35" s="28"/>
      <c r="Q35" s="29">
        <f t="shared" si="4"/>
        <v>21827.896000000001</v>
      </c>
      <c r="R35" s="28"/>
      <c r="S35" s="28"/>
      <c r="T35" s="28"/>
      <c r="U35" s="28"/>
    </row>
    <row r="36" spans="1:31" ht="13.5" thickBot="1" x14ac:dyDescent="0.25">
      <c r="A36" s="28" t="s">
        <v>67</v>
      </c>
      <c r="B36" s="28"/>
      <c r="C36" s="31">
        <v>36868.305999999997</v>
      </c>
      <c r="D36" s="31"/>
      <c r="E36" s="28">
        <f t="shared" si="0"/>
        <v>-7780.9607569260806</v>
      </c>
      <c r="F36" s="28">
        <f t="shared" si="1"/>
        <v>-7781</v>
      </c>
      <c r="G36" s="28">
        <f t="shared" si="2"/>
        <v>1.997454999218462E-2</v>
      </c>
      <c r="H36" s="28">
        <f t="shared" si="3"/>
        <v>1.997454999218462E-2</v>
      </c>
      <c r="I36" s="28"/>
      <c r="J36" s="28"/>
      <c r="L36" s="28"/>
      <c r="M36" s="28"/>
      <c r="N36" s="28"/>
      <c r="O36" s="28"/>
      <c r="P36" s="28"/>
      <c r="Q36" s="29">
        <f t="shared" si="4"/>
        <v>21849.805999999997</v>
      </c>
      <c r="R36" s="28"/>
      <c r="S36" s="28"/>
      <c r="T36" s="28"/>
      <c r="U36" s="28"/>
    </row>
    <row r="37" spans="1:31" ht="14.25" thickTop="1" thickBot="1" x14ac:dyDescent="0.25">
      <c r="A37" s="28" t="s">
        <v>67</v>
      </c>
      <c r="B37" s="28"/>
      <c r="C37" s="32">
        <v>36893.241999999998</v>
      </c>
      <c r="D37" s="31"/>
      <c r="E37" s="28">
        <f t="shared" si="0"/>
        <v>-7731.9701518019265</v>
      </c>
      <c r="F37" s="28">
        <f t="shared" si="1"/>
        <v>-7732</v>
      </c>
      <c r="G37" s="28">
        <f t="shared" si="2"/>
        <v>1.5192599996225908E-2</v>
      </c>
      <c r="H37" s="28">
        <f t="shared" si="3"/>
        <v>1.5192599996225908E-2</v>
      </c>
      <c r="I37" s="28"/>
      <c r="J37" s="28"/>
      <c r="L37" s="28"/>
      <c r="M37" s="28"/>
      <c r="N37" s="28"/>
      <c r="O37" s="28"/>
      <c r="P37" s="28"/>
      <c r="Q37" s="29">
        <f t="shared" si="4"/>
        <v>21874.741999999998</v>
      </c>
      <c r="R37" s="28"/>
      <c r="S37" s="28"/>
      <c r="T37" s="28"/>
      <c r="U37" s="28"/>
    </row>
    <row r="38" spans="1:31" ht="13.5" thickTop="1" x14ac:dyDescent="0.2">
      <c r="A38" s="50" t="s">
        <v>153</v>
      </c>
      <c r="B38" s="30" t="s">
        <v>80</v>
      </c>
      <c r="C38" s="31">
        <v>40828.779900000001</v>
      </c>
      <c r="D38" s="31" t="s">
        <v>95</v>
      </c>
      <c r="E38" s="28">
        <f t="shared" si="0"/>
        <v>-9.8232686301648981E-4</v>
      </c>
      <c r="F38" s="28">
        <f t="shared" si="1"/>
        <v>0</v>
      </c>
      <c r="G38" s="28">
        <f t="shared" si="2"/>
        <v>-5.0000000192085281E-4</v>
      </c>
      <c r="H38" s="28"/>
      <c r="I38" s="28"/>
      <c r="J38" s="28">
        <f t="shared" ref="J38:J44" si="5">+G38</f>
        <v>-5.0000000192085281E-4</v>
      </c>
      <c r="K38" s="28"/>
      <c r="L38" s="28"/>
      <c r="M38" s="28"/>
      <c r="O38" s="28"/>
      <c r="P38" s="28"/>
      <c r="Q38" s="29">
        <f t="shared" si="4"/>
        <v>25810.279900000001</v>
      </c>
      <c r="R38" s="28"/>
      <c r="S38" s="28"/>
      <c r="T38" s="28"/>
      <c r="U38" s="28"/>
    </row>
    <row r="39" spans="1:31" x14ac:dyDescent="0.2">
      <c r="A39" s="28" t="s">
        <v>13</v>
      </c>
      <c r="B39" s="28"/>
      <c r="C39" s="31">
        <v>40828.780400000003</v>
      </c>
      <c r="D39" s="31" t="s">
        <v>15</v>
      </c>
      <c r="E39" s="28">
        <f t="shared" si="0"/>
        <v>0</v>
      </c>
      <c r="F39" s="28">
        <f t="shared" si="1"/>
        <v>0</v>
      </c>
      <c r="G39" s="28">
        <f t="shared" si="2"/>
        <v>0</v>
      </c>
      <c r="I39" s="28"/>
      <c r="J39" s="28">
        <f t="shared" si="5"/>
        <v>0</v>
      </c>
      <c r="K39" s="28"/>
      <c r="L39" s="28"/>
      <c r="M39" s="28"/>
      <c r="N39" s="28"/>
      <c r="O39" s="28"/>
      <c r="P39" s="28"/>
      <c r="Q39" s="29">
        <f t="shared" si="4"/>
        <v>25810.280400000003</v>
      </c>
      <c r="R39" s="28"/>
      <c r="S39" s="28"/>
      <c r="T39" s="28"/>
      <c r="U39" s="28"/>
    </row>
    <row r="40" spans="1:31" x14ac:dyDescent="0.2">
      <c r="A40" s="28" t="s">
        <v>67</v>
      </c>
      <c r="B40" s="28"/>
      <c r="C40" s="31">
        <v>40830.816400000003</v>
      </c>
      <c r="D40" s="31"/>
      <c r="E40" s="28">
        <f t="shared" si="0"/>
        <v>4.0000349708363041</v>
      </c>
      <c r="F40" s="28">
        <f t="shared" si="1"/>
        <v>4</v>
      </c>
      <c r="G40" s="28">
        <f t="shared" si="2"/>
        <v>1.7799997294787318E-5</v>
      </c>
      <c r="H40" s="28"/>
      <c r="I40" s="28"/>
      <c r="J40" s="28">
        <f t="shared" si="5"/>
        <v>1.7799997294787318E-5</v>
      </c>
      <c r="L40" s="28"/>
      <c r="M40" s="28"/>
      <c r="N40" s="28"/>
      <c r="O40" s="28"/>
      <c r="P40" s="28"/>
      <c r="Q40" s="29">
        <f t="shared" si="4"/>
        <v>25812.316400000003</v>
      </c>
      <c r="R40" s="28"/>
      <c r="S40" s="28"/>
      <c r="T40" s="28"/>
      <c r="U40" s="28"/>
    </row>
    <row r="41" spans="1:31" x14ac:dyDescent="0.2">
      <c r="A41" s="28" t="s">
        <v>67</v>
      </c>
      <c r="B41" s="28"/>
      <c r="C41" s="31">
        <v>40830.817900000002</v>
      </c>
      <c r="D41" s="31"/>
      <c r="E41" s="28">
        <f t="shared" si="0"/>
        <v>4.0029819514110585</v>
      </c>
      <c r="F41" s="28">
        <f t="shared" si="1"/>
        <v>4</v>
      </c>
      <c r="G41" s="28">
        <f t="shared" si="2"/>
        <v>1.5177999957813881E-3</v>
      </c>
      <c r="H41" s="28"/>
      <c r="I41" s="28"/>
      <c r="J41" s="28">
        <f t="shared" si="5"/>
        <v>1.5177999957813881E-3</v>
      </c>
      <c r="L41" s="28"/>
      <c r="M41" s="28"/>
      <c r="N41" s="28"/>
      <c r="O41" s="28"/>
      <c r="P41" s="28"/>
      <c r="Q41" s="29">
        <f t="shared" si="4"/>
        <v>25812.317900000002</v>
      </c>
      <c r="R41" s="28"/>
      <c r="S41" s="28"/>
      <c r="T41" s="28"/>
      <c r="U41" s="28"/>
    </row>
    <row r="42" spans="1:31" x14ac:dyDescent="0.2">
      <c r="A42" s="28" t="s">
        <v>67</v>
      </c>
      <c r="B42" s="28"/>
      <c r="C42" s="31">
        <v>40846.594899999996</v>
      </c>
      <c r="D42" s="31"/>
      <c r="E42" s="28">
        <f t="shared" si="0"/>
        <v>34.999323667943919</v>
      </c>
      <c r="F42" s="28">
        <f t="shared" si="1"/>
        <v>35</v>
      </c>
      <c r="G42" s="28">
        <f t="shared" si="2"/>
        <v>-3.4425000922055915E-4</v>
      </c>
      <c r="H42" s="28"/>
      <c r="I42" s="28"/>
      <c r="J42" s="28">
        <f t="shared" si="5"/>
        <v>-3.4425000922055915E-4</v>
      </c>
      <c r="L42" s="28"/>
      <c r="M42" s="28"/>
      <c r="N42" s="28"/>
      <c r="O42" s="28"/>
      <c r="P42" s="28"/>
      <c r="Q42" s="29">
        <f t="shared" si="4"/>
        <v>25828.094899999996</v>
      </c>
      <c r="R42" s="28"/>
      <c r="S42" s="28"/>
      <c r="T42" s="28"/>
      <c r="U42" s="28"/>
    </row>
    <row r="43" spans="1:31" x14ac:dyDescent="0.2">
      <c r="A43" s="28" t="s">
        <v>67</v>
      </c>
      <c r="B43" s="28"/>
      <c r="C43" s="31">
        <v>40847.614600000001</v>
      </c>
      <c r="D43" s="31"/>
      <c r="E43" s="28">
        <f t="shared" si="0"/>
        <v>37.002681064692041</v>
      </c>
      <c r="F43" s="28">
        <f t="shared" si="1"/>
        <v>37</v>
      </c>
      <c r="G43" s="28">
        <f t="shared" si="2"/>
        <v>1.3646500010509044E-3</v>
      </c>
      <c r="H43" s="28"/>
      <c r="I43" s="28"/>
      <c r="J43" s="28">
        <f t="shared" si="5"/>
        <v>1.3646500010509044E-3</v>
      </c>
      <c r="L43" s="28"/>
      <c r="M43" s="28"/>
      <c r="N43" s="28"/>
      <c r="O43" s="28"/>
      <c r="P43" s="28"/>
      <c r="Q43" s="29">
        <f t="shared" si="4"/>
        <v>25829.114600000001</v>
      </c>
      <c r="R43" s="28"/>
      <c r="S43" s="28"/>
      <c r="T43" s="28"/>
      <c r="U43" s="28"/>
    </row>
    <row r="44" spans="1:31" x14ac:dyDescent="0.2">
      <c r="A44" s="28" t="s">
        <v>67</v>
      </c>
      <c r="B44" s="28"/>
      <c r="C44" s="31">
        <v>40848.631800000003</v>
      </c>
      <c r="D44" s="31"/>
      <c r="E44" s="28">
        <f t="shared" si="0"/>
        <v>39.001126827139373</v>
      </c>
      <c r="F44" s="28">
        <f t="shared" si="1"/>
        <v>39</v>
      </c>
      <c r="G44" s="28">
        <f t="shared" si="2"/>
        <v>5.7355000171810389E-4</v>
      </c>
      <c r="H44" s="28"/>
      <c r="I44" s="28"/>
      <c r="J44" s="28">
        <f t="shared" si="5"/>
        <v>5.7355000171810389E-4</v>
      </c>
      <c r="L44" s="28"/>
      <c r="M44" s="28"/>
      <c r="N44" s="28"/>
      <c r="O44" s="28"/>
      <c r="P44" s="28"/>
      <c r="Q44" s="29">
        <f t="shared" si="4"/>
        <v>25830.131800000003</v>
      </c>
      <c r="R44" s="28"/>
      <c r="S44" s="28"/>
      <c r="T44" s="28"/>
      <c r="U44" s="28"/>
    </row>
    <row r="45" spans="1:31" x14ac:dyDescent="0.2">
      <c r="A45" s="28" t="s">
        <v>27</v>
      </c>
      <c r="B45" s="28"/>
      <c r="C45" s="31">
        <v>41157.599000000002</v>
      </c>
      <c r="D45" s="31"/>
      <c r="E45" s="28">
        <f t="shared" si="0"/>
        <v>646.01468519714706</v>
      </c>
      <c r="F45" s="28">
        <f t="shared" si="1"/>
        <v>646</v>
      </c>
      <c r="G45" s="28">
        <f t="shared" si="2"/>
        <v>7.4746999962371774E-3</v>
      </c>
      <c r="H45" s="28"/>
      <c r="I45" s="28">
        <f t="shared" ref="I45:I70" si="6">+G45</f>
        <v>7.4746999962371774E-3</v>
      </c>
      <c r="J45" s="28"/>
      <c r="K45" s="28"/>
      <c r="L45" s="28"/>
      <c r="M45" s="28"/>
      <c r="N45" s="28"/>
      <c r="O45" s="28"/>
      <c r="P45" s="28"/>
      <c r="Q45" s="29">
        <f t="shared" si="4"/>
        <v>26139.099000000002</v>
      </c>
      <c r="R45" s="28"/>
      <c r="S45" s="28"/>
      <c r="T45" s="28"/>
      <c r="U45" s="28"/>
      <c r="AB45">
        <v>13</v>
      </c>
      <c r="AC45" t="s">
        <v>26</v>
      </c>
      <c r="AE45" t="s">
        <v>28</v>
      </c>
    </row>
    <row r="46" spans="1:31" x14ac:dyDescent="0.2">
      <c r="A46" s="28" t="s">
        <v>27</v>
      </c>
      <c r="B46" s="28"/>
      <c r="C46" s="31">
        <v>41181.516000000003</v>
      </c>
      <c r="D46" s="31"/>
      <c r="E46" s="28">
        <f t="shared" si="0"/>
        <v>693.00330818216389</v>
      </c>
      <c r="F46" s="28">
        <f t="shared" si="1"/>
        <v>693</v>
      </c>
      <c r="G46" s="28">
        <f t="shared" si="2"/>
        <v>1.683850001427345E-3</v>
      </c>
      <c r="H46" s="28"/>
      <c r="I46" s="28">
        <f t="shared" si="6"/>
        <v>1.683850001427345E-3</v>
      </c>
      <c r="J46" s="28"/>
      <c r="K46" s="28"/>
      <c r="L46" s="28"/>
      <c r="M46" s="28"/>
      <c r="N46" s="28"/>
      <c r="O46" s="28"/>
      <c r="P46" s="28"/>
      <c r="Q46" s="29">
        <f t="shared" si="4"/>
        <v>26163.016000000003</v>
      </c>
      <c r="R46" s="28"/>
      <c r="S46" s="28"/>
      <c r="T46" s="28"/>
      <c r="U46" s="28"/>
      <c r="AB46">
        <v>13</v>
      </c>
      <c r="AC46" t="s">
        <v>26</v>
      </c>
      <c r="AE46" t="s">
        <v>28</v>
      </c>
    </row>
    <row r="47" spans="1:31" x14ac:dyDescent="0.2">
      <c r="A47" s="28" t="s">
        <v>29</v>
      </c>
      <c r="B47" s="28"/>
      <c r="C47" s="31">
        <v>41227.315999999999</v>
      </c>
      <c r="D47" s="31"/>
      <c r="E47" s="28">
        <f t="shared" si="0"/>
        <v>782.98444848878466</v>
      </c>
      <c r="F47" s="28">
        <f t="shared" si="1"/>
        <v>783</v>
      </c>
      <c r="G47" s="28">
        <f t="shared" si="2"/>
        <v>-7.9156500069075264E-3</v>
      </c>
      <c r="H47" s="28"/>
      <c r="I47" s="28">
        <f t="shared" si="6"/>
        <v>-7.9156500069075264E-3</v>
      </c>
      <c r="J47" s="28"/>
      <c r="K47" s="28"/>
      <c r="L47" s="28"/>
      <c r="M47" s="28"/>
      <c r="N47" s="28"/>
      <c r="O47" s="28"/>
      <c r="P47" s="28"/>
      <c r="Q47" s="29">
        <f t="shared" si="4"/>
        <v>26208.815999999999</v>
      </c>
      <c r="R47" s="28"/>
      <c r="S47" s="28"/>
      <c r="T47" s="28"/>
      <c r="U47" s="28"/>
      <c r="AB47">
        <v>10</v>
      </c>
      <c r="AC47" t="s">
        <v>26</v>
      </c>
      <c r="AE47" t="s">
        <v>28</v>
      </c>
    </row>
    <row r="48" spans="1:31" x14ac:dyDescent="0.2">
      <c r="A48" s="28" t="s">
        <v>29</v>
      </c>
      <c r="B48" s="28"/>
      <c r="C48" s="31">
        <v>41230.381999999998</v>
      </c>
      <c r="D48" s="31"/>
      <c r="E48" s="28">
        <f t="shared" si="0"/>
        <v>789.00807678965862</v>
      </c>
      <c r="F48" s="28">
        <f t="shared" si="1"/>
        <v>789</v>
      </c>
      <c r="G48" s="28">
        <f t="shared" si="2"/>
        <v>4.1110499951173551E-3</v>
      </c>
      <c r="H48" s="28"/>
      <c r="I48" s="28">
        <f t="shared" si="6"/>
        <v>4.1110499951173551E-3</v>
      </c>
      <c r="J48" s="28"/>
      <c r="K48" s="28"/>
      <c r="L48" s="28"/>
      <c r="M48" s="28"/>
      <c r="N48" s="28"/>
      <c r="O48" s="28"/>
      <c r="P48" s="28"/>
      <c r="Q48" s="29">
        <f t="shared" si="4"/>
        <v>26211.881999999998</v>
      </c>
      <c r="R48" s="28"/>
      <c r="S48" s="28"/>
      <c r="T48" s="28"/>
      <c r="U48" s="28"/>
      <c r="AB48">
        <v>7</v>
      </c>
      <c r="AC48" t="s">
        <v>26</v>
      </c>
      <c r="AE48" t="s">
        <v>28</v>
      </c>
    </row>
    <row r="49" spans="1:31" x14ac:dyDescent="0.2">
      <c r="A49" s="28" t="s">
        <v>29</v>
      </c>
      <c r="B49" s="28"/>
      <c r="C49" s="31">
        <v>41232.410000000003</v>
      </c>
      <c r="D49" s="31"/>
      <c r="E49" s="28">
        <f t="shared" si="0"/>
        <v>792.99239453075813</v>
      </c>
      <c r="F49" s="28">
        <f t="shared" si="1"/>
        <v>793</v>
      </c>
      <c r="G49" s="28">
        <f t="shared" si="2"/>
        <v>-3.8711500019417144E-3</v>
      </c>
      <c r="H49" s="28"/>
      <c r="I49" s="28">
        <f t="shared" si="6"/>
        <v>-3.8711500019417144E-3</v>
      </c>
      <c r="J49" s="28"/>
      <c r="K49" s="28"/>
      <c r="L49" s="28"/>
      <c r="M49" s="28"/>
      <c r="N49" s="28"/>
      <c r="O49" s="28"/>
      <c r="P49" s="28"/>
      <c r="Q49" s="29">
        <f t="shared" si="4"/>
        <v>26213.910000000003</v>
      </c>
      <c r="R49" s="28"/>
      <c r="S49" s="28"/>
      <c r="T49" s="28"/>
      <c r="U49" s="28"/>
      <c r="AB49">
        <v>12</v>
      </c>
      <c r="AC49" t="s">
        <v>26</v>
      </c>
      <c r="AE49" t="s">
        <v>28</v>
      </c>
    </row>
    <row r="50" spans="1:31" x14ac:dyDescent="0.2">
      <c r="A50" s="28" t="s">
        <v>30</v>
      </c>
      <c r="B50" s="28"/>
      <c r="C50" s="31">
        <v>41252.267999999996</v>
      </c>
      <c r="D50" s="31"/>
      <c r="E50" s="28">
        <f t="shared" si="0"/>
        <v>832.00648807242646</v>
      </c>
      <c r="F50" s="28">
        <f t="shared" si="1"/>
        <v>832</v>
      </c>
      <c r="G50" s="28">
        <f t="shared" si="2"/>
        <v>3.302399993117433E-3</v>
      </c>
      <c r="H50" s="28"/>
      <c r="I50" s="28">
        <f t="shared" si="6"/>
        <v>3.302399993117433E-3</v>
      </c>
      <c r="J50" s="28"/>
      <c r="K50" s="28"/>
      <c r="L50" s="28"/>
      <c r="M50" s="28"/>
      <c r="N50" s="28"/>
      <c r="O50" s="28"/>
      <c r="P50" s="28"/>
      <c r="Q50" s="29">
        <f t="shared" si="4"/>
        <v>26233.767999999996</v>
      </c>
      <c r="R50" s="28"/>
      <c r="S50" s="28"/>
      <c r="T50" s="28"/>
      <c r="U50" s="28"/>
      <c r="AB50">
        <v>10</v>
      </c>
      <c r="AC50" t="s">
        <v>26</v>
      </c>
      <c r="AE50" t="s">
        <v>28</v>
      </c>
    </row>
    <row r="51" spans="1:31" x14ac:dyDescent="0.2">
      <c r="A51" s="28" t="s">
        <v>30</v>
      </c>
      <c r="B51" s="28"/>
      <c r="C51" s="31">
        <v>41253.275000000001</v>
      </c>
      <c r="D51" s="31"/>
      <c r="E51" s="28">
        <f t="shared" si="0"/>
        <v>833.98489436695115</v>
      </c>
      <c r="F51" s="28">
        <f t="shared" si="1"/>
        <v>834</v>
      </c>
      <c r="G51" s="28">
        <f t="shared" si="2"/>
        <v>-7.6887000032002106E-3</v>
      </c>
      <c r="H51" s="28"/>
      <c r="I51" s="28">
        <f t="shared" si="6"/>
        <v>-7.6887000032002106E-3</v>
      </c>
      <c r="J51" s="28"/>
      <c r="K51" s="28"/>
      <c r="L51" s="28"/>
      <c r="M51" s="28"/>
      <c r="N51" s="28"/>
      <c r="O51" s="28"/>
      <c r="P51" s="28"/>
      <c r="Q51" s="29">
        <f t="shared" si="4"/>
        <v>26234.775000000001</v>
      </c>
      <c r="R51" s="28"/>
      <c r="S51" s="28"/>
      <c r="T51" s="28"/>
      <c r="U51" s="28"/>
      <c r="AB51">
        <v>7</v>
      </c>
      <c r="AC51" t="s">
        <v>26</v>
      </c>
      <c r="AE51" t="s">
        <v>28</v>
      </c>
    </row>
    <row r="52" spans="1:31" x14ac:dyDescent="0.2">
      <c r="A52" s="28" t="s">
        <v>32</v>
      </c>
      <c r="B52" s="28"/>
      <c r="C52" s="31">
        <v>41263.462</v>
      </c>
      <c r="D52" s="31"/>
      <c r="E52" s="28">
        <f t="shared" si="0"/>
        <v>853.99882179715769</v>
      </c>
      <c r="F52" s="28">
        <f t="shared" si="1"/>
        <v>854</v>
      </c>
      <c r="G52" s="28">
        <f t="shared" si="2"/>
        <v>-5.9970000438624993E-4</v>
      </c>
      <c r="H52" s="28"/>
      <c r="I52" s="28">
        <f t="shared" si="6"/>
        <v>-5.9970000438624993E-4</v>
      </c>
      <c r="J52" s="28"/>
      <c r="K52" s="28"/>
      <c r="L52" s="28"/>
      <c r="M52" s="28"/>
      <c r="N52" s="28"/>
      <c r="O52" s="28"/>
      <c r="P52" s="28"/>
      <c r="Q52" s="29">
        <f t="shared" si="4"/>
        <v>26244.962</v>
      </c>
      <c r="R52" s="28"/>
      <c r="S52" s="28"/>
      <c r="T52" s="28"/>
      <c r="U52" s="28"/>
      <c r="AB52">
        <v>12</v>
      </c>
      <c r="AC52" t="s">
        <v>31</v>
      </c>
      <c r="AE52" t="s">
        <v>28</v>
      </c>
    </row>
    <row r="53" spans="1:31" x14ac:dyDescent="0.2">
      <c r="A53" s="28" t="s">
        <v>30</v>
      </c>
      <c r="B53" s="28"/>
      <c r="C53" s="31">
        <v>41280.248</v>
      </c>
      <c r="D53" s="31"/>
      <c r="E53" s="28">
        <f t="shared" ref="E53:E84" si="7">+(C53-C$7)/C$8</f>
        <v>886.97749911565302</v>
      </c>
      <c r="F53" s="28">
        <f t="shared" ref="F53:F84" si="8">ROUND(2*E53,0)/2</f>
        <v>887</v>
      </c>
      <c r="G53" s="28">
        <f t="shared" ref="G53:G84" si="9">+C53-(C$7+F53*C$8)</f>
        <v>-1.1452850005298387E-2</v>
      </c>
      <c r="H53" s="28"/>
      <c r="I53" s="28">
        <f t="shared" si="6"/>
        <v>-1.1452850005298387E-2</v>
      </c>
      <c r="J53" s="28"/>
      <c r="K53" s="28"/>
      <c r="L53" s="28"/>
      <c r="M53" s="28"/>
      <c r="N53" s="28"/>
      <c r="O53" s="28"/>
      <c r="P53" s="28"/>
      <c r="Q53" s="29">
        <f t="shared" ref="Q53:Q84" si="10">+C53-15018.5</f>
        <v>26261.748</v>
      </c>
      <c r="R53" s="28"/>
      <c r="S53" s="28"/>
      <c r="T53" s="28"/>
      <c r="U53" s="28"/>
      <c r="AB53">
        <v>9</v>
      </c>
      <c r="AC53" t="s">
        <v>26</v>
      </c>
      <c r="AE53" t="s">
        <v>28</v>
      </c>
    </row>
    <row r="54" spans="1:31" x14ac:dyDescent="0.2">
      <c r="A54" s="28" t="s">
        <v>30</v>
      </c>
      <c r="B54" s="28"/>
      <c r="C54" s="31">
        <v>41282.302000000003</v>
      </c>
      <c r="D54" s="31"/>
      <c r="E54" s="28">
        <f t="shared" si="7"/>
        <v>891.01289785342931</v>
      </c>
      <c r="F54" s="28">
        <f t="shared" si="8"/>
        <v>891</v>
      </c>
      <c r="G54" s="28">
        <f t="shared" si="9"/>
        <v>6.5649500029394403E-3</v>
      </c>
      <c r="H54" s="28"/>
      <c r="I54" s="28">
        <f t="shared" si="6"/>
        <v>6.5649500029394403E-3</v>
      </c>
      <c r="J54" s="28"/>
      <c r="K54" s="28"/>
      <c r="L54" s="28"/>
      <c r="M54" s="28"/>
      <c r="N54" s="28"/>
      <c r="O54" s="28"/>
      <c r="P54" s="28"/>
      <c r="Q54" s="29">
        <f t="shared" si="10"/>
        <v>26263.802000000003</v>
      </c>
      <c r="R54" s="28"/>
      <c r="S54" s="28"/>
      <c r="T54" s="28"/>
      <c r="U54" s="28"/>
      <c r="AB54">
        <v>9</v>
      </c>
      <c r="AC54" t="s">
        <v>26</v>
      </c>
      <c r="AE54" t="s">
        <v>28</v>
      </c>
    </row>
    <row r="55" spans="1:31" x14ac:dyDescent="0.2">
      <c r="A55" s="28" t="s">
        <v>33</v>
      </c>
      <c r="B55" s="28"/>
      <c r="C55" s="31">
        <v>41308.237999999998</v>
      </c>
      <c r="D55" s="31"/>
      <c r="E55" s="28">
        <f t="shared" si="7"/>
        <v>941.96815669605428</v>
      </c>
      <c r="F55" s="28">
        <f t="shared" si="8"/>
        <v>942</v>
      </c>
      <c r="G55" s="28">
        <f t="shared" si="9"/>
        <v>-1.6208100008952897E-2</v>
      </c>
      <c r="H55" s="28"/>
      <c r="I55" s="28">
        <f t="shared" si="6"/>
        <v>-1.6208100008952897E-2</v>
      </c>
      <c r="J55" s="28"/>
      <c r="K55" s="28"/>
      <c r="L55" s="28"/>
      <c r="M55" s="28"/>
      <c r="N55" s="28"/>
      <c r="O55" s="28"/>
      <c r="P55" s="28"/>
      <c r="Q55" s="29">
        <f t="shared" si="10"/>
        <v>26289.737999999998</v>
      </c>
      <c r="R55" s="28"/>
      <c r="S55" s="28"/>
      <c r="T55" s="28"/>
      <c r="U55" s="28"/>
      <c r="AB55">
        <v>7</v>
      </c>
      <c r="AC55" t="s">
        <v>26</v>
      </c>
      <c r="AE55" t="s">
        <v>28</v>
      </c>
    </row>
    <row r="56" spans="1:31" x14ac:dyDescent="0.2">
      <c r="A56" s="28" t="s">
        <v>34</v>
      </c>
      <c r="B56" s="28"/>
      <c r="C56" s="31">
        <v>41521.531000000003</v>
      </c>
      <c r="D56" s="31"/>
      <c r="E56" s="28">
        <f t="shared" si="7"/>
        <v>1361.0150422729619</v>
      </c>
      <c r="F56" s="28">
        <f t="shared" si="8"/>
        <v>1361</v>
      </c>
      <c r="G56" s="28">
        <f t="shared" si="9"/>
        <v>7.6564499977394007E-3</v>
      </c>
      <c r="H56" s="28"/>
      <c r="I56" s="28">
        <f t="shared" si="6"/>
        <v>7.6564499977394007E-3</v>
      </c>
      <c r="J56" s="28"/>
      <c r="K56" s="28"/>
      <c r="L56" s="28"/>
      <c r="M56" s="28"/>
      <c r="N56" s="28"/>
      <c r="O56" s="28"/>
      <c r="P56" s="28"/>
      <c r="Q56" s="29">
        <f t="shared" si="10"/>
        <v>26503.031000000003</v>
      </c>
      <c r="R56" s="28"/>
      <c r="S56" s="28"/>
      <c r="T56" s="28"/>
      <c r="U56" s="28"/>
      <c r="AB56">
        <v>14</v>
      </c>
      <c r="AC56" t="s">
        <v>26</v>
      </c>
      <c r="AE56" t="s">
        <v>28</v>
      </c>
    </row>
    <row r="57" spans="1:31" x14ac:dyDescent="0.2">
      <c r="A57" s="28" t="s">
        <v>34</v>
      </c>
      <c r="B57" s="28"/>
      <c r="C57" s="31">
        <v>41522.54</v>
      </c>
      <c r="D57" s="31"/>
      <c r="E57" s="28">
        <f t="shared" si="7"/>
        <v>1362.9973778749099</v>
      </c>
      <c r="F57" s="28">
        <f t="shared" si="8"/>
        <v>1363</v>
      </c>
      <c r="G57" s="28">
        <f t="shared" si="9"/>
        <v>-1.3346500054467469E-3</v>
      </c>
      <c r="H57" s="28"/>
      <c r="I57" s="28">
        <f t="shared" si="6"/>
        <v>-1.3346500054467469E-3</v>
      </c>
      <c r="J57" s="28"/>
      <c r="K57" s="28"/>
      <c r="L57" s="28"/>
      <c r="M57" s="28"/>
      <c r="N57" s="28"/>
      <c r="O57" s="28"/>
      <c r="P57" s="28"/>
      <c r="Q57" s="29">
        <f t="shared" si="10"/>
        <v>26504.04</v>
      </c>
      <c r="R57" s="28"/>
      <c r="S57" s="28"/>
      <c r="T57" s="28"/>
      <c r="U57" s="28"/>
      <c r="AB57">
        <v>16</v>
      </c>
      <c r="AC57" t="s">
        <v>26</v>
      </c>
      <c r="AE57" t="s">
        <v>28</v>
      </c>
    </row>
    <row r="58" spans="1:31" x14ac:dyDescent="0.2">
      <c r="A58" s="28" t="s">
        <v>35</v>
      </c>
      <c r="B58" s="28"/>
      <c r="C58" s="31">
        <v>41550.540999999997</v>
      </c>
      <c r="D58" s="31"/>
      <c r="E58" s="28">
        <f t="shared" si="7"/>
        <v>1418.0096466462116</v>
      </c>
      <c r="F58" s="28">
        <f t="shared" si="8"/>
        <v>1418</v>
      </c>
      <c r="G58" s="28">
        <f t="shared" si="9"/>
        <v>4.910099996777717E-3</v>
      </c>
      <c r="H58" s="28"/>
      <c r="I58" s="28">
        <f t="shared" si="6"/>
        <v>4.910099996777717E-3</v>
      </c>
      <c r="J58" s="28"/>
      <c r="K58" s="28"/>
      <c r="L58" s="28"/>
      <c r="M58" s="28"/>
      <c r="N58" s="28"/>
      <c r="O58" s="28"/>
      <c r="P58" s="28"/>
      <c r="Q58" s="29">
        <f t="shared" si="10"/>
        <v>26532.040999999997</v>
      </c>
      <c r="R58" s="28"/>
      <c r="S58" s="28"/>
      <c r="T58" s="28"/>
      <c r="U58" s="28"/>
      <c r="AB58">
        <v>12</v>
      </c>
      <c r="AC58" t="s">
        <v>26</v>
      </c>
      <c r="AE58" t="s">
        <v>28</v>
      </c>
    </row>
    <row r="59" spans="1:31" x14ac:dyDescent="0.2">
      <c r="A59" s="28" t="s">
        <v>36</v>
      </c>
      <c r="B59" s="28"/>
      <c r="C59" s="31">
        <v>41594.292999999998</v>
      </c>
      <c r="D59" s="31"/>
      <c r="E59" s="28">
        <f t="shared" si="7"/>
        <v>1503.9671761373841</v>
      </c>
      <c r="F59" s="28">
        <f t="shared" si="8"/>
        <v>1504</v>
      </c>
      <c r="G59" s="28">
        <f t="shared" si="9"/>
        <v>-1.6707200004020706E-2</v>
      </c>
      <c r="H59" s="28"/>
      <c r="I59" s="28">
        <f t="shared" si="6"/>
        <v>-1.6707200004020706E-2</v>
      </c>
      <c r="J59" s="28"/>
      <c r="K59" s="28"/>
      <c r="L59" s="28"/>
      <c r="M59" s="28"/>
      <c r="N59" s="28"/>
      <c r="O59" s="28"/>
      <c r="P59" s="28"/>
      <c r="Q59" s="29">
        <f t="shared" si="10"/>
        <v>26575.792999999998</v>
      </c>
      <c r="R59" s="28"/>
      <c r="S59" s="28"/>
      <c r="T59" s="28"/>
      <c r="U59" s="28"/>
      <c r="AB59">
        <v>10</v>
      </c>
      <c r="AC59" t="s">
        <v>26</v>
      </c>
      <c r="AE59" t="s">
        <v>28</v>
      </c>
    </row>
    <row r="60" spans="1:31" x14ac:dyDescent="0.2">
      <c r="A60" s="28" t="s">
        <v>36</v>
      </c>
      <c r="B60" s="28"/>
      <c r="C60" s="31">
        <v>41595.322999999997</v>
      </c>
      <c r="D60" s="31"/>
      <c r="E60" s="28">
        <f t="shared" si="7"/>
        <v>1505.9907694674216</v>
      </c>
      <c r="F60" s="28">
        <f t="shared" si="8"/>
        <v>1506</v>
      </c>
      <c r="G60" s="28">
        <f t="shared" si="9"/>
        <v>-4.6983000065665692E-3</v>
      </c>
      <c r="H60" s="28"/>
      <c r="I60" s="28">
        <f t="shared" si="6"/>
        <v>-4.6983000065665692E-3</v>
      </c>
      <c r="J60" s="28"/>
      <c r="K60" s="28"/>
      <c r="L60" s="28"/>
      <c r="M60" s="28"/>
      <c r="N60" s="28"/>
      <c r="O60" s="28"/>
      <c r="P60" s="28"/>
      <c r="Q60" s="29">
        <f t="shared" si="10"/>
        <v>26576.822999999997</v>
      </c>
      <c r="R60" s="28"/>
      <c r="S60" s="28"/>
      <c r="T60" s="28"/>
      <c r="U60" s="28"/>
      <c r="AB60">
        <v>10</v>
      </c>
      <c r="AC60" t="s">
        <v>26</v>
      </c>
      <c r="AE60" t="s">
        <v>28</v>
      </c>
    </row>
    <row r="61" spans="1:31" x14ac:dyDescent="0.2">
      <c r="A61" s="28" t="s">
        <v>36</v>
      </c>
      <c r="B61" s="28"/>
      <c r="C61" s="31">
        <v>41596.339999999997</v>
      </c>
      <c r="D61" s="31"/>
      <c r="E61" s="28">
        <f t="shared" si="7"/>
        <v>1507.9888222991208</v>
      </c>
      <c r="F61" s="28">
        <f t="shared" si="8"/>
        <v>1508</v>
      </c>
      <c r="G61" s="28">
        <f t="shared" si="9"/>
        <v>-5.6894000081229024E-3</v>
      </c>
      <c r="H61" s="28"/>
      <c r="I61" s="28">
        <f t="shared" si="6"/>
        <v>-5.6894000081229024E-3</v>
      </c>
      <c r="J61" s="28"/>
      <c r="K61" s="28"/>
      <c r="L61" s="28"/>
      <c r="M61" s="28"/>
      <c r="N61" s="28"/>
      <c r="O61" s="28"/>
      <c r="P61" s="28"/>
      <c r="Q61" s="29">
        <f t="shared" si="10"/>
        <v>26577.839999999997</v>
      </c>
      <c r="R61" s="28"/>
      <c r="S61" s="28"/>
      <c r="T61" s="28"/>
      <c r="U61" s="28"/>
      <c r="AB61">
        <v>5</v>
      </c>
      <c r="AC61" t="s">
        <v>26</v>
      </c>
      <c r="AE61" t="s">
        <v>28</v>
      </c>
    </row>
    <row r="62" spans="1:31" x14ac:dyDescent="0.2">
      <c r="A62" s="28" t="s">
        <v>36</v>
      </c>
      <c r="B62" s="28"/>
      <c r="C62" s="31">
        <v>41621.281999999999</v>
      </c>
      <c r="D62" s="31"/>
      <c r="E62" s="28">
        <f t="shared" si="7"/>
        <v>1556.991215345588</v>
      </c>
      <c r="F62" s="28">
        <f t="shared" si="8"/>
        <v>1557</v>
      </c>
      <c r="G62" s="28">
        <f t="shared" si="9"/>
        <v>-4.4713500028592534E-3</v>
      </c>
      <c r="H62" s="28"/>
      <c r="I62" s="28">
        <f t="shared" si="6"/>
        <v>-4.4713500028592534E-3</v>
      </c>
      <c r="J62" s="28"/>
      <c r="K62" s="28"/>
      <c r="L62" s="28"/>
      <c r="M62" s="28"/>
      <c r="N62" s="28"/>
      <c r="O62" s="28"/>
      <c r="P62" s="28"/>
      <c r="Q62" s="29">
        <f t="shared" si="10"/>
        <v>26602.781999999999</v>
      </c>
      <c r="R62" s="28"/>
      <c r="S62" s="28"/>
      <c r="T62" s="28"/>
      <c r="U62" s="28"/>
      <c r="AB62">
        <v>7</v>
      </c>
      <c r="AC62" t="s">
        <v>26</v>
      </c>
      <c r="AE62" t="s">
        <v>28</v>
      </c>
    </row>
    <row r="63" spans="1:31" x14ac:dyDescent="0.2">
      <c r="A63" s="28" t="s">
        <v>36</v>
      </c>
      <c r="B63" s="28"/>
      <c r="C63" s="31">
        <v>41623.313999999998</v>
      </c>
      <c r="D63" s="31"/>
      <c r="E63" s="28">
        <f t="shared" si="7"/>
        <v>1560.9833917015487</v>
      </c>
      <c r="F63" s="28">
        <f t="shared" si="8"/>
        <v>1561</v>
      </c>
      <c r="G63" s="28">
        <f t="shared" si="9"/>
        <v>-8.4535500063793734E-3</v>
      </c>
      <c r="H63" s="28"/>
      <c r="I63" s="28">
        <f t="shared" si="6"/>
        <v>-8.4535500063793734E-3</v>
      </c>
      <c r="J63" s="28"/>
      <c r="K63" s="28"/>
      <c r="L63" s="28"/>
      <c r="M63" s="28"/>
      <c r="N63" s="28"/>
      <c r="O63" s="28"/>
      <c r="P63" s="28"/>
      <c r="Q63" s="29">
        <f t="shared" si="10"/>
        <v>26604.813999999998</v>
      </c>
      <c r="R63" s="28"/>
      <c r="S63" s="28"/>
      <c r="T63" s="28"/>
      <c r="U63" s="28"/>
      <c r="AB63">
        <v>10</v>
      </c>
      <c r="AC63" t="s">
        <v>26</v>
      </c>
      <c r="AE63" t="s">
        <v>28</v>
      </c>
    </row>
    <row r="64" spans="1:31" x14ac:dyDescent="0.2">
      <c r="A64" s="28" t="s">
        <v>36</v>
      </c>
      <c r="B64" s="28"/>
      <c r="C64" s="31">
        <v>41648.264000000003</v>
      </c>
      <c r="D64" s="31"/>
      <c r="E64" s="28">
        <f t="shared" si="7"/>
        <v>1610.001501977767</v>
      </c>
      <c r="F64" s="28">
        <f t="shared" si="8"/>
        <v>1610</v>
      </c>
      <c r="G64" s="28">
        <f t="shared" si="9"/>
        <v>7.6450000051409006E-4</v>
      </c>
      <c r="H64" s="28"/>
      <c r="I64" s="28">
        <f t="shared" si="6"/>
        <v>7.6450000051409006E-4</v>
      </c>
      <c r="J64" s="28"/>
      <c r="K64" s="28"/>
      <c r="L64" s="28"/>
      <c r="M64" s="28"/>
      <c r="N64" s="28"/>
      <c r="O64" s="28"/>
      <c r="P64" s="28"/>
      <c r="Q64" s="29">
        <f t="shared" si="10"/>
        <v>26629.764000000003</v>
      </c>
      <c r="R64" s="28"/>
      <c r="S64" s="28"/>
      <c r="T64" s="28"/>
      <c r="U64" s="28"/>
      <c r="AB64">
        <v>9</v>
      </c>
      <c r="AC64" t="s">
        <v>26</v>
      </c>
      <c r="AE64" t="s">
        <v>28</v>
      </c>
    </row>
    <row r="65" spans="1:31" x14ac:dyDescent="0.2">
      <c r="A65" s="28" t="s">
        <v>36</v>
      </c>
      <c r="B65" s="28"/>
      <c r="C65" s="31">
        <v>41649.29</v>
      </c>
      <c r="D65" s="31"/>
      <c r="E65" s="28">
        <f t="shared" si="7"/>
        <v>1612.0172366929291</v>
      </c>
      <c r="F65" s="28">
        <f t="shared" si="8"/>
        <v>1612</v>
      </c>
      <c r="G65" s="28">
        <f t="shared" si="9"/>
        <v>8.7733999971533194E-3</v>
      </c>
      <c r="H65" s="28"/>
      <c r="I65" s="28">
        <f t="shared" si="6"/>
        <v>8.7733999971533194E-3</v>
      </c>
      <c r="J65" s="28"/>
      <c r="K65" s="28"/>
      <c r="L65" s="28"/>
      <c r="M65" s="28"/>
      <c r="N65" s="28"/>
      <c r="O65" s="28"/>
      <c r="P65" s="28"/>
      <c r="Q65" s="29">
        <f t="shared" si="10"/>
        <v>26630.79</v>
      </c>
      <c r="R65" s="28"/>
      <c r="S65" s="28"/>
      <c r="T65" s="28"/>
      <c r="U65" s="28"/>
      <c r="AB65">
        <v>6</v>
      </c>
      <c r="AC65" t="s">
        <v>26</v>
      </c>
      <c r="AE65" t="s">
        <v>28</v>
      </c>
    </row>
    <row r="66" spans="1:31" x14ac:dyDescent="0.2">
      <c r="A66" s="28" t="s">
        <v>37</v>
      </c>
      <c r="B66" s="28"/>
      <c r="C66" s="31">
        <v>41891.567000000003</v>
      </c>
      <c r="D66" s="31"/>
      <c r="E66" s="28">
        <f t="shared" si="7"/>
        <v>2088.0076456464099</v>
      </c>
      <c r="F66" s="28">
        <f t="shared" si="8"/>
        <v>2088</v>
      </c>
      <c r="G66" s="28">
        <f t="shared" si="9"/>
        <v>3.8915999975870363E-3</v>
      </c>
      <c r="H66" s="28"/>
      <c r="I66" s="28">
        <f t="shared" si="6"/>
        <v>3.8915999975870363E-3</v>
      </c>
      <c r="J66" s="28"/>
      <c r="K66" s="28"/>
      <c r="L66" s="28"/>
      <c r="M66" s="28"/>
      <c r="N66" s="28"/>
      <c r="O66" s="28"/>
      <c r="P66" s="28"/>
      <c r="Q66" s="29">
        <f t="shared" si="10"/>
        <v>26873.067000000003</v>
      </c>
      <c r="R66" s="28"/>
      <c r="S66" s="28"/>
      <c r="T66" s="28"/>
      <c r="U66" s="28"/>
      <c r="AB66">
        <v>11</v>
      </c>
      <c r="AC66" t="s">
        <v>26</v>
      </c>
      <c r="AE66" t="s">
        <v>28</v>
      </c>
    </row>
    <row r="67" spans="1:31" x14ac:dyDescent="0.2">
      <c r="A67" s="28" t="s">
        <v>37</v>
      </c>
      <c r="B67" s="28"/>
      <c r="C67" s="31">
        <v>41892.593000000001</v>
      </c>
      <c r="D67" s="31"/>
      <c r="E67" s="28">
        <f t="shared" si="7"/>
        <v>2090.023380361572</v>
      </c>
      <c r="F67" s="28">
        <f t="shared" si="8"/>
        <v>2090</v>
      </c>
      <c r="G67" s="28">
        <f t="shared" si="9"/>
        <v>1.1900499994226266E-2</v>
      </c>
      <c r="H67" s="28"/>
      <c r="I67" s="28">
        <f t="shared" si="6"/>
        <v>1.1900499994226266E-2</v>
      </c>
      <c r="J67" s="28"/>
      <c r="K67" s="28"/>
      <c r="L67" s="28"/>
      <c r="M67" s="28"/>
      <c r="N67" s="28"/>
      <c r="O67" s="28"/>
      <c r="P67" s="28"/>
      <c r="Q67" s="29">
        <f t="shared" si="10"/>
        <v>26874.093000000001</v>
      </c>
      <c r="R67" s="28"/>
      <c r="S67" s="28"/>
      <c r="T67" s="28"/>
      <c r="U67" s="28"/>
      <c r="AB67">
        <v>16</v>
      </c>
      <c r="AC67" t="s">
        <v>26</v>
      </c>
      <c r="AE67" t="s">
        <v>28</v>
      </c>
    </row>
    <row r="68" spans="1:31" x14ac:dyDescent="0.2">
      <c r="A68" s="50" t="s">
        <v>239</v>
      </c>
      <c r="B68" s="30" t="s">
        <v>80</v>
      </c>
      <c r="C68" s="31">
        <v>41916.004000000001</v>
      </c>
      <c r="D68" s="31" t="s">
        <v>95</v>
      </c>
      <c r="E68" s="28">
        <f t="shared" si="7"/>
        <v>2136.017888565033</v>
      </c>
      <c r="F68" s="28">
        <f t="shared" si="8"/>
        <v>2136</v>
      </c>
      <c r="G68" s="28">
        <f t="shared" si="9"/>
        <v>9.1051999988849275E-3</v>
      </c>
      <c r="H68" s="28"/>
      <c r="I68" s="28">
        <f t="shared" si="6"/>
        <v>9.1051999988849275E-3</v>
      </c>
      <c r="K68" s="28"/>
      <c r="L68" s="28"/>
      <c r="M68" s="28"/>
      <c r="O68" s="28"/>
      <c r="P68" s="28"/>
      <c r="Q68" s="29">
        <f t="shared" si="10"/>
        <v>26897.504000000001</v>
      </c>
      <c r="R68" s="28"/>
      <c r="S68" s="28"/>
      <c r="T68" s="28"/>
      <c r="U68" s="28"/>
    </row>
    <row r="69" spans="1:31" x14ac:dyDescent="0.2">
      <c r="A69" s="28" t="s">
        <v>38</v>
      </c>
      <c r="B69" s="28"/>
      <c r="C69" s="31">
        <v>41961.3</v>
      </c>
      <c r="D69" s="31"/>
      <c r="E69" s="28">
        <f t="shared" si="7"/>
        <v>2225.0088433975498</v>
      </c>
      <c r="F69" s="28">
        <f t="shared" si="8"/>
        <v>2225</v>
      </c>
      <c r="G69" s="28">
        <f t="shared" si="9"/>
        <v>4.5012499977019615E-3</v>
      </c>
      <c r="H69" s="28"/>
      <c r="I69" s="28">
        <f t="shared" si="6"/>
        <v>4.5012499977019615E-3</v>
      </c>
      <c r="J69" s="28"/>
      <c r="K69" s="28"/>
      <c r="L69" s="28"/>
      <c r="M69" s="28"/>
      <c r="N69" s="28"/>
      <c r="O69" s="28"/>
      <c r="P69" s="28"/>
      <c r="Q69" s="29">
        <f t="shared" si="10"/>
        <v>26942.800000000003</v>
      </c>
      <c r="R69" s="28"/>
      <c r="S69" s="28"/>
      <c r="T69" s="28"/>
      <c r="U69" s="28"/>
      <c r="AB69">
        <v>5</v>
      </c>
      <c r="AC69" t="s">
        <v>26</v>
      </c>
      <c r="AE69" t="s">
        <v>28</v>
      </c>
    </row>
    <row r="70" spans="1:31" x14ac:dyDescent="0.2">
      <c r="A70" s="28" t="s">
        <v>38</v>
      </c>
      <c r="B70" s="28"/>
      <c r="C70" s="31">
        <v>41965.373</v>
      </c>
      <c r="D70" s="31"/>
      <c r="E70" s="28">
        <f t="shared" si="7"/>
        <v>2233.0108779929342</v>
      </c>
      <c r="F70" s="28">
        <f t="shared" si="8"/>
        <v>2233</v>
      </c>
      <c r="G70" s="28">
        <f t="shared" si="9"/>
        <v>5.5368499961332418E-3</v>
      </c>
      <c r="H70" s="28"/>
      <c r="I70" s="28">
        <f t="shared" si="6"/>
        <v>5.5368499961332418E-3</v>
      </c>
      <c r="J70" s="28"/>
      <c r="K70" s="28"/>
      <c r="L70" s="28"/>
      <c r="M70" s="28"/>
      <c r="N70" s="28"/>
      <c r="O70" s="28"/>
      <c r="P70" s="28"/>
      <c r="Q70" s="29">
        <f t="shared" si="10"/>
        <v>26946.873</v>
      </c>
      <c r="R70" s="28"/>
      <c r="S70" s="28"/>
      <c r="T70" s="28"/>
      <c r="U70" s="28"/>
      <c r="AB70">
        <v>8</v>
      </c>
      <c r="AC70" t="s">
        <v>26</v>
      </c>
      <c r="AE70" t="s">
        <v>28</v>
      </c>
    </row>
    <row r="71" spans="1:31" x14ac:dyDescent="0.2">
      <c r="A71" s="28" t="s">
        <v>67</v>
      </c>
      <c r="B71" s="28"/>
      <c r="C71" s="31">
        <v>41985.220999999998</v>
      </c>
      <c r="D71" s="31"/>
      <c r="E71" s="28">
        <f t="shared" si="7"/>
        <v>2272.005324997428</v>
      </c>
      <c r="F71" s="28">
        <f t="shared" si="8"/>
        <v>2272</v>
      </c>
      <c r="G71" s="28">
        <f t="shared" si="9"/>
        <v>2.7103999964310788E-3</v>
      </c>
      <c r="H71" s="28"/>
      <c r="I71" s="28"/>
      <c r="J71" s="28">
        <f>+G71</f>
        <v>2.7103999964310788E-3</v>
      </c>
      <c r="L71" s="28"/>
      <c r="M71" s="28"/>
      <c r="N71" s="28"/>
      <c r="O71" s="28"/>
      <c r="P71" s="28"/>
      <c r="Q71" s="29">
        <f t="shared" si="10"/>
        <v>26966.720999999998</v>
      </c>
      <c r="R71" s="28"/>
      <c r="S71" s="28"/>
      <c r="T71" s="28"/>
      <c r="U71" s="28"/>
    </row>
    <row r="72" spans="1:31" x14ac:dyDescent="0.2">
      <c r="A72" s="28" t="s">
        <v>67</v>
      </c>
      <c r="B72" s="28"/>
      <c r="C72" s="31">
        <v>42009.144</v>
      </c>
      <c r="D72" s="31"/>
      <c r="E72" s="28">
        <f t="shared" si="7"/>
        <v>2319.0057359047578</v>
      </c>
      <c r="F72" s="28">
        <f t="shared" si="8"/>
        <v>2319</v>
      </c>
      <c r="G72" s="28">
        <f t="shared" si="9"/>
        <v>2.9195499955676496E-3</v>
      </c>
      <c r="H72" s="28"/>
      <c r="I72" s="28"/>
      <c r="J72" s="28">
        <f>+G72</f>
        <v>2.9195499955676496E-3</v>
      </c>
      <c r="L72" s="28"/>
      <c r="M72" s="28"/>
      <c r="N72" s="28"/>
      <c r="O72" s="28"/>
      <c r="P72" s="28"/>
      <c r="Q72" s="29">
        <f t="shared" si="10"/>
        <v>26990.644</v>
      </c>
      <c r="R72" s="28"/>
      <c r="S72" s="28"/>
      <c r="T72" s="28"/>
      <c r="U72" s="28"/>
    </row>
    <row r="73" spans="1:31" x14ac:dyDescent="0.2">
      <c r="A73" s="28" t="s">
        <v>40</v>
      </c>
      <c r="B73" s="28"/>
      <c r="C73" s="31">
        <v>42255.495999999999</v>
      </c>
      <c r="D73" s="31"/>
      <c r="E73" s="28">
        <f t="shared" si="7"/>
        <v>2803.0021087610608</v>
      </c>
      <c r="F73" s="28">
        <f t="shared" si="8"/>
        <v>2803</v>
      </c>
      <c r="G73" s="28">
        <f t="shared" si="9"/>
        <v>1.0733499948401004E-3</v>
      </c>
      <c r="H73" s="28"/>
      <c r="I73" s="28">
        <f t="shared" ref="I73:I84" si="11">+G73</f>
        <v>1.0733499948401004E-3</v>
      </c>
      <c r="J73" s="28"/>
      <c r="K73" s="28"/>
      <c r="L73" s="28"/>
      <c r="M73" s="28"/>
      <c r="N73" s="28"/>
      <c r="O73" s="28"/>
      <c r="P73" s="28"/>
      <c r="Q73" s="29">
        <f t="shared" si="10"/>
        <v>27236.995999999999</v>
      </c>
      <c r="R73" s="28"/>
      <c r="S73" s="28"/>
      <c r="T73" s="28"/>
      <c r="U73" s="28"/>
      <c r="AB73">
        <v>9</v>
      </c>
      <c r="AC73" t="s">
        <v>39</v>
      </c>
      <c r="AE73" t="s">
        <v>28</v>
      </c>
    </row>
    <row r="74" spans="1:31" x14ac:dyDescent="0.2">
      <c r="A74" s="28" t="s">
        <v>40</v>
      </c>
      <c r="B74" s="28"/>
      <c r="C74" s="31">
        <v>42258.552000000003</v>
      </c>
      <c r="D74" s="31"/>
      <c r="E74" s="28">
        <f t="shared" si="7"/>
        <v>2809.0060905247601</v>
      </c>
      <c r="F74" s="28">
        <f t="shared" si="8"/>
        <v>2809</v>
      </c>
      <c r="G74" s="28">
        <f t="shared" si="9"/>
        <v>3.1000500021036714E-3</v>
      </c>
      <c r="H74" s="28"/>
      <c r="I74" s="28">
        <f t="shared" si="11"/>
        <v>3.1000500021036714E-3</v>
      </c>
      <c r="J74" s="28"/>
      <c r="K74" s="28"/>
      <c r="L74" s="28"/>
      <c r="M74" s="28"/>
      <c r="N74" s="28"/>
      <c r="O74" s="28"/>
      <c r="P74" s="28"/>
      <c r="Q74" s="29">
        <f t="shared" si="10"/>
        <v>27240.052000000003</v>
      </c>
      <c r="R74" s="28"/>
      <c r="S74" s="28"/>
      <c r="T74" s="28"/>
      <c r="U74" s="28"/>
      <c r="AB74">
        <v>14</v>
      </c>
      <c r="AC74" t="s">
        <v>26</v>
      </c>
      <c r="AE74" t="s">
        <v>28</v>
      </c>
    </row>
    <row r="75" spans="1:31" x14ac:dyDescent="0.2">
      <c r="A75" s="28" t="s">
        <v>41</v>
      </c>
      <c r="B75" s="28"/>
      <c r="C75" s="31">
        <v>42261.606</v>
      </c>
      <c r="D75" s="31"/>
      <c r="E75" s="28">
        <f t="shared" si="7"/>
        <v>2815.0061429810075</v>
      </c>
      <c r="F75" s="28">
        <f t="shared" si="8"/>
        <v>2815</v>
      </c>
      <c r="G75" s="28">
        <f t="shared" si="9"/>
        <v>3.1267499944078736E-3</v>
      </c>
      <c r="H75" s="28"/>
      <c r="I75" s="28">
        <f t="shared" si="11"/>
        <v>3.1267499944078736E-3</v>
      </c>
      <c r="J75" s="28"/>
      <c r="K75" s="28"/>
      <c r="L75" s="28"/>
      <c r="M75" s="28"/>
      <c r="N75" s="28"/>
      <c r="O75" s="28"/>
      <c r="P75" s="28"/>
      <c r="Q75" s="29">
        <f t="shared" si="10"/>
        <v>27243.106</v>
      </c>
      <c r="R75" s="28"/>
      <c r="S75" s="28"/>
      <c r="T75" s="28"/>
      <c r="U75" s="28"/>
      <c r="AB75">
        <v>5</v>
      </c>
      <c r="AC75" t="s">
        <v>26</v>
      </c>
      <c r="AE75" t="s">
        <v>28</v>
      </c>
    </row>
    <row r="76" spans="1:31" x14ac:dyDescent="0.2">
      <c r="A76" s="50" t="s">
        <v>260</v>
      </c>
      <c r="B76" s="30" t="s">
        <v>80</v>
      </c>
      <c r="C76" s="31">
        <v>42261.607000000004</v>
      </c>
      <c r="D76" s="31" t="s">
        <v>95</v>
      </c>
      <c r="E76" s="28">
        <f t="shared" si="7"/>
        <v>2815.0081076347337</v>
      </c>
      <c r="F76" s="28">
        <f t="shared" si="8"/>
        <v>2815</v>
      </c>
      <c r="G76" s="28">
        <f t="shared" si="9"/>
        <v>4.1267499982495792E-3</v>
      </c>
      <c r="H76" s="28"/>
      <c r="I76" s="28">
        <f t="shared" si="11"/>
        <v>4.1267499982495792E-3</v>
      </c>
      <c r="K76" s="28"/>
      <c r="L76" s="28"/>
      <c r="M76" s="28"/>
      <c r="O76" s="28"/>
      <c r="P76" s="28"/>
      <c r="Q76" s="29">
        <f t="shared" si="10"/>
        <v>27243.107000000004</v>
      </c>
      <c r="R76" s="28"/>
      <c r="S76" s="28"/>
      <c r="T76" s="28"/>
      <c r="U76" s="28"/>
    </row>
    <row r="77" spans="1:31" x14ac:dyDescent="0.2">
      <c r="A77" s="28" t="s">
        <v>41</v>
      </c>
      <c r="B77" s="28"/>
      <c r="C77" s="31">
        <v>42304.377999999997</v>
      </c>
      <c r="D77" s="31"/>
      <c r="E77" s="28">
        <f t="shared" si="7"/>
        <v>2899.0383118280579</v>
      </c>
      <c r="F77" s="28">
        <f t="shared" si="8"/>
        <v>2899</v>
      </c>
      <c r="G77" s="28">
        <f t="shared" si="9"/>
        <v>1.950054999178974E-2</v>
      </c>
      <c r="H77" s="28"/>
      <c r="I77" s="28">
        <f t="shared" si="11"/>
        <v>1.950054999178974E-2</v>
      </c>
      <c r="J77" s="28"/>
      <c r="K77" s="28"/>
      <c r="L77" s="28"/>
      <c r="M77" s="28"/>
      <c r="N77" s="28"/>
      <c r="O77" s="28"/>
      <c r="P77" s="28"/>
      <c r="Q77" s="29">
        <f t="shared" si="10"/>
        <v>27285.877999999997</v>
      </c>
      <c r="R77" s="28"/>
      <c r="S77" s="28"/>
      <c r="T77" s="28"/>
      <c r="U77" s="28"/>
      <c r="AB77">
        <v>6</v>
      </c>
      <c r="AC77" t="s">
        <v>26</v>
      </c>
      <c r="AE77" t="s">
        <v>28</v>
      </c>
    </row>
    <row r="78" spans="1:31" x14ac:dyDescent="0.2">
      <c r="A78" s="28" t="s">
        <v>41</v>
      </c>
      <c r="B78" s="28"/>
      <c r="C78" s="31">
        <v>42305.383999999998</v>
      </c>
      <c r="D78" s="31"/>
      <c r="E78" s="28">
        <f t="shared" si="7"/>
        <v>2901.0147534688563</v>
      </c>
      <c r="F78" s="28">
        <f t="shared" si="8"/>
        <v>2901</v>
      </c>
      <c r="G78" s="28">
        <f t="shared" si="9"/>
        <v>7.5094499916303903E-3</v>
      </c>
      <c r="H78" s="28"/>
      <c r="I78" s="28">
        <f t="shared" si="11"/>
        <v>7.5094499916303903E-3</v>
      </c>
      <c r="J78" s="28"/>
      <c r="K78" s="28"/>
      <c r="L78" s="28"/>
      <c r="M78" s="28"/>
      <c r="N78" s="28"/>
      <c r="O78" s="28"/>
      <c r="P78" s="28"/>
      <c r="Q78" s="29">
        <f t="shared" si="10"/>
        <v>27286.883999999998</v>
      </c>
      <c r="R78" s="28"/>
      <c r="S78" s="28"/>
      <c r="T78" s="28"/>
      <c r="U78" s="28"/>
      <c r="AB78">
        <v>4</v>
      </c>
      <c r="AC78" t="s">
        <v>26</v>
      </c>
      <c r="AE78" t="s">
        <v>28</v>
      </c>
    </row>
    <row r="79" spans="1:31" x14ac:dyDescent="0.2">
      <c r="A79" s="28" t="s">
        <v>42</v>
      </c>
      <c r="B79" s="28"/>
      <c r="C79" s="31">
        <v>42355.267999999996</v>
      </c>
      <c r="D79" s="31"/>
      <c r="E79" s="28">
        <f t="shared" si="7"/>
        <v>2999.0195395617766</v>
      </c>
      <c r="F79" s="28">
        <f t="shared" si="8"/>
        <v>2999</v>
      </c>
      <c r="G79" s="28">
        <f t="shared" si="9"/>
        <v>9.9455499948817305E-3</v>
      </c>
      <c r="H79" s="28"/>
      <c r="I79" s="28">
        <f t="shared" si="11"/>
        <v>9.9455499948817305E-3</v>
      </c>
      <c r="J79" s="28"/>
      <c r="K79" s="28"/>
      <c r="L79" s="28"/>
      <c r="M79" s="28"/>
      <c r="N79" s="28"/>
      <c r="O79" s="28"/>
      <c r="P79" s="28"/>
      <c r="Q79" s="29">
        <f t="shared" si="10"/>
        <v>27336.767999999996</v>
      </c>
      <c r="R79" s="28"/>
      <c r="S79" s="28"/>
      <c r="T79" s="28"/>
      <c r="U79" s="28"/>
      <c r="AB79">
        <v>13</v>
      </c>
      <c r="AC79" t="s">
        <v>26</v>
      </c>
      <c r="AE79" t="s">
        <v>28</v>
      </c>
    </row>
    <row r="80" spans="1:31" x14ac:dyDescent="0.2">
      <c r="A80" s="28" t="s">
        <v>43</v>
      </c>
      <c r="B80" s="28"/>
      <c r="C80" s="31">
        <v>42384.271000000001</v>
      </c>
      <c r="D80" s="31"/>
      <c r="E80" s="28">
        <f t="shared" si="7"/>
        <v>3056.0003913590158</v>
      </c>
      <c r="F80" s="28">
        <f t="shared" si="8"/>
        <v>3056</v>
      </c>
      <c r="G80" s="28">
        <f t="shared" si="9"/>
        <v>1.9919999613193795E-4</v>
      </c>
      <c r="H80" s="28"/>
      <c r="I80" s="28">
        <f t="shared" si="11"/>
        <v>1.9919999613193795E-4</v>
      </c>
      <c r="J80" s="28"/>
      <c r="K80" s="28"/>
      <c r="L80" s="28"/>
      <c r="M80" s="28"/>
      <c r="N80" s="28"/>
      <c r="O80" s="28"/>
      <c r="P80" s="28"/>
      <c r="Q80" s="29">
        <f t="shared" si="10"/>
        <v>27365.771000000001</v>
      </c>
      <c r="R80" s="28"/>
      <c r="S80" s="28"/>
      <c r="T80" s="28"/>
      <c r="U80" s="28"/>
      <c r="AB80">
        <v>9</v>
      </c>
      <c r="AC80" t="s">
        <v>26</v>
      </c>
      <c r="AE80" t="s">
        <v>28</v>
      </c>
    </row>
    <row r="81" spans="1:31" x14ac:dyDescent="0.2">
      <c r="A81" s="28" t="s">
        <v>43</v>
      </c>
      <c r="B81" s="28"/>
      <c r="C81" s="31">
        <v>42385.283000000003</v>
      </c>
      <c r="D81" s="31"/>
      <c r="E81" s="28">
        <f t="shared" si="7"/>
        <v>3057.9886209221277</v>
      </c>
      <c r="F81" s="28">
        <f t="shared" si="8"/>
        <v>3058</v>
      </c>
      <c r="G81" s="28">
        <f t="shared" si="9"/>
        <v>-5.7919000028050505E-3</v>
      </c>
      <c r="H81" s="28"/>
      <c r="I81" s="28">
        <f t="shared" si="11"/>
        <v>-5.7919000028050505E-3</v>
      </c>
      <c r="J81" s="28"/>
      <c r="K81" s="28"/>
      <c r="L81" s="28"/>
      <c r="M81" s="28"/>
      <c r="N81" s="28"/>
      <c r="O81" s="28"/>
      <c r="P81" s="28"/>
      <c r="Q81" s="29">
        <f t="shared" si="10"/>
        <v>27366.783000000003</v>
      </c>
      <c r="R81" s="28"/>
      <c r="S81" s="28"/>
      <c r="T81" s="28"/>
      <c r="U81" s="28"/>
      <c r="AB81">
        <v>6</v>
      </c>
      <c r="AC81" t="s">
        <v>26</v>
      </c>
      <c r="AE81" t="s">
        <v>28</v>
      </c>
    </row>
    <row r="82" spans="1:31" x14ac:dyDescent="0.2">
      <c r="A82" s="28" t="s">
        <v>44</v>
      </c>
      <c r="B82" s="28"/>
      <c r="C82" s="31">
        <v>42596.525999999998</v>
      </c>
      <c r="D82" s="31"/>
      <c r="E82" s="28">
        <f t="shared" si="7"/>
        <v>3473.0079663761203</v>
      </c>
      <c r="F82" s="28">
        <f t="shared" si="8"/>
        <v>3473</v>
      </c>
      <c r="G82" s="28">
        <f t="shared" si="9"/>
        <v>4.054849996464327E-3</v>
      </c>
      <c r="H82" s="28"/>
      <c r="I82" s="28">
        <f t="shared" si="11"/>
        <v>4.054849996464327E-3</v>
      </c>
      <c r="J82" s="28"/>
      <c r="K82" s="28"/>
      <c r="L82" s="28"/>
      <c r="M82" s="28"/>
      <c r="N82" s="28"/>
      <c r="O82" s="28"/>
      <c r="P82" s="28"/>
      <c r="Q82" s="29">
        <f t="shared" si="10"/>
        <v>27578.025999999998</v>
      </c>
      <c r="R82" s="28"/>
      <c r="S82" s="28"/>
      <c r="T82" s="28"/>
      <c r="U82" s="28"/>
      <c r="AB82">
        <v>5</v>
      </c>
      <c r="AC82" t="s">
        <v>26</v>
      </c>
      <c r="AE82" t="s">
        <v>28</v>
      </c>
    </row>
    <row r="83" spans="1:31" x14ac:dyDescent="0.2">
      <c r="A83" s="28" t="s">
        <v>44</v>
      </c>
      <c r="B83" s="28"/>
      <c r="C83" s="31">
        <v>42621.478000000003</v>
      </c>
      <c r="D83" s="31"/>
      <c r="E83" s="28">
        <f t="shared" si="7"/>
        <v>3522.0300059597762</v>
      </c>
      <c r="F83" s="28">
        <f t="shared" si="8"/>
        <v>3522</v>
      </c>
      <c r="G83" s="28">
        <f t="shared" si="9"/>
        <v>1.5272899996489286E-2</v>
      </c>
      <c r="H83" s="28"/>
      <c r="I83" s="28">
        <f t="shared" si="11"/>
        <v>1.5272899996489286E-2</v>
      </c>
      <c r="J83" s="28"/>
      <c r="K83" s="28"/>
      <c r="L83" s="28"/>
      <c r="M83" s="28"/>
      <c r="N83" s="28"/>
      <c r="O83" s="28"/>
      <c r="P83" s="28"/>
      <c r="Q83" s="29">
        <f t="shared" si="10"/>
        <v>27602.978000000003</v>
      </c>
      <c r="R83" s="28"/>
      <c r="S83" s="28"/>
      <c r="T83" s="28"/>
      <c r="U83" s="28"/>
      <c r="AB83">
        <v>5</v>
      </c>
      <c r="AC83" t="s">
        <v>26</v>
      </c>
      <c r="AE83" t="s">
        <v>28</v>
      </c>
    </row>
    <row r="84" spans="1:31" x14ac:dyDescent="0.2">
      <c r="A84" s="28" t="s">
        <v>44</v>
      </c>
      <c r="B84" s="28"/>
      <c r="C84" s="31">
        <v>42624.525000000001</v>
      </c>
      <c r="D84" s="31"/>
      <c r="E84" s="28">
        <f t="shared" si="7"/>
        <v>3528.0163058399985</v>
      </c>
      <c r="F84" s="28">
        <f t="shared" si="8"/>
        <v>3528</v>
      </c>
      <c r="G84" s="28">
        <f t="shared" si="9"/>
        <v>8.2995999982813373E-3</v>
      </c>
      <c r="H84" s="28"/>
      <c r="I84" s="28">
        <f t="shared" si="11"/>
        <v>8.2995999982813373E-3</v>
      </c>
      <c r="J84" s="28"/>
      <c r="K84" s="28"/>
      <c r="L84" s="28"/>
      <c r="M84" s="28"/>
      <c r="N84" s="28"/>
      <c r="O84" s="28"/>
      <c r="P84" s="28"/>
      <c r="Q84" s="29">
        <f t="shared" si="10"/>
        <v>27606.025000000001</v>
      </c>
      <c r="R84" s="28"/>
      <c r="S84" s="28"/>
      <c r="T84" s="28"/>
      <c r="U84" s="28"/>
      <c r="AB84">
        <v>6</v>
      </c>
      <c r="AC84" t="s">
        <v>26</v>
      </c>
      <c r="AE84" t="s">
        <v>28</v>
      </c>
    </row>
    <row r="85" spans="1:31" x14ac:dyDescent="0.2">
      <c r="A85" s="28" t="s">
        <v>67</v>
      </c>
      <c r="B85" s="28"/>
      <c r="C85" s="31">
        <v>42697.305999999997</v>
      </c>
      <c r="D85" s="31"/>
      <c r="E85" s="28">
        <f t="shared" ref="E85:E116" si="12">+(C85-C$7)/C$8</f>
        <v>3671.0057681250723</v>
      </c>
      <c r="F85" s="28">
        <f t="shared" ref="F85:F116" si="13">ROUND(2*E85,0)/2</f>
        <v>3671</v>
      </c>
      <c r="G85" s="28">
        <f t="shared" ref="G85:G116" si="14">+C85-(C$7+F85*C$8)</f>
        <v>2.9359499967540614E-3</v>
      </c>
      <c r="H85" s="28"/>
      <c r="I85" s="28"/>
      <c r="J85" s="28">
        <f>+G85</f>
        <v>2.9359499967540614E-3</v>
      </c>
      <c r="L85" s="28"/>
      <c r="M85" s="28"/>
      <c r="N85" s="28"/>
      <c r="O85" s="28"/>
      <c r="P85" s="28"/>
      <c r="Q85" s="29">
        <f t="shared" ref="Q85:Q116" si="15">+C85-15018.5</f>
        <v>27678.805999999997</v>
      </c>
      <c r="R85" s="28"/>
      <c r="S85" s="28"/>
      <c r="T85" s="28"/>
      <c r="U85" s="28"/>
    </row>
    <row r="86" spans="1:31" x14ac:dyDescent="0.2">
      <c r="A86" s="28" t="s">
        <v>45</v>
      </c>
      <c r="B86" s="28"/>
      <c r="C86" s="31">
        <v>42777.216</v>
      </c>
      <c r="D86" s="31"/>
      <c r="E86" s="28">
        <f t="shared" si="12"/>
        <v>3828.0012467692441</v>
      </c>
      <c r="F86" s="28">
        <f t="shared" si="13"/>
        <v>3828</v>
      </c>
      <c r="G86" s="28">
        <f t="shared" si="14"/>
        <v>6.3460000092163682E-4</v>
      </c>
      <c r="H86" s="28"/>
      <c r="I86" s="28">
        <f t="shared" ref="I86:I105" si="16">+G86</f>
        <v>6.3460000092163682E-4</v>
      </c>
      <c r="J86" s="28"/>
      <c r="K86" s="28"/>
      <c r="L86" s="28"/>
      <c r="M86" s="28"/>
      <c r="N86" s="28"/>
      <c r="O86" s="28"/>
      <c r="P86" s="28"/>
      <c r="Q86" s="29">
        <f t="shared" si="15"/>
        <v>27758.716</v>
      </c>
      <c r="R86" s="28"/>
      <c r="S86" s="28"/>
      <c r="T86" s="28"/>
      <c r="U86" s="28"/>
      <c r="AB86">
        <v>7</v>
      </c>
      <c r="AC86" t="s">
        <v>26</v>
      </c>
      <c r="AE86" t="s">
        <v>28</v>
      </c>
    </row>
    <row r="87" spans="1:31" x14ac:dyDescent="0.2">
      <c r="A87" s="28" t="s">
        <v>45</v>
      </c>
      <c r="B87" s="28"/>
      <c r="C87" s="31">
        <v>42778.226000000002</v>
      </c>
      <c r="D87" s="31"/>
      <c r="E87" s="28">
        <f t="shared" si="12"/>
        <v>3829.9855470249186</v>
      </c>
      <c r="F87" s="28">
        <f t="shared" si="13"/>
        <v>3830</v>
      </c>
      <c r="G87" s="28">
        <f t="shared" si="14"/>
        <v>-7.3564999984228052E-3</v>
      </c>
      <c r="H87" s="28"/>
      <c r="I87" s="28">
        <f t="shared" si="16"/>
        <v>-7.3564999984228052E-3</v>
      </c>
      <c r="J87" s="28"/>
      <c r="K87" s="28"/>
      <c r="L87" s="28"/>
      <c r="M87" s="28"/>
      <c r="N87" s="28"/>
      <c r="O87" s="28"/>
      <c r="P87" s="28"/>
      <c r="Q87" s="29">
        <f t="shared" si="15"/>
        <v>27759.726000000002</v>
      </c>
      <c r="R87" s="28"/>
      <c r="S87" s="28"/>
      <c r="T87" s="28"/>
      <c r="U87" s="28"/>
      <c r="AB87">
        <v>7</v>
      </c>
      <c r="AC87" t="s">
        <v>26</v>
      </c>
      <c r="AE87" t="s">
        <v>28</v>
      </c>
    </row>
    <row r="88" spans="1:31" x14ac:dyDescent="0.2">
      <c r="A88" s="28" t="s">
        <v>46</v>
      </c>
      <c r="B88" s="28"/>
      <c r="C88" s="31">
        <v>42780.292000000001</v>
      </c>
      <c r="D88" s="31"/>
      <c r="E88" s="28">
        <f t="shared" si="12"/>
        <v>3834.0445216073072</v>
      </c>
      <c r="F88" s="28">
        <f t="shared" si="13"/>
        <v>3834</v>
      </c>
      <c r="G88" s="28">
        <f t="shared" si="14"/>
        <v>2.2661299997707829E-2</v>
      </c>
      <c r="H88" s="28"/>
      <c r="I88" s="28">
        <f t="shared" si="16"/>
        <v>2.2661299997707829E-2</v>
      </c>
      <c r="J88" s="28"/>
      <c r="K88" s="28"/>
      <c r="L88" s="28"/>
      <c r="M88" s="28"/>
      <c r="N88" s="28"/>
      <c r="O88" s="28"/>
      <c r="P88" s="28"/>
      <c r="Q88" s="29">
        <f t="shared" si="15"/>
        <v>27761.792000000001</v>
      </c>
      <c r="R88" s="28"/>
      <c r="S88" s="28"/>
      <c r="T88" s="28"/>
      <c r="U88" s="28"/>
      <c r="AB88">
        <v>6</v>
      </c>
      <c r="AC88" t="s">
        <v>26</v>
      </c>
      <c r="AE88" t="s">
        <v>28</v>
      </c>
    </row>
    <row r="89" spans="1:31" x14ac:dyDescent="0.2">
      <c r="A89" s="28" t="s">
        <v>47</v>
      </c>
      <c r="B89" s="28"/>
      <c r="C89" s="31">
        <v>42990.483999999997</v>
      </c>
      <c r="D89" s="31"/>
      <c r="E89" s="28">
        <f t="shared" si="12"/>
        <v>4246.999016003173</v>
      </c>
      <c r="F89" s="28">
        <f t="shared" si="13"/>
        <v>4247</v>
      </c>
      <c r="G89" s="28">
        <f t="shared" si="14"/>
        <v>-5.0085000839317217E-4</v>
      </c>
      <c r="H89" s="28"/>
      <c r="I89" s="28">
        <f t="shared" si="16"/>
        <v>-5.0085000839317217E-4</v>
      </c>
      <c r="J89" s="28"/>
      <c r="K89" s="28"/>
      <c r="L89" s="28"/>
      <c r="M89" s="28"/>
      <c r="N89" s="28"/>
      <c r="O89" s="28"/>
      <c r="P89" s="28"/>
      <c r="Q89" s="29">
        <f t="shared" si="15"/>
        <v>27971.983999999997</v>
      </c>
      <c r="R89" s="28"/>
      <c r="S89" s="28"/>
      <c r="T89" s="28"/>
      <c r="U89" s="28"/>
      <c r="AB89">
        <v>7</v>
      </c>
      <c r="AC89" t="s">
        <v>26</v>
      </c>
      <c r="AE89" t="s">
        <v>28</v>
      </c>
    </row>
    <row r="90" spans="1:31" x14ac:dyDescent="0.2">
      <c r="A90" s="28" t="s">
        <v>47</v>
      </c>
      <c r="B90" s="28"/>
      <c r="C90" s="31">
        <v>42992.525000000001</v>
      </c>
      <c r="D90" s="31"/>
      <c r="E90" s="28">
        <f t="shared" si="12"/>
        <v>4251.0088742426105</v>
      </c>
      <c r="F90" s="28">
        <f t="shared" si="13"/>
        <v>4251</v>
      </c>
      <c r="G90" s="28">
        <f t="shared" si="14"/>
        <v>4.5169500008341856E-3</v>
      </c>
      <c r="H90" s="28"/>
      <c r="I90" s="28">
        <f t="shared" si="16"/>
        <v>4.5169500008341856E-3</v>
      </c>
      <c r="J90" s="28"/>
      <c r="K90" s="28"/>
      <c r="L90" s="28"/>
      <c r="M90" s="28"/>
      <c r="N90" s="28"/>
      <c r="O90" s="28"/>
      <c r="P90" s="28"/>
      <c r="Q90" s="29">
        <f t="shared" si="15"/>
        <v>27974.025000000001</v>
      </c>
      <c r="R90" s="28"/>
      <c r="S90" s="28"/>
      <c r="T90" s="28"/>
      <c r="U90" s="28"/>
      <c r="AB90">
        <v>10</v>
      </c>
      <c r="AC90" t="s">
        <v>26</v>
      </c>
      <c r="AE90" t="s">
        <v>28</v>
      </c>
    </row>
    <row r="91" spans="1:31" x14ac:dyDescent="0.2">
      <c r="A91" s="28" t="s">
        <v>48</v>
      </c>
      <c r="B91" s="28"/>
      <c r="C91" s="31">
        <v>43040.39</v>
      </c>
      <c r="D91" s="31"/>
      <c r="E91" s="28">
        <f t="shared" si="12"/>
        <v>4345.0470244779081</v>
      </c>
      <c r="F91" s="28">
        <f t="shared" si="13"/>
        <v>4345</v>
      </c>
      <c r="G91" s="28">
        <f t="shared" si="14"/>
        <v>2.3935249999340158E-2</v>
      </c>
      <c r="H91" s="28"/>
      <c r="I91" s="28">
        <f t="shared" si="16"/>
        <v>2.3935249999340158E-2</v>
      </c>
      <c r="J91" s="28"/>
      <c r="K91" s="28"/>
      <c r="L91" s="28"/>
      <c r="M91" s="28"/>
      <c r="N91" s="28"/>
      <c r="O91" s="28"/>
      <c r="P91" s="28"/>
      <c r="Q91" s="29">
        <f t="shared" si="15"/>
        <v>28021.89</v>
      </c>
      <c r="R91" s="28"/>
      <c r="S91" s="28"/>
      <c r="T91" s="28"/>
      <c r="U91" s="28"/>
      <c r="AB91">
        <v>22</v>
      </c>
      <c r="AC91" t="s">
        <v>26</v>
      </c>
      <c r="AE91" t="s">
        <v>28</v>
      </c>
    </row>
    <row r="92" spans="1:31" x14ac:dyDescent="0.2">
      <c r="A92" s="28" t="s">
        <v>48</v>
      </c>
      <c r="B92" s="28"/>
      <c r="C92" s="31">
        <v>43042.408000000003</v>
      </c>
      <c r="D92" s="31"/>
      <c r="E92" s="28">
        <f t="shared" si="12"/>
        <v>4349.0116956818183</v>
      </c>
      <c r="F92" s="28">
        <f t="shared" si="13"/>
        <v>4349</v>
      </c>
      <c r="G92" s="28">
        <f t="shared" si="14"/>
        <v>5.9530500002438203E-3</v>
      </c>
      <c r="H92" s="28"/>
      <c r="I92" s="28">
        <f t="shared" si="16"/>
        <v>5.9530500002438203E-3</v>
      </c>
      <c r="J92" s="28"/>
      <c r="K92" s="28"/>
      <c r="L92" s="28"/>
      <c r="M92" s="28"/>
      <c r="N92" s="28"/>
      <c r="O92" s="28"/>
      <c r="P92" s="28"/>
      <c r="Q92" s="29">
        <f t="shared" si="15"/>
        <v>28023.908000000003</v>
      </c>
      <c r="R92" s="28"/>
      <c r="S92" s="28"/>
      <c r="T92" s="28"/>
      <c r="U92" s="28"/>
      <c r="AB92">
        <v>6</v>
      </c>
      <c r="AC92" t="s">
        <v>26</v>
      </c>
      <c r="AE92" t="s">
        <v>28</v>
      </c>
    </row>
    <row r="93" spans="1:31" x14ac:dyDescent="0.2">
      <c r="A93" s="28" t="s">
        <v>49</v>
      </c>
      <c r="B93" s="28"/>
      <c r="C93" s="31">
        <v>43725.470999999998</v>
      </c>
      <c r="D93" s="31"/>
      <c r="E93" s="28">
        <f t="shared" si="12"/>
        <v>5690.9939585915727</v>
      </c>
      <c r="F93" s="28">
        <f t="shared" si="13"/>
        <v>5691</v>
      </c>
      <c r="G93" s="28">
        <f t="shared" si="14"/>
        <v>-3.0750500081921928E-3</v>
      </c>
      <c r="H93" s="28"/>
      <c r="I93" s="28">
        <f t="shared" si="16"/>
        <v>-3.0750500081921928E-3</v>
      </c>
      <c r="J93" s="28"/>
      <c r="K93" s="28"/>
      <c r="L93" s="28"/>
      <c r="M93" s="28"/>
      <c r="N93" s="28"/>
      <c r="O93" s="28"/>
      <c r="P93" s="28"/>
      <c r="Q93" s="29">
        <f t="shared" si="15"/>
        <v>28706.970999999998</v>
      </c>
      <c r="R93" s="28"/>
      <c r="S93" s="28"/>
      <c r="T93" s="28"/>
      <c r="U93" s="28"/>
      <c r="AB93">
        <v>11</v>
      </c>
      <c r="AC93" t="s">
        <v>26</v>
      </c>
      <c r="AE93" t="s">
        <v>28</v>
      </c>
    </row>
    <row r="94" spans="1:31" x14ac:dyDescent="0.2">
      <c r="A94" s="28" t="s">
        <v>49</v>
      </c>
      <c r="B94" s="28"/>
      <c r="C94" s="31">
        <v>43726.491999999998</v>
      </c>
      <c r="D94" s="31"/>
      <c r="E94" s="28">
        <f t="shared" si="12"/>
        <v>5692.9998700381475</v>
      </c>
      <c r="F94" s="28">
        <f t="shared" si="13"/>
        <v>5693</v>
      </c>
      <c r="G94" s="28">
        <f t="shared" si="14"/>
        <v>-6.6150001657661051E-5</v>
      </c>
      <c r="H94" s="28"/>
      <c r="I94" s="28">
        <f t="shared" si="16"/>
        <v>-6.6150001657661051E-5</v>
      </c>
      <c r="J94" s="28"/>
      <c r="K94" s="28"/>
      <c r="L94" s="28"/>
      <c r="M94" s="28"/>
      <c r="N94" s="28"/>
      <c r="O94" s="28"/>
      <c r="P94" s="28"/>
      <c r="Q94" s="29">
        <f t="shared" si="15"/>
        <v>28707.991999999998</v>
      </c>
      <c r="R94" s="28"/>
      <c r="S94" s="28"/>
      <c r="T94" s="28"/>
      <c r="U94" s="28"/>
      <c r="AB94">
        <v>14</v>
      </c>
      <c r="AC94" t="s">
        <v>26</v>
      </c>
      <c r="AE94" t="s">
        <v>28</v>
      </c>
    </row>
    <row r="95" spans="1:31" x14ac:dyDescent="0.2">
      <c r="A95" s="28" t="s">
        <v>49</v>
      </c>
      <c r="B95" s="28"/>
      <c r="C95" s="31">
        <v>43732.6</v>
      </c>
      <c r="D95" s="31"/>
      <c r="E95" s="28">
        <f t="shared" si="12"/>
        <v>5704.999974950656</v>
      </c>
      <c r="F95" s="28">
        <f t="shared" si="13"/>
        <v>5705</v>
      </c>
      <c r="G95" s="28">
        <f t="shared" si="14"/>
        <v>-1.2750002497341484E-5</v>
      </c>
      <c r="H95" s="28"/>
      <c r="I95" s="28">
        <f t="shared" si="16"/>
        <v>-1.2750002497341484E-5</v>
      </c>
      <c r="J95" s="28"/>
      <c r="K95" s="28"/>
      <c r="L95" s="28"/>
      <c r="M95" s="28"/>
      <c r="N95" s="28"/>
      <c r="O95" s="28"/>
      <c r="P95" s="28"/>
      <c r="Q95" s="29">
        <f t="shared" si="15"/>
        <v>28714.1</v>
      </c>
      <c r="R95" s="28"/>
      <c r="S95" s="28"/>
      <c r="T95" s="28"/>
      <c r="U95" s="28"/>
      <c r="AB95">
        <v>6</v>
      </c>
      <c r="AC95" t="s">
        <v>26</v>
      </c>
      <c r="AE95" t="s">
        <v>28</v>
      </c>
    </row>
    <row r="96" spans="1:31" x14ac:dyDescent="0.2">
      <c r="A96" s="28" t="s">
        <v>50</v>
      </c>
      <c r="B96" s="28"/>
      <c r="C96" s="31">
        <v>43755.508000000002</v>
      </c>
      <c r="D96" s="31"/>
      <c r="E96" s="28">
        <f t="shared" si="12"/>
        <v>5750.0062623337244</v>
      </c>
      <c r="F96" s="28">
        <f t="shared" si="13"/>
        <v>5750</v>
      </c>
      <c r="G96" s="28">
        <f t="shared" si="14"/>
        <v>3.1874999986030161E-3</v>
      </c>
      <c r="H96" s="28"/>
      <c r="I96" s="28">
        <f t="shared" si="16"/>
        <v>3.1874999986030161E-3</v>
      </c>
      <c r="J96" s="28"/>
      <c r="K96" s="28"/>
      <c r="L96" s="28"/>
      <c r="M96" s="28"/>
      <c r="N96" s="28"/>
      <c r="O96" s="28"/>
      <c r="P96" s="28"/>
      <c r="Q96" s="29">
        <f t="shared" si="15"/>
        <v>28737.008000000002</v>
      </c>
      <c r="R96" s="28"/>
      <c r="S96" s="28"/>
      <c r="T96" s="28"/>
      <c r="U96" s="28"/>
      <c r="AB96">
        <v>10</v>
      </c>
      <c r="AC96" t="s">
        <v>26</v>
      </c>
      <c r="AE96" t="s">
        <v>28</v>
      </c>
    </row>
    <row r="97" spans="1:31" x14ac:dyDescent="0.2">
      <c r="A97" s="28" t="s">
        <v>50</v>
      </c>
      <c r="B97" s="28"/>
      <c r="C97" s="31">
        <v>43776.383000000002</v>
      </c>
      <c r="D97" s="31"/>
      <c r="E97" s="28">
        <f t="shared" si="12"/>
        <v>5791.0184087071066</v>
      </c>
      <c r="F97" s="28">
        <f t="shared" si="13"/>
        <v>5791</v>
      </c>
      <c r="G97" s="28">
        <f t="shared" si="14"/>
        <v>9.3699499993817881E-3</v>
      </c>
      <c r="H97" s="28"/>
      <c r="I97" s="28">
        <f t="shared" si="16"/>
        <v>9.3699499993817881E-3</v>
      </c>
      <c r="J97" s="28"/>
      <c r="K97" s="28"/>
      <c r="L97" s="28"/>
      <c r="M97" s="28"/>
      <c r="N97" s="28"/>
      <c r="O97" s="28"/>
      <c r="P97" s="28"/>
      <c r="Q97" s="29">
        <f t="shared" si="15"/>
        <v>28757.883000000002</v>
      </c>
      <c r="R97" s="28"/>
      <c r="S97" s="28"/>
      <c r="T97" s="28"/>
      <c r="U97" s="28"/>
      <c r="AB97">
        <v>11</v>
      </c>
      <c r="AC97" t="s">
        <v>26</v>
      </c>
      <c r="AE97" t="s">
        <v>28</v>
      </c>
    </row>
    <row r="98" spans="1:31" x14ac:dyDescent="0.2">
      <c r="A98" s="28" t="s">
        <v>51</v>
      </c>
      <c r="B98" s="28"/>
      <c r="C98" s="31">
        <v>44437.57</v>
      </c>
      <c r="D98" s="31"/>
      <c r="E98" s="28">
        <f t="shared" si="12"/>
        <v>7090.0219068712813</v>
      </c>
      <c r="F98" s="28">
        <f t="shared" si="13"/>
        <v>7090</v>
      </c>
      <c r="G98" s="28">
        <f t="shared" si="14"/>
        <v>1.1150499994982965E-2</v>
      </c>
      <c r="H98" s="28"/>
      <c r="I98" s="28">
        <f t="shared" si="16"/>
        <v>1.1150499994982965E-2</v>
      </c>
      <c r="J98" s="28"/>
      <c r="K98" s="28"/>
      <c r="L98" s="28"/>
      <c r="M98" s="28"/>
      <c r="N98" s="28"/>
      <c r="O98" s="28"/>
      <c r="P98" s="28"/>
      <c r="Q98" s="29">
        <f t="shared" si="15"/>
        <v>29419.07</v>
      </c>
      <c r="R98" s="28"/>
      <c r="S98" s="28"/>
      <c r="T98" s="28"/>
      <c r="U98" s="28"/>
      <c r="AB98">
        <v>5</v>
      </c>
      <c r="AC98" t="s">
        <v>26</v>
      </c>
      <c r="AE98" t="s">
        <v>28</v>
      </c>
    </row>
    <row r="99" spans="1:31" x14ac:dyDescent="0.2">
      <c r="A99" s="28" t="s">
        <v>51</v>
      </c>
      <c r="B99" s="28"/>
      <c r="C99" s="31">
        <v>44466.567999999999</v>
      </c>
      <c r="D99" s="31"/>
      <c r="E99" s="28">
        <f t="shared" si="12"/>
        <v>7146.9929353999187</v>
      </c>
      <c r="F99" s="28">
        <f t="shared" si="13"/>
        <v>7147</v>
      </c>
      <c r="G99" s="28">
        <f t="shared" si="14"/>
        <v>-3.5958500011474825E-3</v>
      </c>
      <c r="H99" s="28"/>
      <c r="I99" s="28">
        <f t="shared" si="16"/>
        <v>-3.5958500011474825E-3</v>
      </c>
      <c r="J99" s="28"/>
      <c r="K99" s="28"/>
      <c r="L99" s="28"/>
      <c r="M99" s="28"/>
      <c r="N99" s="28"/>
      <c r="O99" s="28"/>
      <c r="P99" s="28"/>
      <c r="Q99" s="29">
        <f t="shared" si="15"/>
        <v>29448.067999999999</v>
      </c>
      <c r="R99" s="28"/>
      <c r="S99" s="28"/>
      <c r="T99" s="28"/>
      <c r="U99" s="28"/>
      <c r="AB99">
        <v>6</v>
      </c>
      <c r="AC99" t="s">
        <v>26</v>
      </c>
      <c r="AE99" t="s">
        <v>28</v>
      </c>
    </row>
    <row r="100" spans="1:31" x14ac:dyDescent="0.2">
      <c r="A100" s="28" t="s">
        <v>53</v>
      </c>
      <c r="B100" s="28"/>
      <c r="C100" s="31">
        <v>44878.345999999998</v>
      </c>
      <c r="D100" s="31"/>
      <c r="E100" s="28">
        <f t="shared" si="12"/>
        <v>7955.9941142903799</v>
      </c>
      <c r="F100" s="28">
        <f t="shared" si="13"/>
        <v>7956</v>
      </c>
      <c r="G100" s="28">
        <f t="shared" si="14"/>
        <v>-2.9958000086480752E-3</v>
      </c>
      <c r="H100" s="28"/>
      <c r="I100" s="28">
        <f t="shared" si="16"/>
        <v>-2.9958000086480752E-3</v>
      </c>
      <c r="J100" s="28"/>
      <c r="K100" s="28"/>
      <c r="L100" s="28"/>
      <c r="M100" s="28"/>
      <c r="N100" s="28"/>
      <c r="O100" s="28"/>
      <c r="P100" s="28"/>
      <c r="Q100" s="29">
        <f t="shared" si="15"/>
        <v>29859.845999999998</v>
      </c>
      <c r="R100" s="28"/>
      <c r="S100" s="28"/>
      <c r="T100" s="28"/>
      <c r="U100" s="28"/>
      <c r="AB100">
        <v>8</v>
      </c>
      <c r="AC100" t="s">
        <v>52</v>
      </c>
      <c r="AE100" t="s">
        <v>28</v>
      </c>
    </row>
    <row r="101" spans="1:31" x14ac:dyDescent="0.2">
      <c r="A101" s="28" t="s">
        <v>55</v>
      </c>
      <c r="B101" s="28"/>
      <c r="C101" s="31">
        <v>44879.377</v>
      </c>
      <c r="D101" s="31"/>
      <c r="E101" s="28">
        <f t="shared" si="12"/>
        <v>7958.0196722741439</v>
      </c>
      <c r="F101" s="28">
        <f t="shared" si="13"/>
        <v>7958</v>
      </c>
      <c r="G101" s="28">
        <f t="shared" si="14"/>
        <v>1.0013099999923725E-2</v>
      </c>
      <c r="H101" s="28"/>
      <c r="I101" s="28">
        <f t="shared" si="16"/>
        <v>1.0013099999923725E-2</v>
      </c>
      <c r="J101" s="28"/>
      <c r="K101" s="28"/>
      <c r="L101" s="28"/>
      <c r="M101" s="28"/>
      <c r="N101" s="28"/>
      <c r="O101" s="28"/>
      <c r="P101" s="28"/>
      <c r="Q101" s="29">
        <f t="shared" si="15"/>
        <v>29860.877</v>
      </c>
      <c r="R101" s="28"/>
      <c r="S101" s="28"/>
      <c r="T101" s="28"/>
      <c r="U101" s="28"/>
      <c r="AA101" t="s">
        <v>54</v>
      </c>
      <c r="AB101">
        <v>7</v>
      </c>
      <c r="AC101" t="s">
        <v>52</v>
      </c>
      <c r="AE101" t="s">
        <v>28</v>
      </c>
    </row>
    <row r="102" spans="1:31" x14ac:dyDescent="0.2">
      <c r="A102" s="28" t="s">
        <v>57</v>
      </c>
      <c r="B102" s="28"/>
      <c r="C102" s="31">
        <v>46325.423999999999</v>
      </c>
      <c r="D102" s="31"/>
      <c r="E102" s="28">
        <f t="shared" si="12"/>
        <v>10799.001287928737</v>
      </c>
      <c r="F102" s="28">
        <f t="shared" si="13"/>
        <v>10799</v>
      </c>
      <c r="G102" s="28">
        <f t="shared" si="14"/>
        <v>6.555499930982478E-4</v>
      </c>
      <c r="H102" s="28"/>
      <c r="I102" s="28">
        <f t="shared" si="16"/>
        <v>6.555499930982478E-4</v>
      </c>
      <c r="J102" s="28"/>
      <c r="K102" s="28"/>
      <c r="L102" s="28"/>
      <c r="M102" s="28"/>
      <c r="N102" s="28"/>
      <c r="O102" s="28"/>
      <c r="P102" s="28"/>
      <c r="Q102" s="29">
        <f t="shared" si="15"/>
        <v>31306.923999999999</v>
      </c>
      <c r="R102" s="28"/>
      <c r="S102" s="28"/>
      <c r="T102" s="28"/>
      <c r="U102" s="28"/>
      <c r="AA102" t="s">
        <v>54</v>
      </c>
      <c r="AB102">
        <v>15</v>
      </c>
      <c r="AC102" t="s">
        <v>56</v>
      </c>
      <c r="AE102" t="s">
        <v>28</v>
      </c>
    </row>
    <row r="103" spans="1:31" x14ac:dyDescent="0.2">
      <c r="A103" s="28" t="s">
        <v>57</v>
      </c>
      <c r="B103" s="28"/>
      <c r="C103" s="31">
        <v>46348.303999999996</v>
      </c>
      <c r="D103" s="31"/>
      <c r="E103" s="28">
        <f t="shared" si="12"/>
        <v>10843.952565007678</v>
      </c>
      <c r="F103" s="28">
        <f t="shared" si="13"/>
        <v>10844</v>
      </c>
      <c r="G103" s="28">
        <f t="shared" si="14"/>
        <v>-2.4144200004229788E-2</v>
      </c>
      <c r="H103" s="28"/>
      <c r="I103" s="28">
        <f t="shared" si="16"/>
        <v>-2.4144200004229788E-2</v>
      </c>
      <c r="J103" s="28"/>
      <c r="K103" s="28"/>
      <c r="L103" s="28"/>
      <c r="M103" s="28"/>
      <c r="N103" s="28"/>
      <c r="O103" s="28"/>
      <c r="P103" s="28"/>
      <c r="Q103" s="29">
        <f t="shared" si="15"/>
        <v>31329.803999999996</v>
      </c>
      <c r="R103" s="28"/>
      <c r="S103" s="28"/>
      <c r="T103" s="28"/>
      <c r="U103" s="28"/>
      <c r="AA103" t="s">
        <v>54</v>
      </c>
      <c r="AB103">
        <v>8</v>
      </c>
      <c r="AC103" t="s">
        <v>56</v>
      </c>
      <c r="AE103" t="s">
        <v>28</v>
      </c>
    </row>
    <row r="104" spans="1:31" x14ac:dyDescent="0.2">
      <c r="A104" s="28" t="s">
        <v>57</v>
      </c>
      <c r="B104" s="28"/>
      <c r="C104" s="31">
        <v>46350.357000000004</v>
      </c>
      <c r="D104" s="31"/>
      <c r="E104" s="28">
        <f t="shared" si="12"/>
        <v>10847.985999091741</v>
      </c>
      <c r="F104" s="28">
        <f t="shared" si="13"/>
        <v>10848</v>
      </c>
      <c r="G104" s="28">
        <f t="shared" si="14"/>
        <v>-7.1263999998336658E-3</v>
      </c>
      <c r="H104" s="28"/>
      <c r="I104" s="28">
        <f t="shared" si="16"/>
        <v>-7.1263999998336658E-3</v>
      </c>
      <c r="J104" s="28"/>
      <c r="K104" s="28"/>
      <c r="L104" s="28"/>
      <c r="M104" s="28"/>
      <c r="N104" s="28"/>
      <c r="O104" s="28"/>
      <c r="P104" s="28"/>
      <c r="Q104" s="29">
        <f t="shared" si="15"/>
        <v>31331.857000000004</v>
      </c>
      <c r="R104" s="28"/>
      <c r="S104" s="28"/>
      <c r="T104" s="28"/>
      <c r="U104" s="28"/>
      <c r="AA104" t="s">
        <v>54</v>
      </c>
      <c r="AB104">
        <v>12</v>
      </c>
      <c r="AC104" t="s">
        <v>56</v>
      </c>
      <c r="AE104" t="s">
        <v>28</v>
      </c>
    </row>
    <row r="105" spans="1:31" x14ac:dyDescent="0.2">
      <c r="A105" s="28" t="s">
        <v>57</v>
      </c>
      <c r="B105" s="28"/>
      <c r="C105" s="31">
        <v>46352.404000000002</v>
      </c>
      <c r="D105" s="31"/>
      <c r="E105" s="28">
        <f t="shared" si="12"/>
        <v>10852.007645253479</v>
      </c>
      <c r="F105" s="28">
        <f t="shared" si="13"/>
        <v>10852</v>
      </c>
      <c r="G105" s="28">
        <f t="shared" si="14"/>
        <v>3.8913999960641377E-3</v>
      </c>
      <c r="H105" s="28"/>
      <c r="I105" s="28">
        <f t="shared" si="16"/>
        <v>3.8913999960641377E-3</v>
      </c>
      <c r="J105" s="28"/>
      <c r="K105" s="28"/>
      <c r="L105" s="28"/>
      <c r="M105" s="28"/>
      <c r="N105" s="28"/>
      <c r="O105" s="28"/>
      <c r="P105" s="28"/>
      <c r="Q105" s="29">
        <f t="shared" si="15"/>
        <v>31333.904000000002</v>
      </c>
      <c r="R105" s="28"/>
      <c r="S105" s="28"/>
      <c r="T105" s="28"/>
      <c r="U105" s="28"/>
      <c r="AA105" t="s">
        <v>54</v>
      </c>
      <c r="AB105">
        <v>6</v>
      </c>
      <c r="AC105" t="s">
        <v>56</v>
      </c>
      <c r="AE105" t="s">
        <v>28</v>
      </c>
    </row>
    <row r="106" spans="1:31" x14ac:dyDescent="0.2">
      <c r="A106" s="28" t="s">
        <v>59</v>
      </c>
      <c r="B106" s="28"/>
      <c r="C106" s="31">
        <v>46674.589699999997</v>
      </c>
      <c r="D106" s="31"/>
      <c r="E106" s="28">
        <f t="shared" si="12"/>
        <v>11484.990978801276</v>
      </c>
      <c r="F106" s="28">
        <f t="shared" si="13"/>
        <v>11485</v>
      </c>
      <c r="G106" s="28">
        <f t="shared" si="14"/>
        <v>-4.5917500028735958E-3</v>
      </c>
      <c r="H106" s="28"/>
      <c r="I106" s="28"/>
      <c r="J106" s="28">
        <f>+G106</f>
        <v>-4.5917500028735958E-3</v>
      </c>
      <c r="K106" s="28"/>
      <c r="L106" s="28"/>
      <c r="M106" s="28"/>
      <c r="N106" s="28"/>
      <c r="O106" s="28"/>
      <c r="P106" s="28"/>
      <c r="Q106" s="29">
        <f t="shared" si="15"/>
        <v>31656.089699999997</v>
      </c>
      <c r="R106" s="28" t="s">
        <v>89</v>
      </c>
      <c r="S106" s="28"/>
      <c r="T106" s="28"/>
      <c r="U106" s="28"/>
      <c r="AA106" t="s">
        <v>58</v>
      </c>
      <c r="AE106" t="s">
        <v>60</v>
      </c>
    </row>
    <row r="107" spans="1:31" x14ac:dyDescent="0.2">
      <c r="A107" s="28" t="s">
        <v>62</v>
      </c>
      <c r="B107" s="28"/>
      <c r="C107" s="31">
        <v>46712.275999999998</v>
      </c>
      <c r="D107" s="31"/>
      <c r="E107" s="28">
        <f t="shared" si="12"/>
        <v>11559.031508232234</v>
      </c>
      <c r="F107" s="28">
        <f t="shared" si="13"/>
        <v>11559</v>
      </c>
      <c r="G107" s="28">
        <f t="shared" si="14"/>
        <v>1.603754999814555E-2</v>
      </c>
      <c r="H107" s="28"/>
      <c r="I107" s="28">
        <f>+G107</f>
        <v>1.603754999814555E-2</v>
      </c>
      <c r="J107" s="28"/>
      <c r="K107" s="28"/>
      <c r="L107" s="28"/>
      <c r="M107" s="28"/>
      <c r="N107" s="28"/>
      <c r="O107" s="28"/>
      <c r="P107" s="28"/>
      <c r="Q107" s="29">
        <f t="shared" si="15"/>
        <v>31693.775999999998</v>
      </c>
      <c r="R107" s="28"/>
      <c r="S107" s="28"/>
      <c r="T107" s="28"/>
      <c r="U107" s="28"/>
      <c r="AA107" t="s">
        <v>54</v>
      </c>
      <c r="AB107">
        <v>12</v>
      </c>
      <c r="AC107" t="s">
        <v>61</v>
      </c>
      <c r="AE107" t="s">
        <v>28</v>
      </c>
    </row>
    <row r="108" spans="1:31" x14ac:dyDescent="0.2">
      <c r="A108" s="28" t="s">
        <v>62</v>
      </c>
      <c r="B108" s="28"/>
      <c r="C108" s="31">
        <v>46715.313999999998</v>
      </c>
      <c r="D108" s="31"/>
      <c r="E108" s="28">
        <f t="shared" si="12"/>
        <v>11565.000126228993</v>
      </c>
      <c r="F108" s="28">
        <f t="shared" si="13"/>
        <v>11565</v>
      </c>
      <c r="G108" s="28">
        <f t="shared" si="14"/>
        <v>6.4249994466081262E-5</v>
      </c>
      <c r="H108" s="28"/>
      <c r="I108" s="28">
        <f>+G108</f>
        <v>6.4249994466081262E-5</v>
      </c>
      <c r="J108" s="28"/>
      <c r="K108" s="28"/>
      <c r="L108" s="28"/>
      <c r="M108" s="28"/>
      <c r="N108" s="28"/>
      <c r="O108" s="28"/>
      <c r="P108" s="28"/>
      <c r="Q108" s="29">
        <f t="shared" si="15"/>
        <v>31696.813999999998</v>
      </c>
      <c r="R108" s="28"/>
      <c r="S108" s="28"/>
      <c r="T108" s="28"/>
      <c r="U108" s="28"/>
      <c r="AA108" t="s">
        <v>54</v>
      </c>
      <c r="AB108">
        <v>14</v>
      </c>
      <c r="AC108" t="s">
        <v>61</v>
      </c>
      <c r="AE108" t="s">
        <v>28</v>
      </c>
    </row>
    <row r="109" spans="1:31" x14ac:dyDescent="0.2">
      <c r="A109" s="28" t="s">
        <v>62</v>
      </c>
      <c r="B109" s="28"/>
      <c r="C109" s="31">
        <v>46716.336000000003</v>
      </c>
      <c r="D109" s="31"/>
      <c r="E109" s="28">
        <f t="shared" si="12"/>
        <v>11567.008002329294</v>
      </c>
      <c r="F109" s="28">
        <f t="shared" si="13"/>
        <v>11567</v>
      </c>
      <c r="G109" s="28">
        <f t="shared" si="14"/>
        <v>4.073149997566361E-3</v>
      </c>
      <c r="H109" s="28"/>
      <c r="I109" s="28">
        <f>+G109</f>
        <v>4.073149997566361E-3</v>
      </c>
      <c r="J109" s="28"/>
      <c r="K109" s="28"/>
      <c r="L109" s="28"/>
      <c r="M109" s="28"/>
      <c r="N109" s="28"/>
      <c r="O109" s="28">
        <f t="shared" ref="O109:O129" ca="1" si="17">+C$11+C$12*F109</f>
        <v>1.9162543881746869E-3</v>
      </c>
      <c r="P109" s="28"/>
      <c r="Q109" s="29">
        <f t="shared" si="15"/>
        <v>31697.836000000003</v>
      </c>
      <c r="R109" s="28"/>
      <c r="S109" s="28"/>
      <c r="T109" s="28"/>
      <c r="U109" s="28"/>
      <c r="AA109" t="s">
        <v>54</v>
      </c>
      <c r="AB109">
        <v>12</v>
      </c>
      <c r="AC109" t="s">
        <v>61</v>
      </c>
      <c r="AE109" t="s">
        <v>28</v>
      </c>
    </row>
    <row r="110" spans="1:31" x14ac:dyDescent="0.2">
      <c r="A110" s="28" t="s">
        <v>63</v>
      </c>
      <c r="B110" s="28"/>
      <c r="C110" s="31">
        <v>47060.413999999997</v>
      </c>
      <c r="D110" s="31"/>
      <c r="E110" s="28">
        <f t="shared" si="12"/>
        <v>12243.002124478287</v>
      </c>
      <c r="F110" s="28">
        <f t="shared" si="13"/>
        <v>12243</v>
      </c>
      <c r="G110" s="28">
        <f t="shared" si="14"/>
        <v>1.0813499902724288E-3</v>
      </c>
      <c r="H110" s="28"/>
      <c r="I110" s="28">
        <f>+G110</f>
        <v>1.0813499902724288E-3</v>
      </c>
      <c r="J110" s="28"/>
      <c r="K110" s="28"/>
      <c r="L110" s="28"/>
      <c r="M110" s="28"/>
      <c r="N110" s="28"/>
      <c r="O110" s="28">
        <f t="shared" ca="1" si="17"/>
        <v>2.3125358107931133E-3</v>
      </c>
      <c r="P110" s="28"/>
      <c r="Q110" s="29">
        <f t="shared" si="15"/>
        <v>32041.913999999997</v>
      </c>
      <c r="R110" s="28"/>
      <c r="S110" s="28"/>
      <c r="T110" s="28"/>
      <c r="U110" s="28"/>
      <c r="AA110" t="s">
        <v>54</v>
      </c>
      <c r="AB110">
        <v>6</v>
      </c>
      <c r="AC110" t="s">
        <v>56</v>
      </c>
      <c r="AE110" t="s">
        <v>28</v>
      </c>
    </row>
    <row r="111" spans="1:31" x14ac:dyDescent="0.2">
      <c r="A111" s="28" t="s">
        <v>64</v>
      </c>
      <c r="B111" s="28"/>
      <c r="C111" s="31">
        <v>47450.302000000003</v>
      </c>
      <c r="D111" s="31"/>
      <c r="E111" s="28">
        <f t="shared" si="12"/>
        <v>13008.997033471118</v>
      </c>
      <c r="F111" s="28">
        <f t="shared" si="13"/>
        <v>13009</v>
      </c>
      <c r="G111" s="28">
        <f t="shared" si="14"/>
        <v>-1.5099500014912337E-3</v>
      </c>
      <c r="H111" s="28"/>
      <c r="I111" s="28">
        <f>+G111</f>
        <v>-1.5099500014912337E-3</v>
      </c>
      <c r="J111" s="28"/>
      <c r="K111" s="28"/>
      <c r="L111" s="28"/>
      <c r="M111" s="28"/>
      <c r="N111" s="28"/>
      <c r="O111" s="28">
        <f t="shared" ca="1" si="17"/>
        <v>2.7615765944110342E-3</v>
      </c>
      <c r="P111" s="28"/>
      <c r="Q111" s="29">
        <f t="shared" si="15"/>
        <v>32431.802000000003</v>
      </c>
      <c r="R111" s="28"/>
      <c r="S111" s="28"/>
      <c r="T111" s="28"/>
      <c r="U111" s="28"/>
      <c r="AA111" t="s">
        <v>54</v>
      </c>
      <c r="AB111">
        <v>18</v>
      </c>
      <c r="AC111" t="s">
        <v>56</v>
      </c>
      <c r="AE111" t="s">
        <v>28</v>
      </c>
    </row>
    <row r="112" spans="1:31" x14ac:dyDescent="0.2">
      <c r="A112" s="28" t="s">
        <v>65</v>
      </c>
      <c r="B112" s="30" t="s">
        <v>66</v>
      </c>
      <c r="C112" s="33">
        <v>50654.688900000001</v>
      </c>
      <c r="D112" s="33">
        <v>2.0000000000000001E-4</v>
      </c>
      <c r="E112" s="28">
        <f t="shared" si="12"/>
        <v>19304.507672021882</v>
      </c>
      <c r="F112" s="28">
        <f t="shared" si="13"/>
        <v>19304.5</v>
      </c>
      <c r="G112" s="28">
        <f t="shared" si="14"/>
        <v>3.9050249979482032E-3</v>
      </c>
      <c r="H112" s="28"/>
      <c r="I112" s="28"/>
      <c r="J112" s="28">
        <f>+G112</f>
        <v>3.9050249979482032E-3</v>
      </c>
      <c r="K112" s="28"/>
      <c r="L112" s="28"/>
      <c r="M112" s="28"/>
      <c r="N112" s="28"/>
      <c r="O112" s="28">
        <f t="shared" ca="1" si="17"/>
        <v>6.452093896325688E-3</v>
      </c>
      <c r="P112" s="28"/>
      <c r="Q112" s="29">
        <f t="shared" si="15"/>
        <v>35636.188900000001</v>
      </c>
      <c r="R112" s="28" t="s">
        <v>89</v>
      </c>
      <c r="S112" s="28"/>
      <c r="T112" s="28"/>
      <c r="U112" s="28"/>
    </row>
    <row r="113" spans="1:21" x14ac:dyDescent="0.2">
      <c r="A113" s="50" t="s">
        <v>363</v>
      </c>
      <c r="B113" s="30" t="s">
        <v>66</v>
      </c>
      <c r="C113" s="31">
        <v>51806.042800000003</v>
      </c>
      <c r="D113" s="31" t="s">
        <v>95</v>
      </c>
      <c r="E113" s="28">
        <f t="shared" si="12"/>
        <v>21566.519392949507</v>
      </c>
      <c r="F113" s="28">
        <f t="shared" si="13"/>
        <v>21566.5</v>
      </c>
      <c r="G113" s="28">
        <f t="shared" si="14"/>
        <v>9.8709250014508143E-3</v>
      </c>
      <c r="H113" s="28"/>
      <c r="I113" s="28"/>
      <c r="K113" s="28">
        <f t="shared" ref="K113:K125" si="18">+G113</f>
        <v>9.8709250014508143E-3</v>
      </c>
      <c r="L113" s="28"/>
      <c r="M113" s="28"/>
      <c r="O113" s="28">
        <f t="shared" ca="1" si="17"/>
        <v>7.7781125027796549E-3</v>
      </c>
      <c r="P113" s="28"/>
      <c r="Q113" s="29">
        <f t="shared" si="15"/>
        <v>36787.542800000003</v>
      </c>
      <c r="R113" s="28"/>
      <c r="S113" s="28"/>
      <c r="T113" s="28"/>
      <c r="U113" s="28"/>
    </row>
    <row r="114" spans="1:21" x14ac:dyDescent="0.2">
      <c r="A114" s="50" t="s">
        <v>367</v>
      </c>
      <c r="B114" s="30" t="s">
        <v>66</v>
      </c>
      <c r="C114" s="31">
        <v>52175.060599999997</v>
      </c>
      <c r="D114" s="31" t="s">
        <v>95</v>
      </c>
      <c r="E114" s="28">
        <f t="shared" si="12"/>
        <v>22291.511585906781</v>
      </c>
      <c r="F114" s="28">
        <f t="shared" si="13"/>
        <v>22291.5</v>
      </c>
      <c r="G114" s="28">
        <f t="shared" si="14"/>
        <v>5.8971749967895448E-3</v>
      </c>
      <c r="H114" s="28"/>
      <c r="I114" s="28"/>
      <c r="K114" s="28">
        <f t="shared" si="18"/>
        <v>5.8971749967895448E-3</v>
      </c>
      <c r="L114" s="28"/>
      <c r="M114" s="28"/>
      <c r="O114" s="28">
        <f t="shared" ca="1" si="17"/>
        <v>8.2031184663866955E-3</v>
      </c>
      <c r="P114" s="28"/>
      <c r="Q114" s="29">
        <f t="shared" si="15"/>
        <v>37156.560599999997</v>
      </c>
      <c r="R114" s="28"/>
      <c r="S114" s="28"/>
      <c r="T114" s="28"/>
      <c r="U114" s="28"/>
    </row>
    <row r="115" spans="1:21" x14ac:dyDescent="0.2">
      <c r="A115" s="50" t="s">
        <v>370</v>
      </c>
      <c r="B115" s="30" t="s">
        <v>66</v>
      </c>
      <c r="C115" s="31">
        <v>52516.087500000001</v>
      </c>
      <c r="D115" s="31" t="s">
        <v>95</v>
      </c>
      <c r="E115" s="28">
        <f t="shared" si="12"/>
        <v>22961.511353095324</v>
      </c>
      <c r="F115" s="28">
        <f t="shared" si="13"/>
        <v>22961.5</v>
      </c>
      <c r="G115" s="28">
        <f t="shared" si="14"/>
        <v>5.7786749966908246E-3</v>
      </c>
      <c r="H115" s="28"/>
      <c r="I115" s="28"/>
      <c r="K115" s="28">
        <f t="shared" si="18"/>
        <v>5.7786749966908246E-3</v>
      </c>
      <c r="L115" s="28"/>
      <c r="M115" s="28"/>
      <c r="O115" s="28">
        <f t="shared" ca="1" si="17"/>
        <v>8.5958825982718218E-3</v>
      </c>
      <c r="P115" s="28"/>
      <c r="Q115" s="29">
        <f t="shared" si="15"/>
        <v>37497.587500000001</v>
      </c>
      <c r="R115" s="28"/>
      <c r="S115" s="28"/>
      <c r="T115" s="28"/>
      <c r="U115" s="28"/>
    </row>
    <row r="116" spans="1:21" x14ac:dyDescent="0.2">
      <c r="A116" s="36" t="s">
        <v>79</v>
      </c>
      <c r="B116" s="30" t="s">
        <v>66</v>
      </c>
      <c r="C116" s="35">
        <v>53250.572999999997</v>
      </c>
      <c r="D116" s="35">
        <v>1E-3</v>
      </c>
      <c r="E116" s="28">
        <f t="shared" si="12"/>
        <v>24404.521021843892</v>
      </c>
      <c r="F116" s="28">
        <f t="shared" si="13"/>
        <v>24404.5</v>
      </c>
      <c r="G116" s="28">
        <f t="shared" si="14"/>
        <v>1.0700024991820101E-2</v>
      </c>
      <c r="H116" s="28"/>
      <c r="I116" s="28"/>
      <c r="K116" s="28">
        <f t="shared" si="18"/>
        <v>1.0700024991820101E-2</v>
      </c>
      <c r="L116" s="28"/>
      <c r="M116" s="28"/>
      <c r="N116" s="28"/>
      <c r="O116" s="28">
        <f t="shared" ca="1" si="17"/>
        <v>9.4417910196303873E-3</v>
      </c>
      <c r="P116" s="28"/>
      <c r="Q116" s="29">
        <f t="shared" si="15"/>
        <v>38232.072999999997</v>
      </c>
      <c r="R116" s="28" t="s">
        <v>87</v>
      </c>
      <c r="S116" s="28"/>
      <c r="T116" s="28"/>
      <c r="U116" s="28"/>
    </row>
    <row r="117" spans="1:21" x14ac:dyDescent="0.2">
      <c r="A117" s="36" t="s">
        <v>79</v>
      </c>
      <c r="B117" s="30" t="s">
        <v>80</v>
      </c>
      <c r="C117" s="35">
        <v>53250.828200000004</v>
      </c>
      <c r="D117" s="35">
        <v>2.9999999999999997E-4</v>
      </c>
      <c r="E117" s="28">
        <f t="shared" ref="E117:E129" si="19">+(C117-C$7)/C$8</f>
        <v>24405.022401472863</v>
      </c>
      <c r="F117" s="28">
        <f t="shared" ref="F117:F133" si="20">ROUND(2*E117,0)/2</f>
        <v>24405</v>
      </c>
      <c r="G117" s="28">
        <f t="shared" ref="G117:G128" si="21">+C117-(C$7+F117*C$8)</f>
        <v>1.1402250005630776E-2</v>
      </c>
      <c r="H117" s="28"/>
      <c r="I117" s="28"/>
      <c r="K117" s="28">
        <f t="shared" si="18"/>
        <v>1.1402250005630776E-2</v>
      </c>
      <c r="L117" s="28"/>
      <c r="M117" s="28"/>
      <c r="N117" s="28"/>
      <c r="O117" s="28">
        <f t="shared" ca="1" si="17"/>
        <v>9.4420841271914951E-3</v>
      </c>
      <c r="P117" s="28"/>
      <c r="Q117" s="29">
        <f t="shared" ref="Q117:Q129" si="22">+C117-15018.5</f>
        <v>38232.328200000004</v>
      </c>
      <c r="R117" s="28" t="s">
        <v>87</v>
      </c>
      <c r="S117" s="28"/>
      <c r="T117" s="28"/>
      <c r="U117" s="28"/>
    </row>
    <row r="118" spans="1:21" x14ac:dyDescent="0.2">
      <c r="A118" s="36" t="s">
        <v>79</v>
      </c>
      <c r="B118" s="30" t="s">
        <v>66</v>
      </c>
      <c r="C118" s="35">
        <v>53251.588000000003</v>
      </c>
      <c r="D118" s="35">
        <v>1.1000000000000001E-3</v>
      </c>
      <c r="E118" s="28">
        <f t="shared" si="19"/>
        <v>24406.515145368168</v>
      </c>
      <c r="F118" s="28">
        <f t="shared" si="20"/>
        <v>24406.5</v>
      </c>
      <c r="G118" s="28">
        <f t="shared" si="21"/>
        <v>7.7089249971322715E-3</v>
      </c>
      <c r="H118" s="28"/>
      <c r="I118" s="28"/>
      <c r="K118" s="28">
        <f t="shared" si="18"/>
        <v>7.7089249971322715E-3</v>
      </c>
      <c r="L118" s="28"/>
      <c r="M118" s="28"/>
      <c r="N118" s="28"/>
      <c r="O118" s="28">
        <f t="shared" ca="1" si="17"/>
        <v>9.4429634498748201E-3</v>
      </c>
      <c r="P118" s="28"/>
      <c r="Q118" s="29">
        <f t="shared" si="22"/>
        <v>38233.088000000003</v>
      </c>
      <c r="R118" s="28" t="s">
        <v>87</v>
      </c>
      <c r="S118" s="28"/>
      <c r="T118" s="28"/>
      <c r="U118" s="28"/>
    </row>
    <row r="119" spans="1:21" x14ac:dyDescent="0.2">
      <c r="A119" s="36" t="s">
        <v>79</v>
      </c>
      <c r="B119" s="30" t="s">
        <v>80</v>
      </c>
      <c r="C119" s="35">
        <v>53251.847699999998</v>
      </c>
      <c r="D119" s="35">
        <v>2.9999999999999997E-4</v>
      </c>
      <c r="E119" s="28">
        <f t="shared" si="19"/>
        <v>24407.025365938851</v>
      </c>
      <c r="F119" s="28">
        <f t="shared" si="20"/>
        <v>24407</v>
      </c>
      <c r="G119" s="28">
        <f t="shared" si="21"/>
        <v>1.2911149999126792E-2</v>
      </c>
      <c r="H119" s="28"/>
      <c r="I119" s="28"/>
      <c r="K119" s="28">
        <f t="shared" si="18"/>
        <v>1.2911149999126792E-2</v>
      </c>
      <c r="L119" s="28"/>
      <c r="M119" s="28"/>
      <c r="N119" s="28"/>
      <c r="O119" s="28">
        <f t="shared" ca="1" si="17"/>
        <v>9.4432565574359278E-3</v>
      </c>
      <c r="P119" s="28"/>
      <c r="Q119" s="29">
        <f t="shared" si="22"/>
        <v>38233.347699999998</v>
      </c>
      <c r="R119" s="28" t="s">
        <v>87</v>
      </c>
      <c r="S119" s="28"/>
      <c r="T119" s="28"/>
      <c r="U119" s="28"/>
    </row>
    <row r="120" spans="1:21" x14ac:dyDescent="0.2">
      <c r="A120" s="36" t="s">
        <v>79</v>
      </c>
      <c r="B120" s="30" t="s">
        <v>66</v>
      </c>
      <c r="C120" s="35">
        <v>53253.6299</v>
      </c>
      <c r="D120" s="35">
        <v>8.0000000000000004E-4</v>
      </c>
      <c r="E120" s="28">
        <f t="shared" si="19"/>
        <v>24410.526771795936</v>
      </c>
      <c r="F120" s="28">
        <f t="shared" si="20"/>
        <v>24410.5</v>
      </c>
      <c r="G120" s="28">
        <f t="shared" si="21"/>
        <v>1.3626724998175632E-2</v>
      </c>
      <c r="H120" s="28"/>
      <c r="I120" s="28"/>
      <c r="K120" s="28">
        <f t="shared" si="18"/>
        <v>1.3626724998175632E-2</v>
      </c>
      <c r="L120" s="28"/>
      <c r="M120" s="28"/>
      <c r="N120" s="28"/>
      <c r="O120" s="28">
        <f t="shared" ca="1" si="17"/>
        <v>9.4453083103636856E-3</v>
      </c>
      <c r="P120" s="28"/>
      <c r="Q120" s="29">
        <f t="shared" si="22"/>
        <v>38235.1299</v>
      </c>
      <c r="R120" s="28" t="s">
        <v>87</v>
      </c>
      <c r="S120" s="28"/>
      <c r="T120" s="28"/>
      <c r="U120" s="28"/>
    </row>
    <row r="121" spans="1:21" x14ac:dyDescent="0.2">
      <c r="A121" s="36" t="s">
        <v>79</v>
      </c>
      <c r="B121" s="30" t="s">
        <v>80</v>
      </c>
      <c r="C121" s="35">
        <v>53980.7258</v>
      </c>
      <c r="D121" s="35">
        <v>1.1000000000000001E-3</v>
      </c>
      <c r="E121" s="28">
        <f t="shared" si="19"/>
        <v>25839.018435426395</v>
      </c>
      <c r="F121" s="28">
        <f t="shared" si="20"/>
        <v>25839</v>
      </c>
      <c r="G121" s="28">
        <f t="shared" si="21"/>
        <v>9.3835500010754913E-3</v>
      </c>
      <c r="H121" s="28"/>
      <c r="I121" s="28"/>
      <c r="K121" s="28">
        <f t="shared" si="18"/>
        <v>9.3835500010754913E-3</v>
      </c>
      <c r="L121" s="28"/>
      <c r="M121" s="28"/>
      <c r="N121" s="28"/>
      <c r="O121" s="28">
        <f t="shared" ca="1" si="17"/>
        <v>1.028271661245011E-2</v>
      </c>
      <c r="P121" s="28"/>
      <c r="Q121" s="29">
        <f t="shared" si="22"/>
        <v>38962.2258</v>
      </c>
      <c r="R121" s="28" t="s">
        <v>87</v>
      </c>
      <c r="S121" s="28"/>
      <c r="T121" s="28"/>
      <c r="U121" s="28"/>
    </row>
    <row r="122" spans="1:21" x14ac:dyDescent="0.2">
      <c r="A122" s="36" t="s">
        <v>79</v>
      </c>
      <c r="B122" s="30" t="s">
        <v>80</v>
      </c>
      <c r="C122" s="35">
        <v>53982.761100000003</v>
      </c>
      <c r="D122" s="35">
        <v>2.9999999999999997E-4</v>
      </c>
      <c r="E122" s="28">
        <f t="shared" si="19"/>
        <v>25843.017095139636</v>
      </c>
      <c r="F122" s="28">
        <f t="shared" si="20"/>
        <v>25843</v>
      </c>
      <c r="G122" s="28">
        <f t="shared" si="21"/>
        <v>8.7013500015018508E-3</v>
      </c>
      <c r="H122" s="28"/>
      <c r="I122" s="28"/>
      <c r="K122" s="28">
        <f t="shared" si="18"/>
        <v>8.7013500015018508E-3</v>
      </c>
      <c r="L122" s="28"/>
      <c r="M122" s="28"/>
      <c r="N122" s="28"/>
      <c r="O122" s="28">
        <f t="shared" ca="1" si="17"/>
        <v>1.0285061472938976E-2</v>
      </c>
      <c r="P122" s="28"/>
      <c r="Q122" s="29">
        <f t="shared" si="22"/>
        <v>38964.261100000003</v>
      </c>
      <c r="R122" s="28" t="s">
        <v>87</v>
      </c>
      <c r="S122" s="28"/>
      <c r="T122" s="28"/>
      <c r="U122" s="28"/>
    </row>
    <row r="123" spans="1:21" x14ac:dyDescent="0.2">
      <c r="A123" s="50" t="s">
        <v>407</v>
      </c>
      <c r="B123" s="30" t="s">
        <v>80</v>
      </c>
      <c r="C123" s="31">
        <v>54023.991199999997</v>
      </c>
      <c r="D123" s="31" t="s">
        <v>95</v>
      </c>
      <c r="E123" s="28">
        <f t="shared" si="19"/>
        <v>25924.019964418145</v>
      </c>
      <c r="F123" s="28">
        <f t="shared" si="20"/>
        <v>25924</v>
      </c>
      <c r="G123" s="28">
        <f t="shared" si="21"/>
        <v>1.0161799997149501E-2</v>
      </c>
      <c r="H123" s="28"/>
      <c r="I123" s="28"/>
      <c r="K123" s="28">
        <f t="shared" si="18"/>
        <v>1.0161799997149501E-2</v>
      </c>
      <c r="L123" s="28"/>
      <c r="M123" s="28"/>
      <c r="O123" s="28">
        <f t="shared" ca="1" si="17"/>
        <v>1.0332544897838521E-2</v>
      </c>
      <c r="P123" s="28"/>
      <c r="Q123" s="29">
        <f t="shared" si="22"/>
        <v>39005.491199999997</v>
      </c>
      <c r="R123" s="28"/>
      <c r="S123" s="28"/>
      <c r="T123" s="28"/>
      <c r="U123" s="28"/>
    </row>
    <row r="124" spans="1:21" x14ac:dyDescent="0.2">
      <c r="A124" s="36" t="s">
        <v>79</v>
      </c>
      <c r="B124" s="30" t="s">
        <v>80</v>
      </c>
      <c r="C124" s="35">
        <v>54032.644</v>
      </c>
      <c r="D124" s="35">
        <v>2.0000000000000001E-4</v>
      </c>
      <c r="E124" s="28">
        <f t="shared" si="19"/>
        <v>25941.019720113462</v>
      </c>
      <c r="F124" s="28">
        <f t="shared" si="20"/>
        <v>25941</v>
      </c>
      <c r="G124" s="28">
        <f t="shared" si="21"/>
        <v>1.003744999616174E-2</v>
      </c>
      <c r="H124" s="28"/>
      <c r="I124" s="28"/>
      <c r="K124" s="28">
        <f t="shared" si="18"/>
        <v>1.003744999616174E-2</v>
      </c>
      <c r="L124" s="28"/>
      <c r="M124" s="28"/>
      <c r="N124" s="28"/>
      <c r="O124" s="28">
        <f t="shared" ca="1" si="17"/>
        <v>1.0342510554916204E-2</v>
      </c>
      <c r="P124" s="28"/>
      <c r="Q124" s="29">
        <f t="shared" si="22"/>
        <v>39014.144</v>
      </c>
      <c r="R124" s="28" t="s">
        <v>87</v>
      </c>
      <c r="S124" s="28"/>
      <c r="T124" s="28"/>
      <c r="U124" s="28"/>
    </row>
    <row r="125" spans="1:21" x14ac:dyDescent="0.2">
      <c r="A125" s="50" t="s">
        <v>418</v>
      </c>
      <c r="B125" s="30" t="s">
        <v>66</v>
      </c>
      <c r="C125" s="31">
        <v>54720.043799999999</v>
      </c>
      <c r="D125" s="31" t="s">
        <v>95</v>
      </c>
      <c r="E125" s="28">
        <f t="shared" si="19"/>
        <v>27291.522293269554</v>
      </c>
      <c r="F125" s="28">
        <f t="shared" si="20"/>
        <v>27291.5</v>
      </c>
      <c r="G125" s="28">
        <f t="shared" si="21"/>
        <v>1.134717499371618E-2</v>
      </c>
      <c r="H125" s="28"/>
      <c r="I125" s="28"/>
      <c r="K125" s="28">
        <f t="shared" si="18"/>
        <v>1.134717499371618E-2</v>
      </c>
      <c r="L125" s="28"/>
      <c r="M125" s="28"/>
      <c r="O125" s="28">
        <f t="shared" ca="1" si="17"/>
        <v>1.1134194077469734E-2</v>
      </c>
      <c r="P125" s="28"/>
      <c r="Q125" s="29">
        <f t="shared" si="22"/>
        <v>39701.543799999999</v>
      </c>
      <c r="R125" s="28"/>
      <c r="S125" s="28"/>
      <c r="T125" s="28"/>
      <c r="U125" s="28"/>
    </row>
    <row r="126" spans="1:21" x14ac:dyDescent="0.2">
      <c r="A126" s="52" t="s">
        <v>83</v>
      </c>
      <c r="B126" s="53" t="s">
        <v>66</v>
      </c>
      <c r="C126" s="54">
        <v>54979.631000000001</v>
      </c>
      <c r="D126" s="54">
        <v>5.0000000000000001E-3</v>
      </c>
      <c r="E126" s="28">
        <f t="shared" si="19"/>
        <v>27801.521251020757</v>
      </c>
      <c r="F126" s="28">
        <f t="shared" si="20"/>
        <v>27801.5</v>
      </c>
      <c r="G126" s="28">
        <f t="shared" si="21"/>
        <v>1.0816674999659881E-2</v>
      </c>
      <c r="H126" s="28"/>
      <c r="I126" s="28">
        <f>+G126</f>
        <v>1.0816674999659881E-2</v>
      </c>
      <c r="K126" s="28"/>
      <c r="L126" s="28"/>
      <c r="M126" s="28"/>
      <c r="O126" s="28">
        <f t="shared" ca="1" si="17"/>
        <v>1.1433163789800202E-2</v>
      </c>
      <c r="P126" s="28"/>
      <c r="Q126" s="29">
        <f t="shared" si="22"/>
        <v>39961.131000000001</v>
      </c>
      <c r="R126" s="28"/>
      <c r="S126" s="28"/>
      <c r="T126" s="28"/>
      <c r="U126" s="28"/>
    </row>
    <row r="127" spans="1:21" x14ac:dyDescent="0.2">
      <c r="A127" s="52" t="s">
        <v>83</v>
      </c>
      <c r="B127" s="53" t="s">
        <v>80</v>
      </c>
      <c r="C127" s="54">
        <v>54988.538999999997</v>
      </c>
      <c r="D127" s="54">
        <v>5.0000000000000001E-3</v>
      </c>
      <c r="E127" s="28">
        <f t="shared" si="19"/>
        <v>27819.022386345019</v>
      </c>
      <c r="F127" s="28">
        <f t="shared" si="20"/>
        <v>27819</v>
      </c>
      <c r="G127" s="28">
        <f t="shared" si="21"/>
        <v>1.1394549997930881E-2</v>
      </c>
      <c r="H127" s="28"/>
      <c r="I127" s="28">
        <f>+G127</f>
        <v>1.1394549997930881E-2</v>
      </c>
      <c r="K127" s="28"/>
      <c r="L127" s="28"/>
      <c r="M127" s="28"/>
      <c r="O127" s="28">
        <f t="shared" ca="1" si="17"/>
        <v>1.1443422554438995E-2</v>
      </c>
      <c r="P127" s="28"/>
      <c r="Q127" s="29">
        <f t="shared" si="22"/>
        <v>39970.038999999997</v>
      </c>
      <c r="R127" s="28"/>
      <c r="S127" s="28"/>
      <c r="T127" s="28"/>
      <c r="U127" s="28"/>
    </row>
    <row r="128" spans="1:21" x14ac:dyDescent="0.2">
      <c r="A128" s="50" t="s">
        <v>432</v>
      </c>
      <c r="B128" s="30" t="s">
        <v>80</v>
      </c>
      <c r="C128" s="31">
        <v>55098.992200000001</v>
      </c>
      <c r="D128" s="31" t="s">
        <v>95</v>
      </c>
      <c r="E128" s="28">
        <f t="shared" si="19"/>
        <v>28036.024676443631</v>
      </c>
      <c r="F128" s="28">
        <f t="shared" si="20"/>
        <v>28036</v>
      </c>
      <c r="G128" s="28">
        <f t="shared" si="21"/>
        <v>1.2560199997096788E-2</v>
      </c>
      <c r="H128" s="28"/>
      <c r="I128" s="28"/>
      <c r="K128" s="28">
        <f>+G128</f>
        <v>1.2560199997096788E-2</v>
      </c>
      <c r="L128" s="28"/>
      <c r="M128" s="28"/>
      <c r="O128" s="28">
        <f t="shared" ca="1" si="17"/>
        <v>1.1570631235959998E-2</v>
      </c>
      <c r="P128" s="28"/>
      <c r="Q128" s="29">
        <f t="shared" si="22"/>
        <v>40080.492200000001</v>
      </c>
      <c r="R128" s="28"/>
      <c r="S128" s="28"/>
      <c r="T128" s="28"/>
      <c r="U128" s="28"/>
    </row>
    <row r="129" spans="1:21" x14ac:dyDescent="0.2">
      <c r="A129" s="55" t="s">
        <v>84</v>
      </c>
      <c r="B129" s="53" t="s">
        <v>80</v>
      </c>
      <c r="C129" s="54">
        <v>56955.298000000003</v>
      </c>
      <c r="D129" s="54">
        <v>4.0000000000000001E-3</v>
      </c>
      <c r="E129" s="28">
        <f t="shared" si="19"/>
        <v>31683.022769059575</v>
      </c>
      <c r="F129" s="28">
        <f t="shared" si="20"/>
        <v>31683</v>
      </c>
      <c r="H129" s="28"/>
      <c r="I129" s="28"/>
      <c r="K129" s="28"/>
      <c r="L129" s="28"/>
      <c r="M129" s="28"/>
      <c r="O129" s="28">
        <f t="shared" ca="1" si="17"/>
        <v>1.3708557786683966E-2</v>
      </c>
      <c r="P129" s="28"/>
      <c r="Q129" s="29">
        <f t="shared" si="22"/>
        <v>41936.798000000003</v>
      </c>
      <c r="R129" s="28"/>
      <c r="S129" s="28"/>
      <c r="T129" s="28"/>
      <c r="U129" s="28">
        <f>+C129-(C$7+F129*C$8)</f>
        <v>1.1589349996938836E-2</v>
      </c>
    </row>
    <row r="130" spans="1:21" x14ac:dyDescent="0.2">
      <c r="A130" s="56" t="s">
        <v>0</v>
      </c>
      <c r="B130" s="57" t="s">
        <v>80</v>
      </c>
      <c r="C130" s="58">
        <v>57964.130400000002</v>
      </c>
      <c r="D130" s="58">
        <v>1E-3</v>
      </c>
      <c r="E130" s="28">
        <f t="shared" ref="E130:E135" si="23">+(C130-C$7)/C$8</f>
        <v>33665.029095048078</v>
      </c>
      <c r="F130" s="28">
        <f t="shared" si="20"/>
        <v>33665</v>
      </c>
      <c r="G130" s="28">
        <f t="shared" ref="G130:G135" si="24">+C130-(C$7+F130*C$8)</f>
        <v>1.4809249994868878E-2</v>
      </c>
      <c r="H130" s="28"/>
      <c r="I130" s="28"/>
      <c r="K130" s="28">
        <f t="shared" ref="K130:K135" si="25">+G130</f>
        <v>1.4809249994868878E-2</v>
      </c>
      <c r="L130" s="28"/>
      <c r="M130" s="28"/>
      <c r="N130" s="28"/>
      <c r="O130" s="28">
        <f t="shared" ref="O130:O135" ca="1" si="26">+C$11+C$12*F130</f>
        <v>1.4870436158917281E-2</v>
      </c>
      <c r="P130" s="28"/>
      <c r="Q130" s="29">
        <f t="shared" ref="Q130:Q135" si="27">+C130-15018.5</f>
        <v>42945.630400000002</v>
      </c>
      <c r="R130" s="28"/>
      <c r="S130" s="28"/>
      <c r="T130" s="28"/>
      <c r="U130" s="28"/>
    </row>
    <row r="131" spans="1:21" x14ac:dyDescent="0.2">
      <c r="A131" s="56" t="s">
        <v>0</v>
      </c>
      <c r="B131" s="57" t="s">
        <v>80</v>
      </c>
      <c r="C131" s="58">
        <v>57967.184200000003</v>
      </c>
      <c r="D131" s="58">
        <v>8.0000000000000004E-4</v>
      </c>
      <c r="E131" s="28">
        <f t="shared" si="23"/>
        <v>33671.028754573592</v>
      </c>
      <c r="F131" s="28">
        <f t="shared" si="20"/>
        <v>33671</v>
      </c>
      <c r="G131" s="28">
        <f t="shared" si="24"/>
        <v>1.4635949999501463E-2</v>
      </c>
      <c r="H131" s="28"/>
      <c r="I131" s="28"/>
      <c r="K131" s="28">
        <f t="shared" si="25"/>
        <v>1.4635949999501463E-2</v>
      </c>
      <c r="L131" s="28"/>
      <c r="M131" s="28"/>
      <c r="N131" s="28"/>
      <c r="O131" s="28">
        <f t="shared" ca="1" si="26"/>
        <v>1.4873953449650581E-2</v>
      </c>
      <c r="P131" s="28"/>
      <c r="Q131" s="29">
        <f t="shared" si="27"/>
        <v>42948.684200000003</v>
      </c>
      <c r="R131" s="28"/>
      <c r="S131" s="28"/>
      <c r="T131" s="28"/>
      <c r="U131" s="28"/>
    </row>
    <row r="132" spans="1:21" x14ac:dyDescent="0.2">
      <c r="A132" s="56" t="s">
        <v>0</v>
      </c>
      <c r="B132" s="57" t="s">
        <v>66</v>
      </c>
      <c r="C132" s="58">
        <v>57979.146999999997</v>
      </c>
      <c r="D132" s="58">
        <v>2E-3</v>
      </c>
      <c r="E132" s="28">
        <f t="shared" si="23"/>
        <v>33694.531514077076</v>
      </c>
      <c r="F132" s="28">
        <f t="shared" si="20"/>
        <v>33694.5</v>
      </c>
      <c r="G132" s="28">
        <f t="shared" si="24"/>
        <v>1.6040524991694838E-2</v>
      </c>
      <c r="H132" s="28"/>
      <c r="I132" s="28"/>
      <c r="K132" s="28">
        <f t="shared" si="25"/>
        <v>1.6040524991694838E-2</v>
      </c>
      <c r="L132" s="28"/>
      <c r="M132" s="28"/>
      <c r="N132" s="28"/>
      <c r="O132" s="28">
        <f t="shared" ca="1" si="26"/>
        <v>1.488772950502267E-2</v>
      </c>
      <c r="P132" s="28"/>
      <c r="Q132" s="29">
        <f t="shared" si="27"/>
        <v>42960.646999999997</v>
      </c>
      <c r="R132" s="28"/>
      <c r="S132" s="28"/>
      <c r="T132" s="28"/>
      <c r="U132" s="28"/>
    </row>
    <row r="133" spans="1:21" x14ac:dyDescent="0.2">
      <c r="A133" s="56" t="s">
        <v>0</v>
      </c>
      <c r="B133" s="57" t="s">
        <v>80</v>
      </c>
      <c r="C133" s="58">
        <v>58046.078200000004</v>
      </c>
      <c r="D133" s="58">
        <v>1E-3</v>
      </c>
      <c r="E133" s="28">
        <f t="shared" si="23"/>
        <v>33826.028145039782</v>
      </c>
      <c r="F133" s="28">
        <f t="shared" si="20"/>
        <v>33826</v>
      </c>
      <c r="G133" s="28">
        <f t="shared" si="24"/>
        <v>1.432570000179112E-2</v>
      </c>
      <c r="H133" s="28"/>
      <c r="I133" s="28"/>
      <c r="K133" s="28">
        <f t="shared" si="25"/>
        <v>1.432570000179112E-2</v>
      </c>
      <c r="L133" s="28"/>
      <c r="M133" s="28"/>
      <c r="N133" s="28"/>
      <c r="O133" s="28">
        <f t="shared" ca="1" si="26"/>
        <v>1.4964816793594156E-2</v>
      </c>
      <c r="P133" s="28"/>
      <c r="Q133" s="29">
        <f t="shared" si="27"/>
        <v>43027.578200000004</v>
      </c>
      <c r="R133" s="28"/>
      <c r="S133" s="28"/>
      <c r="T133" s="28"/>
      <c r="U133" s="28"/>
    </row>
    <row r="134" spans="1:21" x14ac:dyDescent="0.2">
      <c r="A134" s="61" t="s">
        <v>441</v>
      </c>
      <c r="B134" s="60" t="s">
        <v>66</v>
      </c>
      <c r="C134" s="59">
        <v>59118.024369999999</v>
      </c>
      <c r="D134" s="59">
        <v>1.0300000000000001E-3</v>
      </c>
      <c r="E134" s="28">
        <f t="shared" si="23"/>
        <v>35932.031173946409</v>
      </c>
      <c r="F134" s="28">
        <f>ROUND(2*E134,0)/2</f>
        <v>35932</v>
      </c>
      <c r="G134" s="28">
        <f t="shared" si="24"/>
        <v>1.5867399997659959E-2</v>
      </c>
      <c r="H134" s="28"/>
      <c r="I134" s="28"/>
      <c r="K134" s="28">
        <f t="shared" si="25"/>
        <v>1.5867399997659959E-2</v>
      </c>
      <c r="L134" s="28"/>
      <c r="M134" s="28"/>
      <c r="N134" s="28"/>
      <c r="O134" s="28">
        <f t="shared" ca="1" si="26"/>
        <v>1.6199385840982329E-2</v>
      </c>
      <c r="P134" s="28"/>
      <c r="Q134" s="29">
        <f t="shared" si="27"/>
        <v>44099.524369999999</v>
      </c>
      <c r="R134" s="28"/>
      <c r="S134" s="28"/>
      <c r="T134" s="28"/>
      <c r="U134" s="28"/>
    </row>
    <row r="135" spans="1:21" x14ac:dyDescent="0.2">
      <c r="A135" s="61" t="s">
        <v>441</v>
      </c>
      <c r="B135" s="60" t="s">
        <v>80</v>
      </c>
      <c r="C135" s="59">
        <v>59132.02102</v>
      </c>
      <c r="D135" s="59">
        <v>2.4099999999999998E-3</v>
      </c>
      <c r="E135" s="28">
        <f t="shared" si="23"/>
        <v>35959.529744415246</v>
      </c>
      <c r="F135" s="28">
        <f>ROUND(2*E135,0)/2</f>
        <v>35959.5</v>
      </c>
      <c r="G135" s="28">
        <f t="shared" si="24"/>
        <v>1.5139775001443923E-2</v>
      </c>
      <c r="H135" s="28"/>
      <c r="I135" s="28"/>
      <c r="K135" s="28">
        <f t="shared" si="25"/>
        <v>1.5139775001443923E-2</v>
      </c>
      <c r="L135" s="28"/>
      <c r="M135" s="28"/>
      <c r="N135" s="28"/>
      <c r="O135" s="28">
        <f t="shared" ca="1" si="26"/>
        <v>1.6215506756843287E-2</v>
      </c>
      <c r="P135" s="28"/>
      <c r="Q135" s="29">
        <f t="shared" si="27"/>
        <v>44113.52102</v>
      </c>
      <c r="R135" s="28"/>
      <c r="S135" s="28"/>
      <c r="T135" s="28"/>
      <c r="U135" s="28"/>
    </row>
    <row r="136" spans="1:21" x14ac:dyDescent="0.2">
      <c r="A136" s="62" t="s">
        <v>442</v>
      </c>
      <c r="B136" s="63" t="s">
        <v>80</v>
      </c>
      <c r="C136" s="64">
        <v>59086.467000000179</v>
      </c>
      <c r="D136" s="62">
        <v>3.0000000000000001E-3</v>
      </c>
      <c r="E136" s="28">
        <f t="shared" ref="E136" si="28">+(C136-C$7)/C$8</f>
        <v>35870.031869630642</v>
      </c>
      <c r="F136" s="28">
        <f>ROUND(2*E136,0)/2</f>
        <v>35870</v>
      </c>
      <c r="G136" s="28">
        <f t="shared" ref="G136" si="29">+C136-(C$7+F136*C$8)</f>
        <v>1.6221500176470727E-2</v>
      </c>
      <c r="H136" s="28"/>
      <c r="I136" s="28"/>
      <c r="K136" s="28">
        <f t="shared" ref="K136" si="30">+G136</f>
        <v>1.6221500176470727E-2</v>
      </c>
      <c r="L136" s="28"/>
      <c r="M136" s="28"/>
      <c r="N136" s="28"/>
      <c r="O136" s="28">
        <f t="shared" ref="O136" ca="1" si="31">+C$11+C$12*F136</f>
        <v>1.6163040503404905E-2</v>
      </c>
      <c r="P136" s="28"/>
      <c r="Q136" s="29">
        <f t="shared" ref="Q136" si="32">+C136-15018.5</f>
        <v>44067.967000000179</v>
      </c>
      <c r="R136" s="28"/>
      <c r="S136" s="28"/>
      <c r="T136" s="28"/>
      <c r="U136" s="28"/>
    </row>
    <row r="137" spans="1:21" x14ac:dyDescent="0.2">
      <c r="A137" s="62"/>
      <c r="B137" s="63"/>
      <c r="C137" s="64"/>
      <c r="D137" s="62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</row>
    <row r="138" spans="1:21" x14ac:dyDescent="0.2">
      <c r="A138" s="62"/>
      <c r="B138" s="63"/>
      <c r="C138" s="64"/>
      <c r="D138" s="62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</row>
    <row r="139" spans="1:21" x14ac:dyDescent="0.2">
      <c r="A139" s="28"/>
      <c r="B139" s="28"/>
      <c r="C139" s="31"/>
      <c r="D139" s="31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</row>
    <row r="140" spans="1:21" x14ac:dyDescent="0.2">
      <c r="A140" s="28"/>
      <c r="B140" s="28"/>
      <c r="C140" s="31"/>
      <c r="D140" s="31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</row>
    <row r="141" spans="1:21" x14ac:dyDescent="0.2">
      <c r="A141" s="28"/>
      <c r="B141" s="28"/>
      <c r="C141" s="31"/>
      <c r="D141" s="31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</row>
    <row r="142" spans="1:21" x14ac:dyDescent="0.2">
      <c r="A142" s="28"/>
      <c r="B142" s="28"/>
      <c r="C142" s="31"/>
      <c r="D142" s="31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</row>
    <row r="143" spans="1:21" x14ac:dyDescent="0.2">
      <c r="A143" s="28"/>
      <c r="B143" s="28"/>
      <c r="C143" s="31"/>
      <c r="D143" s="31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</row>
    <row r="144" spans="1:21" x14ac:dyDescent="0.2">
      <c r="A144" s="28"/>
      <c r="B144" s="28"/>
      <c r="C144" s="31"/>
      <c r="D144" s="31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</row>
    <row r="145" spans="1:21" x14ac:dyDescent="0.2">
      <c r="A145" s="28"/>
      <c r="B145" s="28"/>
      <c r="C145" s="31"/>
      <c r="D145" s="31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</row>
    <row r="146" spans="1:21" x14ac:dyDescent="0.2">
      <c r="A146" s="28"/>
      <c r="B146" s="28"/>
      <c r="C146" s="31"/>
      <c r="D146" s="31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</row>
    <row r="147" spans="1:21" x14ac:dyDescent="0.2">
      <c r="A147" s="28"/>
      <c r="B147" s="28"/>
      <c r="C147" s="31"/>
      <c r="D147" s="31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</row>
    <row r="148" spans="1:21" x14ac:dyDescent="0.2">
      <c r="A148" s="28"/>
      <c r="B148" s="28"/>
      <c r="C148" s="31"/>
      <c r="D148" s="31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</row>
    <row r="149" spans="1:21" x14ac:dyDescent="0.2">
      <c r="A149" s="28"/>
      <c r="B149" s="28"/>
      <c r="C149" s="31"/>
      <c r="D149" s="31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</row>
    <row r="150" spans="1:21" x14ac:dyDescent="0.2">
      <c r="A150" s="28"/>
      <c r="B150" s="28"/>
      <c r="C150" s="31"/>
      <c r="D150" s="31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</row>
    <row r="151" spans="1:21" x14ac:dyDescent="0.2">
      <c r="A151" s="28"/>
      <c r="B151" s="28"/>
      <c r="C151" s="31"/>
      <c r="D151" s="31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</row>
    <row r="152" spans="1:21" x14ac:dyDescent="0.2">
      <c r="A152" s="28"/>
      <c r="B152" s="28"/>
      <c r="C152" s="31"/>
      <c r="D152" s="31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</row>
    <row r="153" spans="1:21" x14ac:dyDescent="0.2">
      <c r="A153" s="28"/>
      <c r="B153" s="28"/>
      <c r="C153" s="31"/>
      <c r="D153" s="31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</row>
    <row r="154" spans="1:21" x14ac:dyDescent="0.2">
      <c r="A154" s="28"/>
      <c r="B154" s="28"/>
      <c r="C154" s="31"/>
      <c r="D154" s="31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</row>
    <row r="155" spans="1:21" x14ac:dyDescent="0.2">
      <c r="A155" s="28"/>
      <c r="B155" s="28"/>
      <c r="C155" s="31"/>
      <c r="D155" s="31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</row>
    <row r="156" spans="1:21" x14ac:dyDescent="0.2">
      <c r="A156" s="28"/>
      <c r="B156" s="28"/>
      <c r="C156" s="31"/>
      <c r="D156" s="31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</row>
    <row r="157" spans="1:21" x14ac:dyDescent="0.2">
      <c r="A157" s="28"/>
      <c r="B157" s="28"/>
      <c r="C157" s="31"/>
      <c r="D157" s="31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</row>
    <row r="158" spans="1:21" x14ac:dyDescent="0.2">
      <c r="A158" s="28"/>
      <c r="B158" s="28"/>
      <c r="C158" s="31"/>
      <c r="D158" s="31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</row>
    <row r="159" spans="1:21" x14ac:dyDescent="0.2">
      <c r="A159" s="28"/>
      <c r="B159" s="28"/>
      <c r="C159" s="31"/>
      <c r="D159" s="31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</row>
    <row r="160" spans="1:21" x14ac:dyDescent="0.2">
      <c r="A160" s="28"/>
      <c r="B160" s="28"/>
      <c r="C160" s="31"/>
      <c r="D160" s="31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</row>
    <row r="161" spans="1:21" x14ac:dyDescent="0.2">
      <c r="A161" s="28"/>
      <c r="B161" s="28"/>
      <c r="C161" s="31"/>
      <c r="D161" s="31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</row>
    <row r="162" spans="1:21" x14ac:dyDescent="0.2">
      <c r="A162" s="28"/>
      <c r="B162" s="28"/>
      <c r="C162" s="31"/>
      <c r="D162" s="31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</row>
    <row r="163" spans="1:21" x14ac:dyDescent="0.2">
      <c r="A163" s="28"/>
      <c r="B163" s="28"/>
      <c r="C163" s="31"/>
      <c r="D163" s="31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</row>
    <row r="164" spans="1:21" x14ac:dyDescent="0.2">
      <c r="A164" s="28"/>
      <c r="B164" s="28"/>
      <c r="C164" s="31"/>
      <c r="D164" s="31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</row>
    <row r="165" spans="1:21" x14ac:dyDescent="0.2">
      <c r="A165" s="28"/>
      <c r="B165" s="28"/>
      <c r="C165" s="31"/>
      <c r="D165" s="31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</row>
    <row r="166" spans="1:21" x14ac:dyDescent="0.2">
      <c r="A166" s="28"/>
      <c r="B166" s="28"/>
      <c r="C166" s="31"/>
      <c r="D166" s="31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</row>
    <row r="167" spans="1:21" x14ac:dyDescent="0.2">
      <c r="A167" s="28"/>
      <c r="B167" s="28"/>
      <c r="C167" s="31"/>
      <c r="D167" s="31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</row>
    <row r="168" spans="1:21" x14ac:dyDescent="0.2">
      <c r="A168" s="28"/>
      <c r="B168" s="28"/>
      <c r="C168" s="31"/>
      <c r="D168" s="31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</row>
    <row r="169" spans="1:21" x14ac:dyDescent="0.2">
      <c r="A169" s="28"/>
      <c r="B169" s="28"/>
      <c r="C169" s="31"/>
      <c r="D169" s="31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</row>
    <row r="170" spans="1:21" x14ac:dyDescent="0.2">
      <c r="A170" s="28"/>
      <c r="B170" s="28"/>
      <c r="C170" s="31"/>
      <c r="D170" s="31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</row>
    <row r="171" spans="1:21" x14ac:dyDescent="0.2">
      <c r="A171" s="28"/>
      <c r="B171" s="28"/>
      <c r="C171" s="31"/>
      <c r="D171" s="31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</row>
    <row r="172" spans="1:21" x14ac:dyDescent="0.2">
      <c r="A172" s="28"/>
      <c r="B172" s="28"/>
      <c r="C172" s="31"/>
      <c r="D172" s="31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</row>
    <row r="173" spans="1:21" x14ac:dyDescent="0.2">
      <c r="A173" s="28"/>
      <c r="B173" s="28"/>
      <c r="C173" s="31"/>
      <c r="D173" s="31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</row>
    <row r="174" spans="1:21" x14ac:dyDescent="0.2">
      <c r="A174" s="28"/>
      <c r="B174" s="28"/>
      <c r="C174" s="31"/>
      <c r="D174" s="31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</row>
    <row r="175" spans="1:21" x14ac:dyDescent="0.2">
      <c r="A175" s="28"/>
      <c r="B175" s="28"/>
      <c r="C175" s="31"/>
      <c r="D175" s="31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</row>
    <row r="176" spans="1:21" x14ac:dyDescent="0.2">
      <c r="A176" s="28"/>
      <c r="B176" s="28"/>
      <c r="C176" s="31"/>
      <c r="D176" s="31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</row>
    <row r="177" spans="1:21" x14ac:dyDescent="0.2">
      <c r="A177" s="28"/>
      <c r="B177" s="28"/>
      <c r="C177" s="31"/>
      <c r="D177" s="31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</row>
    <row r="178" spans="1:21" x14ac:dyDescent="0.2">
      <c r="A178" s="28"/>
      <c r="B178" s="28"/>
      <c r="C178" s="31"/>
      <c r="D178" s="31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</row>
    <row r="179" spans="1:21" x14ac:dyDescent="0.2">
      <c r="A179" s="28"/>
      <c r="B179" s="28"/>
      <c r="C179" s="31"/>
      <c r="D179" s="31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</row>
    <row r="180" spans="1:21" x14ac:dyDescent="0.2">
      <c r="A180" s="28"/>
      <c r="B180" s="28"/>
      <c r="C180" s="31"/>
      <c r="D180" s="31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</row>
    <row r="181" spans="1:21" x14ac:dyDescent="0.2">
      <c r="A181" s="28"/>
      <c r="B181" s="28"/>
      <c r="C181" s="31"/>
      <c r="D181" s="31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</row>
    <row r="182" spans="1:21" x14ac:dyDescent="0.2">
      <c r="A182" s="28"/>
      <c r="B182" s="28"/>
      <c r="C182" s="31"/>
      <c r="D182" s="31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</row>
    <row r="183" spans="1:21" x14ac:dyDescent="0.2">
      <c r="A183" s="28"/>
      <c r="B183" s="28"/>
      <c r="C183" s="31"/>
      <c r="D183" s="31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</row>
    <row r="184" spans="1:21" x14ac:dyDescent="0.2">
      <c r="A184" s="28"/>
      <c r="B184" s="28"/>
      <c r="C184" s="31"/>
      <c r="D184" s="31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</row>
    <row r="185" spans="1:21" x14ac:dyDescent="0.2">
      <c r="A185" s="28"/>
      <c r="B185" s="28"/>
      <c r="C185" s="31"/>
      <c r="D185" s="31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</row>
    <row r="186" spans="1:21" x14ac:dyDescent="0.2">
      <c r="A186" s="28"/>
      <c r="B186" s="28"/>
      <c r="C186" s="31"/>
      <c r="D186" s="31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</row>
    <row r="187" spans="1:21" x14ac:dyDescent="0.2">
      <c r="C187" s="34"/>
      <c r="D187" s="34"/>
    </row>
    <row r="188" spans="1:21" x14ac:dyDescent="0.2">
      <c r="C188" s="34"/>
      <c r="D188" s="34"/>
    </row>
    <row r="189" spans="1:21" x14ac:dyDescent="0.2">
      <c r="C189" s="34"/>
      <c r="D189" s="34"/>
    </row>
    <row r="190" spans="1:21" x14ac:dyDescent="0.2">
      <c r="C190" s="34"/>
      <c r="D190" s="34"/>
    </row>
    <row r="191" spans="1:21" x14ac:dyDescent="0.2">
      <c r="C191" s="34"/>
      <c r="D191" s="34"/>
    </row>
    <row r="192" spans="1:21" x14ac:dyDescent="0.2">
      <c r="C192" s="34"/>
      <c r="D192" s="34"/>
    </row>
    <row r="193" spans="3:4" x14ac:dyDescent="0.2">
      <c r="C193" s="34"/>
      <c r="D193" s="34"/>
    </row>
    <row r="194" spans="3:4" x14ac:dyDescent="0.2">
      <c r="C194" s="34"/>
      <c r="D194" s="34"/>
    </row>
    <row r="195" spans="3:4" x14ac:dyDescent="0.2">
      <c r="C195" s="34"/>
      <c r="D195" s="34"/>
    </row>
    <row r="196" spans="3:4" x14ac:dyDescent="0.2">
      <c r="C196" s="34"/>
      <c r="D196" s="34"/>
    </row>
    <row r="197" spans="3:4" x14ac:dyDescent="0.2">
      <c r="C197" s="34"/>
      <c r="D197" s="34"/>
    </row>
    <row r="198" spans="3:4" x14ac:dyDescent="0.2">
      <c r="C198" s="34"/>
      <c r="D198" s="34"/>
    </row>
    <row r="199" spans="3:4" x14ac:dyDescent="0.2">
      <c r="C199" s="34"/>
      <c r="D199" s="34"/>
    </row>
    <row r="200" spans="3:4" x14ac:dyDescent="0.2">
      <c r="C200" s="34"/>
      <c r="D200" s="34"/>
    </row>
    <row r="201" spans="3:4" x14ac:dyDescent="0.2">
      <c r="C201" s="34"/>
      <c r="D201" s="34"/>
    </row>
    <row r="202" spans="3:4" x14ac:dyDescent="0.2">
      <c r="C202" s="34"/>
      <c r="D202" s="34"/>
    </row>
    <row r="203" spans="3:4" x14ac:dyDescent="0.2">
      <c r="C203" s="34"/>
      <c r="D203" s="34"/>
    </row>
    <row r="204" spans="3:4" x14ac:dyDescent="0.2">
      <c r="C204" s="34"/>
      <c r="D204" s="34"/>
    </row>
    <row r="205" spans="3:4" x14ac:dyDescent="0.2">
      <c r="C205" s="34"/>
      <c r="D205" s="34"/>
    </row>
    <row r="206" spans="3:4" x14ac:dyDescent="0.2">
      <c r="C206" s="34"/>
      <c r="D206" s="34"/>
    </row>
    <row r="207" spans="3:4" x14ac:dyDescent="0.2">
      <c r="C207" s="34"/>
      <c r="D207" s="34"/>
    </row>
    <row r="208" spans="3:4" x14ac:dyDescent="0.2">
      <c r="C208" s="34"/>
      <c r="D208" s="34"/>
    </row>
    <row r="209" spans="3:4" x14ac:dyDescent="0.2">
      <c r="C209" s="34"/>
      <c r="D209" s="34"/>
    </row>
    <row r="210" spans="3:4" x14ac:dyDescent="0.2">
      <c r="C210" s="34"/>
      <c r="D210" s="34"/>
    </row>
    <row r="211" spans="3:4" x14ac:dyDescent="0.2">
      <c r="C211" s="34"/>
      <c r="D211" s="34"/>
    </row>
    <row r="212" spans="3:4" x14ac:dyDescent="0.2">
      <c r="C212" s="34"/>
      <c r="D212" s="34"/>
    </row>
    <row r="213" spans="3:4" x14ac:dyDescent="0.2">
      <c r="C213" s="34"/>
      <c r="D213" s="34"/>
    </row>
    <row r="214" spans="3:4" x14ac:dyDescent="0.2">
      <c r="C214" s="34"/>
      <c r="D214" s="34"/>
    </row>
    <row r="215" spans="3:4" x14ac:dyDescent="0.2">
      <c r="C215" s="34"/>
      <c r="D215" s="34"/>
    </row>
    <row r="216" spans="3:4" x14ac:dyDescent="0.2">
      <c r="C216" s="34"/>
      <c r="D216" s="34"/>
    </row>
    <row r="217" spans="3:4" x14ac:dyDescent="0.2">
      <c r="C217" s="34"/>
      <c r="D217" s="34"/>
    </row>
    <row r="218" spans="3:4" x14ac:dyDescent="0.2">
      <c r="C218" s="34"/>
      <c r="D218" s="34"/>
    </row>
    <row r="219" spans="3:4" x14ac:dyDescent="0.2">
      <c r="C219" s="34"/>
      <c r="D219" s="34"/>
    </row>
    <row r="220" spans="3:4" x14ac:dyDescent="0.2">
      <c r="C220" s="34"/>
      <c r="D220" s="34"/>
    </row>
    <row r="221" spans="3:4" x14ac:dyDescent="0.2">
      <c r="C221" s="34"/>
      <c r="D221" s="34"/>
    </row>
    <row r="222" spans="3:4" x14ac:dyDescent="0.2">
      <c r="C222" s="34"/>
      <c r="D222" s="34"/>
    </row>
    <row r="223" spans="3:4" x14ac:dyDescent="0.2">
      <c r="C223" s="34"/>
      <c r="D223" s="34"/>
    </row>
    <row r="224" spans="3:4" x14ac:dyDescent="0.2">
      <c r="C224" s="34"/>
      <c r="D224" s="34"/>
    </row>
    <row r="225" spans="3:4" x14ac:dyDescent="0.2">
      <c r="C225" s="34"/>
      <c r="D225" s="34"/>
    </row>
    <row r="226" spans="3:4" x14ac:dyDescent="0.2">
      <c r="C226" s="34"/>
      <c r="D226" s="34"/>
    </row>
    <row r="227" spans="3:4" x14ac:dyDescent="0.2">
      <c r="C227" s="34"/>
      <c r="D227" s="34"/>
    </row>
    <row r="228" spans="3:4" x14ac:dyDescent="0.2">
      <c r="C228" s="34"/>
      <c r="D228" s="34"/>
    </row>
    <row r="229" spans="3:4" x14ac:dyDescent="0.2">
      <c r="C229" s="34"/>
      <c r="D229" s="34"/>
    </row>
    <row r="230" spans="3:4" x14ac:dyDescent="0.2">
      <c r="C230" s="34"/>
      <c r="D230" s="34"/>
    </row>
    <row r="231" spans="3:4" x14ac:dyDescent="0.2">
      <c r="C231" s="34"/>
      <c r="D231" s="34"/>
    </row>
    <row r="232" spans="3:4" x14ac:dyDescent="0.2">
      <c r="C232" s="34"/>
      <c r="D232" s="34"/>
    </row>
    <row r="233" spans="3:4" x14ac:dyDescent="0.2">
      <c r="C233" s="34"/>
      <c r="D233" s="34"/>
    </row>
    <row r="234" spans="3:4" x14ac:dyDescent="0.2">
      <c r="C234" s="34"/>
      <c r="D234" s="34"/>
    </row>
    <row r="235" spans="3:4" x14ac:dyDescent="0.2">
      <c r="C235" s="34"/>
      <c r="D235" s="34"/>
    </row>
    <row r="236" spans="3:4" x14ac:dyDescent="0.2">
      <c r="C236" s="34"/>
      <c r="D236" s="34"/>
    </row>
    <row r="237" spans="3:4" x14ac:dyDescent="0.2">
      <c r="C237" s="34"/>
      <c r="D237" s="34"/>
    </row>
    <row r="238" spans="3:4" x14ac:dyDescent="0.2">
      <c r="C238" s="34"/>
      <c r="D238" s="34"/>
    </row>
    <row r="239" spans="3:4" x14ac:dyDescent="0.2">
      <c r="C239" s="34"/>
      <c r="D239" s="34"/>
    </row>
    <row r="240" spans="3:4" x14ac:dyDescent="0.2">
      <c r="C240" s="34"/>
      <c r="D240" s="34"/>
    </row>
    <row r="241" spans="3:4" x14ac:dyDescent="0.2">
      <c r="C241" s="34"/>
      <c r="D241" s="34"/>
    </row>
    <row r="242" spans="3:4" x14ac:dyDescent="0.2">
      <c r="C242" s="34"/>
      <c r="D242" s="34"/>
    </row>
    <row r="243" spans="3:4" x14ac:dyDescent="0.2">
      <c r="C243" s="34"/>
      <c r="D243" s="34"/>
    </row>
    <row r="244" spans="3:4" x14ac:dyDescent="0.2">
      <c r="C244" s="34"/>
      <c r="D244" s="34"/>
    </row>
    <row r="245" spans="3:4" x14ac:dyDescent="0.2">
      <c r="C245" s="34"/>
      <c r="D245" s="34"/>
    </row>
    <row r="246" spans="3:4" x14ac:dyDescent="0.2">
      <c r="C246" s="34"/>
      <c r="D246" s="34"/>
    </row>
    <row r="247" spans="3:4" x14ac:dyDescent="0.2">
      <c r="C247" s="34"/>
      <c r="D247" s="34"/>
    </row>
    <row r="248" spans="3:4" x14ac:dyDescent="0.2">
      <c r="C248" s="34"/>
      <c r="D248" s="34"/>
    </row>
    <row r="249" spans="3:4" x14ac:dyDescent="0.2">
      <c r="C249" s="34"/>
      <c r="D249" s="34"/>
    </row>
    <row r="250" spans="3:4" x14ac:dyDescent="0.2">
      <c r="C250" s="34"/>
      <c r="D250" s="34"/>
    </row>
    <row r="251" spans="3:4" x14ac:dyDescent="0.2">
      <c r="C251" s="34"/>
      <c r="D251" s="34"/>
    </row>
    <row r="252" spans="3:4" x14ac:dyDescent="0.2">
      <c r="C252" s="34"/>
      <c r="D252" s="34"/>
    </row>
    <row r="253" spans="3:4" x14ac:dyDescent="0.2">
      <c r="C253" s="34"/>
      <c r="D253" s="34"/>
    </row>
    <row r="254" spans="3:4" x14ac:dyDescent="0.2">
      <c r="C254" s="34"/>
      <c r="D254" s="34"/>
    </row>
    <row r="255" spans="3:4" x14ac:dyDescent="0.2">
      <c r="C255" s="34"/>
      <c r="D255" s="34"/>
    </row>
    <row r="256" spans="3:4" x14ac:dyDescent="0.2">
      <c r="C256" s="34"/>
      <c r="D256" s="34"/>
    </row>
    <row r="257" spans="3:4" x14ac:dyDescent="0.2">
      <c r="C257" s="34"/>
      <c r="D257" s="34"/>
    </row>
    <row r="258" spans="3:4" x14ac:dyDescent="0.2">
      <c r="C258" s="34"/>
      <c r="D258" s="34"/>
    </row>
    <row r="259" spans="3:4" x14ac:dyDescent="0.2">
      <c r="C259" s="34"/>
      <c r="D259" s="34"/>
    </row>
    <row r="260" spans="3:4" x14ac:dyDescent="0.2">
      <c r="C260" s="34"/>
      <c r="D260" s="34"/>
    </row>
    <row r="261" spans="3:4" x14ac:dyDescent="0.2">
      <c r="C261" s="34"/>
      <c r="D261" s="34"/>
    </row>
    <row r="262" spans="3:4" x14ac:dyDescent="0.2">
      <c r="C262" s="34"/>
      <c r="D262" s="34"/>
    </row>
    <row r="263" spans="3:4" x14ac:dyDescent="0.2">
      <c r="C263" s="34"/>
      <c r="D263" s="34"/>
    </row>
    <row r="264" spans="3:4" x14ac:dyDescent="0.2">
      <c r="C264" s="34"/>
      <c r="D264" s="34"/>
    </row>
    <row r="265" spans="3:4" x14ac:dyDescent="0.2">
      <c r="C265" s="34"/>
      <c r="D265" s="34"/>
    </row>
    <row r="266" spans="3:4" x14ac:dyDescent="0.2">
      <c r="C266" s="34"/>
      <c r="D266" s="34"/>
    </row>
    <row r="267" spans="3:4" x14ac:dyDescent="0.2">
      <c r="C267" s="34"/>
      <c r="D267" s="34"/>
    </row>
    <row r="268" spans="3:4" x14ac:dyDescent="0.2">
      <c r="C268" s="34"/>
      <c r="D268" s="34"/>
    </row>
    <row r="269" spans="3:4" x14ac:dyDescent="0.2">
      <c r="C269" s="34"/>
      <c r="D269" s="34"/>
    </row>
    <row r="270" spans="3:4" x14ac:dyDescent="0.2">
      <c r="C270" s="34"/>
      <c r="D270" s="34"/>
    </row>
    <row r="271" spans="3:4" x14ac:dyDescent="0.2">
      <c r="C271" s="34"/>
      <c r="D271" s="34"/>
    </row>
    <row r="272" spans="3:4" x14ac:dyDescent="0.2">
      <c r="C272" s="34"/>
      <c r="D272" s="34"/>
    </row>
    <row r="273" spans="3:4" x14ac:dyDescent="0.2">
      <c r="C273" s="34"/>
      <c r="D273" s="34"/>
    </row>
    <row r="274" spans="3:4" x14ac:dyDescent="0.2">
      <c r="C274" s="34"/>
      <c r="D274" s="34"/>
    </row>
    <row r="275" spans="3:4" x14ac:dyDescent="0.2">
      <c r="C275" s="34"/>
      <c r="D275" s="34"/>
    </row>
    <row r="276" spans="3:4" x14ac:dyDescent="0.2">
      <c r="C276" s="34"/>
      <c r="D276" s="34"/>
    </row>
    <row r="277" spans="3:4" x14ac:dyDescent="0.2">
      <c r="C277" s="34"/>
      <c r="D277" s="34"/>
    </row>
    <row r="278" spans="3:4" x14ac:dyDescent="0.2">
      <c r="C278" s="34"/>
      <c r="D278" s="34"/>
    </row>
    <row r="279" spans="3:4" x14ac:dyDescent="0.2">
      <c r="C279" s="34"/>
      <c r="D279" s="34"/>
    </row>
    <row r="280" spans="3:4" x14ac:dyDescent="0.2">
      <c r="C280" s="34"/>
      <c r="D280" s="34"/>
    </row>
    <row r="281" spans="3:4" x14ac:dyDescent="0.2">
      <c r="C281" s="34"/>
      <c r="D281" s="34"/>
    </row>
    <row r="282" spans="3:4" x14ac:dyDescent="0.2">
      <c r="C282" s="34"/>
      <c r="D282" s="34"/>
    </row>
    <row r="283" spans="3:4" x14ac:dyDescent="0.2">
      <c r="C283" s="34"/>
      <c r="D283" s="34"/>
    </row>
    <row r="284" spans="3:4" x14ac:dyDescent="0.2">
      <c r="C284" s="34"/>
      <c r="D284" s="34"/>
    </row>
    <row r="285" spans="3:4" x14ac:dyDescent="0.2">
      <c r="C285" s="34"/>
      <c r="D285" s="34"/>
    </row>
    <row r="286" spans="3:4" x14ac:dyDescent="0.2">
      <c r="C286" s="34"/>
      <c r="D286" s="34"/>
    </row>
    <row r="287" spans="3:4" x14ac:dyDescent="0.2">
      <c r="C287" s="34"/>
      <c r="D287" s="34"/>
    </row>
    <row r="288" spans="3:4" x14ac:dyDescent="0.2">
      <c r="C288" s="34"/>
      <c r="D288" s="34"/>
    </row>
    <row r="289" spans="3:4" x14ac:dyDescent="0.2">
      <c r="C289" s="34"/>
      <c r="D289" s="34"/>
    </row>
    <row r="290" spans="3:4" x14ac:dyDescent="0.2">
      <c r="C290" s="34"/>
      <c r="D290" s="34"/>
    </row>
    <row r="291" spans="3:4" x14ac:dyDescent="0.2">
      <c r="C291" s="34"/>
      <c r="D291" s="34"/>
    </row>
    <row r="292" spans="3:4" x14ac:dyDescent="0.2">
      <c r="C292" s="34"/>
      <c r="D292" s="34"/>
    </row>
    <row r="293" spans="3:4" x14ac:dyDescent="0.2">
      <c r="C293" s="34"/>
      <c r="D293" s="34"/>
    </row>
    <row r="294" spans="3:4" x14ac:dyDescent="0.2">
      <c r="C294" s="34"/>
      <c r="D294" s="34"/>
    </row>
    <row r="295" spans="3:4" x14ac:dyDescent="0.2">
      <c r="C295" s="34"/>
      <c r="D295" s="34"/>
    </row>
    <row r="296" spans="3:4" x14ac:dyDescent="0.2">
      <c r="C296" s="34"/>
      <c r="D296" s="34"/>
    </row>
    <row r="297" spans="3:4" x14ac:dyDescent="0.2">
      <c r="C297" s="34"/>
      <c r="D297" s="34"/>
    </row>
    <row r="298" spans="3:4" x14ac:dyDescent="0.2">
      <c r="C298" s="34"/>
      <c r="D298" s="34"/>
    </row>
    <row r="299" spans="3:4" x14ac:dyDescent="0.2">
      <c r="C299" s="34"/>
      <c r="D299" s="34"/>
    </row>
    <row r="300" spans="3:4" x14ac:dyDescent="0.2">
      <c r="C300" s="34"/>
      <c r="D300" s="34"/>
    </row>
    <row r="301" spans="3:4" x14ac:dyDescent="0.2">
      <c r="C301" s="34"/>
      <c r="D301" s="34"/>
    </row>
    <row r="302" spans="3:4" x14ac:dyDescent="0.2">
      <c r="C302" s="34"/>
      <c r="D302" s="34"/>
    </row>
    <row r="303" spans="3:4" x14ac:dyDescent="0.2">
      <c r="C303" s="34"/>
      <c r="D303" s="34"/>
    </row>
    <row r="304" spans="3:4" x14ac:dyDescent="0.2">
      <c r="C304" s="34"/>
      <c r="D304" s="34"/>
    </row>
    <row r="305" spans="3:4" x14ac:dyDescent="0.2">
      <c r="C305" s="34"/>
      <c r="D305" s="34"/>
    </row>
    <row r="306" spans="3:4" x14ac:dyDescent="0.2">
      <c r="C306" s="34"/>
      <c r="D306" s="34"/>
    </row>
    <row r="307" spans="3:4" x14ac:dyDescent="0.2">
      <c r="C307" s="34"/>
      <c r="D307" s="34"/>
    </row>
    <row r="308" spans="3:4" x14ac:dyDescent="0.2">
      <c r="C308" s="34"/>
      <c r="D308" s="34"/>
    </row>
    <row r="309" spans="3:4" x14ac:dyDescent="0.2">
      <c r="C309" s="34"/>
      <c r="D309" s="34"/>
    </row>
    <row r="310" spans="3:4" x14ac:dyDescent="0.2">
      <c r="C310" s="34"/>
      <c r="D310" s="34"/>
    </row>
    <row r="311" spans="3:4" x14ac:dyDescent="0.2">
      <c r="C311" s="34"/>
      <c r="D311" s="34"/>
    </row>
    <row r="312" spans="3:4" x14ac:dyDescent="0.2">
      <c r="C312" s="34"/>
      <c r="D312" s="34"/>
    </row>
    <row r="313" spans="3:4" x14ac:dyDescent="0.2">
      <c r="C313" s="34"/>
      <c r="D313" s="34"/>
    </row>
    <row r="314" spans="3:4" x14ac:dyDescent="0.2">
      <c r="C314" s="34"/>
      <c r="D314" s="34"/>
    </row>
    <row r="315" spans="3:4" x14ac:dyDescent="0.2">
      <c r="C315" s="34"/>
      <c r="D315" s="34"/>
    </row>
    <row r="316" spans="3:4" x14ac:dyDescent="0.2">
      <c r="C316" s="34"/>
      <c r="D316" s="34"/>
    </row>
    <row r="317" spans="3:4" x14ac:dyDescent="0.2">
      <c r="C317" s="34"/>
      <c r="D317" s="34"/>
    </row>
    <row r="318" spans="3:4" x14ac:dyDescent="0.2">
      <c r="C318" s="34"/>
      <c r="D318" s="34"/>
    </row>
    <row r="319" spans="3:4" x14ac:dyDescent="0.2">
      <c r="C319" s="34"/>
      <c r="D319" s="34"/>
    </row>
    <row r="320" spans="3:4" x14ac:dyDescent="0.2">
      <c r="C320" s="34"/>
      <c r="D320" s="34"/>
    </row>
    <row r="321" spans="3:4" x14ac:dyDescent="0.2">
      <c r="C321" s="34"/>
      <c r="D321" s="34"/>
    </row>
    <row r="322" spans="3:4" x14ac:dyDescent="0.2">
      <c r="C322" s="34"/>
      <c r="D322" s="34"/>
    </row>
    <row r="323" spans="3:4" x14ac:dyDescent="0.2">
      <c r="C323" s="34"/>
      <c r="D323" s="34"/>
    </row>
    <row r="324" spans="3:4" x14ac:dyDescent="0.2">
      <c r="C324" s="34"/>
      <c r="D324" s="34"/>
    </row>
    <row r="325" spans="3:4" x14ac:dyDescent="0.2">
      <c r="C325" s="34"/>
      <c r="D325" s="34"/>
    </row>
    <row r="326" spans="3:4" x14ac:dyDescent="0.2">
      <c r="C326" s="34"/>
      <c r="D326" s="34"/>
    </row>
    <row r="327" spans="3:4" x14ac:dyDescent="0.2">
      <c r="C327" s="34"/>
      <c r="D327" s="34"/>
    </row>
    <row r="328" spans="3:4" x14ac:dyDescent="0.2">
      <c r="C328" s="34"/>
      <c r="D328" s="34"/>
    </row>
    <row r="329" spans="3:4" x14ac:dyDescent="0.2">
      <c r="C329" s="34"/>
      <c r="D329" s="34"/>
    </row>
    <row r="330" spans="3:4" x14ac:dyDescent="0.2">
      <c r="C330" s="34"/>
      <c r="D330" s="34"/>
    </row>
    <row r="331" spans="3:4" x14ac:dyDescent="0.2">
      <c r="C331" s="34"/>
      <c r="D331" s="34"/>
    </row>
    <row r="332" spans="3:4" x14ac:dyDescent="0.2">
      <c r="C332" s="34"/>
      <c r="D332" s="34"/>
    </row>
    <row r="333" spans="3:4" x14ac:dyDescent="0.2">
      <c r="C333" s="34"/>
      <c r="D333" s="34"/>
    </row>
    <row r="334" spans="3:4" x14ac:dyDescent="0.2">
      <c r="C334" s="34"/>
      <c r="D334" s="34"/>
    </row>
    <row r="335" spans="3:4" x14ac:dyDescent="0.2">
      <c r="C335" s="34"/>
      <c r="D335" s="34"/>
    </row>
    <row r="336" spans="3:4" x14ac:dyDescent="0.2">
      <c r="C336" s="34"/>
      <c r="D336" s="34"/>
    </row>
    <row r="337" spans="3:4" x14ac:dyDescent="0.2">
      <c r="C337" s="34"/>
      <c r="D337" s="34"/>
    </row>
    <row r="338" spans="3:4" x14ac:dyDescent="0.2">
      <c r="C338" s="34"/>
      <c r="D338" s="34"/>
    </row>
    <row r="339" spans="3:4" x14ac:dyDescent="0.2">
      <c r="C339" s="34"/>
      <c r="D339" s="34"/>
    </row>
    <row r="340" spans="3:4" x14ac:dyDescent="0.2">
      <c r="C340" s="34"/>
      <c r="D340" s="34"/>
    </row>
    <row r="341" spans="3:4" x14ac:dyDescent="0.2">
      <c r="C341" s="34"/>
      <c r="D341" s="34"/>
    </row>
    <row r="342" spans="3:4" x14ac:dyDescent="0.2">
      <c r="C342" s="34"/>
      <c r="D342" s="34"/>
    </row>
    <row r="343" spans="3:4" x14ac:dyDescent="0.2">
      <c r="C343" s="34"/>
      <c r="D343" s="34"/>
    </row>
    <row r="344" spans="3:4" x14ac:dyDescent="0.2">
      <c r="C344" s="34"/>
      <c r="D344" s="34"/>
    </row>
    <row r="345" spans="3:4" x14ac:dyDescent="0.2">
      <c r="C345" s="34"/>
      <c r="D345" s="34"/>
    </row>
    <row r="346" spans="3:4" x14ac:dyDescent="0.2">
      <c r="C346" s="34"/>
      <c r="D346" s="34"/>
    </row>
    <row r="347" spans="3:4" x14ac:dyDescent="0.2">
      <c r="C347" s="34"/>
      <c r="D347" s="34"/>
    </row>
    <row r="348" spans="3:4" x14ac:dyDescent="0.2">
      <c r="C348" s="34"/>
      <c r="D348" s="34"/>
    </row>
    <row r="349" spans="3:4" x14ac:dyDescent="0.2">
      <c r="C349" s="34"/>
      <c r="D349" s="34"/>
    </row>
    <row r="350" spans="3:4" x14ac:dyDescent="0.2">
      <c r="C350" s="34"/>
      <c r="D350" s="34"/>
    </row>
    <row r="351" spans="3:4" x14ac:dyDescent="0.2">
      <c r="C351" s="34"/>
      <c r="D351" s="34"/>
    </row>
    <row r="352" spans="3:4" x14ac:dyDescent="0.2">
      <c r="C352" s="34"/>
      <c r="D352" s="34"/>
    </row>
    <row r="353" spans="3:4" x14ac:dyDescent="0.2">
      <c r="C353" s="34"/>
      <c r="D353" s="34"/>
    </row>
    <row r="354" spans="3:4" x14ac:dyDescent="0.2">
      <c r="C354" s="34"/>
      <c r="D354" s="34"/>
    </row>
    <row r="355" spans="3:4" x14ac:dyDescent="0.2">
      <c r="C355" s="34"/>
      <c r="D355" s="34"/>
    </row>
    <row r="356" spans="3:4" x14ac:dyDescent="0.2">
      <c r="C356" s="34"/>
      <c r="D356" s="34"/>
    </row>
    <row r="357" spans="3:4" x14ac:dyDescent="0.2">
      <c r="C357" s="34"/>
      <c r="D357" s="34"/>
    </row>
    <row r="358" spans="3:4" x14ac:dyDescent="0.2">
      <c r="C358" s="34"/>
      <c r="D358" s="34"/>
    </row>
    <row r="359" spans="3:4" x14ac:dyDescent="0.2">
      <c r="C359" s="34"/>
      <c r="D359" s="34"/>
    </row>
    <row r="360" spans="3:4" x14ac:dyDescent="0.2">
      <c r="C360" s="34"/>
      <c r="D360" s="34"/>
    </row>
  </sheetData>
  <phoneticPr fontId="8" type="noConversion"/>
  <hyperlinks>
    <hyperlink ref="H64911" r:id="rId1" display="http://vsolj.cetus-net.org/bulletin.html" xr:uid="{00000000-0004-0000-0000-000000000000}"/>
    <hyperlink ref="H64904" r:id="rId2" display="https://www.aavso.org/ejaavso" xr:uid="{00000000-0004-0000-0000-000001000000}"/>
    <hyperlink ref="AP1762" r:id="rId3" display="http://cdsbib.u-strasbg.fr/cgi-bin/cdsbib?1990RMxAA..21..381G" xr:uid="{00000000-0004-0000-0000-000002000000}"/>
    <hyperlink ref="AP1759" r:id="rId4" display="http://cdsbib.u-strasbg.fr/cgi-bin/cdsbib?1990RMxAA..21..381G" xr:uid="{00000000-0004-0000-0000-000003000000}"/>
    <hyperlink ref="AP1761" r:id="rId5" display="http://cdsbib.u-strasbg.fr/cgi-bin/cdsbib?1990RMxAA..21..381G" xr:uid="{00000000-0004-0000-0000-000004000000}"/>
    <hyperlink ref="AP1737" r:id="rId6" display="http://cdsbib.u-strasbg.fr/cgi-bin/cdsbib?1990RMxAA..21..381G" xr:uid="{00000000-0004-0000-0000-000005000000}"/>
    <hyperlink ref="I64911" r:id="rId7" display="http://vsolj.cetus-net.org/bulletin.html" xr:uid="{00000000-0004-0000-0000-000006000000}"/>
    <hyperlink ref="AQ1898" r:id="rId8" display="http://cdsbib.u-strasbg.fr/cgi-bin/cdsbib?1990RMxAA..21..381G" xr:uid="{00000000-0004-0000-0000-000007000000}"/>
    <hyperlink ref="AQ3542" r:id="rId9" display="http://cdsbib.u-strasbg.fr/cgi-bin/cdsbib?1990RMxAA..21..381G" xr:uid="{00000000-0004-0000-0000-000008000000}"/>
    <hyperlink ref="AQ1899" r:id="rId10" display="http://cdsbib.u-strasbg.fr/cgi-bin/cdsbib?1990RMxAA..21..381G" xr:uid="{00000000-0004-0000-0000-000009000000}"/>
    <hyperlink ref="H64908" r:id="rId11" display="https://www.aavso.org/ejaavso" xr:uid="{00000000-0004-0000-0000-00000A000000}"/>
    <hyperlink ref="H2749" r:id="rId12" display="http://vsolj.cetus-net.org/bulletin.html" xr:uid="{00000000-0004-0000-0000-00000B000000}"/>
    <hyperlink ref="AP5987" r:id="rId13" display="http://cdsbib.u-strasbg.fr/cgi-bin/cdsbib?1990RMxAA..21..381G" xr:uid="{00000000-0004-0000-0000-00000C000000}"/>
    <hyperlink ref="AP5990" r:id="rId14" display="http://cdsbib.u-strasbg.fr/cgi-bin/cdsbib?1990RMxAA..21..381G" xr:uid="{00000000-0004-0000-0000-00000D000000}"/>
    <hyperlink ref="AP5988" r:id="rId15" display="http://cdsbib.u-strasbg.fr/cgi-bin/cdsbib?1990RMxAA..21..381G" xr:uid="{00000000-0004-0000-0000-00000E000000}"/>
    <hyperlink ref="AP5966" r:id="rId16" display="http://cdsbib.u-strasbg.fr/cgi-bin/cdsbib?1990RMxAA..21..381G" xr:uid="{00000000-0004-0000-0000-00000F000000}"/>
    <hyperlink ref="I2749" r:id="rId17" display="http://vsolj.cetus-net.org/bulletin.html" xr:uid="{00000000-0004-0000-0000-000010000000}"/>
    <hyperlink ref="AQ6100" r:id="rId18" display="http://cdsbib.u-strasbg.fr/cgi-bin/cdsbib?1990RMxAA..21..381G" xr:uid="{00000000-0004-0000-0000-000011000000}"/>
    <hyperlink ref="AQ652" r:id="rId19" display="http://cdsbib.u-strasbg.fr/cgi-bin/cdsbib?1990RMxAA..21..381G" xr:uid="{00000000-0004-0000-0000-000012000000}"/>
    <hyperlink ref="AQ6101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85" workbookViewId="0">
      <selection activeCell="A105" sqref="A105:D114"/>
    </sheetView>
  </sheetViews>
  <sheetFormatPr defaultRowHeight="12.75" x14ac:dyDescent="0.2"/>
  <cols>
    <col min="1" max="1" width="19.7109375" style="34" customWidth="1"/>
    <col min="2" max="2" width="4.42578125" style="11" customWidth="1"/>
    <col min="3" max="3" width="12.7109375" style="34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34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37" t="s">
        <v>85</v>
      </c>
      <c r="I1" s="38" t="s">
        <v>86</v>
      </c>
      <c r="J1" s="39" t="s">
        <v>87</v>
      </c>
    </row>
    <row r="2" spans="1:16" x14ac:dyDescent="0.2">
      <c r="I2" s="40" t="s">
        <v>88</v>
      </c>
      <c r="J2" s="41" t="s">
        <v>89</v>
      </c>
    </row>
    <row r="3" spans="1:16" x14ac:dyDescent="0.2">
      <c r="A3" s="42" t="s">
        <v>90</v>
      </c>
      <c r="I3" s="40" t="s">
        <v>91</v>
      </c>
      <c r="J3" s="41" t="s">
        <v>92</v>
      </c>
    </row>
    <row r="4" spans="1:16" x14ac:dyDescent="0.2">
      <c r="I4" s="40" t="s">
        <v>93</v>
      </c>
      <c r="J4" s="41" t="s">
        <v>92</v>
      </c>
    </row>
    <row r="5" spans="1:16" ht="13.5" thickBot="1" x14ac:dyDescent="0.25">
      <c r="I5" s="43" t="s">
        <v>94</v>
      </c>
      <c r="J5" s="44" t="s">
        <v>95</v>
      </c>
    </row>
    <row r="10" spans="1:16" ht="13.5" thickBot="1" x14ac:dyDescent="0.25"/>
    <row r="11" spans="1:16" ht="12.75" customHeight="1" thickBot="1" x14ac:dyDescent="0.25">
      <c r="A11" s="34" t="str">
        <f t="shared" ref="A11:A42" si="0">P11</f>
        <v> AC 223.25 </v>
      </c>
      <c r="B11" s="14" t="str">
        <f t="shared" ref="B11:B42" si="1">IF(H11=INT(H11),"I","II")</f>
        <v>I</v>
      </c>
      <c r="C11" s="34">
        <f t="shared" ref="C11:C42" si="2">1*G11</f>
        <v>29881.296999999999</v>
      </c>
      <c r="D11" s="11" t="str">
        <f t="shared" ref="D11:D42" si="3">VLOOKUP(F11,I$1:J$5,2,FALSE)</f>
        <v>vis</v>
      </c>
      <c r="E11" s="45">
        <f>VLOOKUP(C11,Active!C$21:E$972,3,FALSE)</f>
        <v>-21508.013969866741</v>
      </c>
      <c r="F11" s="14" t="s">
        <v>94</v>
      </c>
      <c r="G11" s="11" t="str">
        <f t="shared" ref="G11:G42" si="4">MID(I11,3,LEN(I11)-3)</f>
        <v>29881.297</v>
      </c>
      <c r="H11" s="34">
        <f t="shared" ref="H11:H42" si="5">1*K11</f>
        <v>-44438</v>
      </c>
      <c r="I11" s="46" t="s">
        <v>97</v>
      </c>
      <c r="J11" s="47" t="s">
        <v>98</v>
      </c>
      <c r="K11" s="46">
        <v>-44438</v>
      </c>
      <c r="L11" s="46" t="s">
        <v>99</v>
      </c>
      <c r="M11" s="47" t="s">
        <v>100</v>
      </c>
      <c r="N11" s="47"/>
      <c r="O11" s="48" t="s">
        <v>101</v>
      </c>
      <c r="P11" s="48" t="s">
        <v>102</v>
      </c>
    </row>
    <row r="12" spans="1:16" ht="12.75" customHeight="1" thickBot="1" x14ac:dyDescent="0.25">
      <c r="A12" s="34" t="str">
        <f t="shared" si="0"/>
        <v> AC 223.25 </v>
      </c>
      <c r="B12" s="14" t="str">
        <f t="shared" si="1"/>
        <v>I</v>
      </c>
      <c r="C12" s="34">
        <f t="shared" si="2"/>
        <v>29902.185000000001</v>
      </c>
      <c r="D12" s="11" t="str">
        <f t="shared" si="3"/>
        <v>vis</v>
      </c>
      <c r="E12" s="45">
        <f>VLOOKUP(C12,Active!C$21:E$972,3,FALSE)</f>
        <v>-21466.976282995012</v>
      </c>
      <c r="F12" s="14" t="s">
        <v>94</v>
      </c>
      <c r="G12" s="11" t="str">
        <f t="shared" si="4"/>
        <v>29902.185</v>
      </c>
      <c r="H12" s="34">
        <f t="shared" si="5"/>
        <v>-44397</v>
      </c>
      <c r="I12" s="46" t="s">
        <v>103</v>
      </c>
      <c r="J12" s="47" t="s">
        <v>104</v>
      </c>
      <c r="K12" s="46">
        <v>-44397</v>
      </c>
      <c r="L12" s="46" t="s">
        <v>105</v>
      </c>
      <c r="M12" s="47" t="s">
        <v>100</v>
      </c>
      <c r="N12" s="47"/>
      <c r="O12" s="48" t="s">
        <v>101</v>
      </c>
      <c r="P12" s="48" t="s">
        <v>102</v>
      </c>
    </row>
    <row r="13" spans="1:16" ht="12.75" customHeight="1" thickBot="1" x14ac:dyDescent="0.25">
      <c r="A13" s="34" t="str">
        <f t="shared" si="0"/>
        <v> AC 223.25 </v>
      </c>
      <c r="B13" s="14" t="str">
        <f t="shared" si="1"/>
        <v>I</v>
      </c>
      <c r="C13" s="34">
        <f t="shared" si="2"/>
        <v>29904.212</v>
      </c>
      <c r="D13" s="11" t="str">
        <f t="shared" si="3"/>
        <v>vis</v>
      </c>
      <c r="E13" s="45">
        <f>VLOOKUP(C13,Active!C$21:E$972,3,FALSE)</f>
        <v>-21462.993929907647</v>
      </c>
      <c r="F13" s="14" t="s">
        <v>94</v>
      </c>
      <c r="G13" s="11" t="str">
        <f t="shared" si="4"/>
        <v>29904.212</v>
      </c>
      <c r="H13" s="34">
        <f t="shared" si="5"/>
        <v>-44393</v>
      </c>
      <c r="I13" s="46" t="s">
        <v>106</v>
      </c>
      <c r="J13" s="47" t="s">
        <v>107</v>
      </c>
      <c r="K13" s="46">
        <v>-44393</v>
      </c>
      <c r="L13" s="46" t="s">
        <v>108</v>
      </c>
      <c r="M13" s="47" t="s">
        <v>100</v>
      </c>
      <c r="N13" s="47"/>
      <c r="O13" s="48" t="s">
        <v>101</v>
      </c>
      <c r="P13" s="48" t="s">
        <v>102</v>
      </c>
    </row>
    <row r="14" spans="1:16" ht="12.75" customHeight="1" thickBot="1" x14ac:dyDescent="0.25">
      <c r="A14" s="34" t="str">
        <f t="shared" si="0"/>
        <v> AC 223.25 </v>
      </c>
      <c r="B14" s="14" t="str">
        <f t="shared" si="1"/>
        <v>I</v>
      </c>
      <c r="C14" s="34">
        <f t="shared" si="2"/>
        <v>30200.425999999999</v>
      </c>
      <c r="D14" s="11" t="str">
        <f t="shared" si="3"/>
        <v>vis</v>
      </c>
      <c r="E14" s="45">
        <f>VLOOKUP(C14,Active!C$21:E$972,3,FALSE)</f>
        <v>-20881.035993340225</v>
      </c>
      <c r="F14" s="14" t="s">
        <v>94</v>
      </c>
      <c r="G14" s="11" t="str">
        <f t="shared" si="4"/>
        <v>30200.426</v>
      </c>
      <c r="H14" s="34">
        <f t="shared" si="5"/>
        <v>-43811</v>
      </c>
      <c r="I14" s="46" t="s">
        <v>109</v>
      </c>
      <c r="J14" s="47" t="s">
        <v>110</v>
      </c>
      <c r="K14" s="46">
        <v>-43811</v>
      </c>
      <c r="L14" s="46" t="s">
        <v>111</v>
      </c>
      <c r="M14" s="47" t="s">
        <v>100</v>
      </c>
      <c r="N14" s="47"/>
      <c r="O14" s="48" t="s">
        <v>101</v>
      </c>
      <c r="P14" s="48" t="s">
        <v>102</v>
      </c>
    </row>
    <row r="15" spans="1:16" ht="12.75" customHeight="1" thickBot="1" x14ac:dyDescent="0.25">
      <c r="A15" s="34" t="str">
        <f t="shared" si="0"/>
        <v> AC 223.25 </v>
      </c>
      <c r="B15" s="14" t="str">
        <f t="shared" si="1"/>
        <v>I</v>
      </c>
      <c r="C15" s="34">
        <f t="shared" si="2"/>
        <v>32744.387999999999</v>
      </c>
      <c r="D15" s="11" t="str">
        <f t="shared" si="3"/>
        <v>vis</v>
      </c>
      <c r="E15" s="45">
        <f>VLOOKUP(C15,Active!C$21:E$972,3,FALSE)</f>
        <v>-15883.031590354778</v>
      </c>
      <c r="F15" s="14" t="s">
        <v>94</v>
      </c>
      <c r="G15" s="11" t="str">
        <f t="shared" si="4"/>
        <v>32744.388</v>
      </c>
      <c r="H15" s="34">
        <f t="shared" si="5"/>
        <v>-38813</v>
      </c>
      <c r="I15" s="46" t="s">
        <v>115</v>
      </c>
      <c r="J15" s="47" t="s">
        <v>116</v>
      </c>
      <c r="K15" s="46">
        <v>-38813</v>
      </c>
      <c r="L15" s="46" t="s">
        <v>117</v>
      </c>
      <c r="M15" s="47" t="s">
        <v>100</v>
      </c>
      <c r="N15" s="47"/>
      <c r="O15" s="48" t="s">
        <v>101</v>
      </c>
      <c r="P15" s="48" t="s">
        <v>102</v>
      </c>
    </row>
    <row r="16" spans="1:16" ht="12.75" customHeight="1" thickBot="1" x14ac:dyDescent="0.25">
      <c r="A16" s="34" t="str">
        <f t="shared" si="0"/>
        <v> AC 223.25 </v>
      </c>
      <c r="B16" s="14" t="str">
        <f t="shared" si="1"/>
        <v>I</v>
      </c>
      <c r="C16" s="34">
        <f t="shared" si="2"/>
        <v>32771.383000000002</v>
      </c>
      <c r="D16" s="11" t="str">
        <f t="shared" si="3"/>
        <v>vis</v>
      </c>
      <c r="E16" s="45">
        <f>VLOOKUP(C16,Active!C$21:E$972,3,FALSE)</f>
        <v>-15829.99576322426</v>
      </c>
      <c r="F16" s="14" t="s">
        <v>94</v>
      </c>
      <c r="G16" s="11" t="str">
        <f t="shared" si="4"/>
        <v>32771.383</v>
      </c>
      <c r="H16" s="34">
        <f t="shared" si="5"/>
        <v>-38760</v>
      </c>
      <c r="I16" s="46" t="s">
        <v>118</v>
      </c>
      <c r="J16" s="47" t="s">
        <v>119</v>
      </c>
      <c r="K16" s="46">
        <v>-38760</v>
      </c>
      <c r="L16" s="46" t="s">
        <v>120</v>
      </c>
      <c r="M16" s="47" t="s">
        <v>100</v>
      </c>
      <c r="N16" s="47"/>
      <c r="O16" s="48" t="s">
        <v>101</v>
      </c>
      <c r="P16" s="48" t="s">
        <v>102</v>
      </c>
    </row>
    <row r="17" spans="1:16" ht="12.75" customHeight="1" thickBot="1" x14ac:dyDescent="0.25">
      <c r="A17" s="34" t="str">
        <f t="shared" si="0"/>
        <v> AC 223.25 </v>
      </c>
      <c r="B17" s="14" t="str">
        <f t="shared" si="1"/>
        <v>I</v>
      </c>
      <c r="C17" s="34">
        <f t="shared" si="2"/>
        <v>33187.235000000001</v>
      </c>
      <c r="D17" s="11" t="str">
        <f t="shared" si="3"/>
        <v>vis</v>
      </c>
      <c r="E17" s="45">
        <f>VLOOKUP(C17,Active!C$21:E$972,3,FALSE)</f>
        <v>-15012.99058508469</v>
      </c>
      <c r="F17" s="14" t="s">
        <v>94</v>
      </c>
      <c r="G17" s="11" t="str">
        <f t="shared" si="4"/>
        <v>33187.235</v>
      </c>
      <c r="H17" s="34">
        <f t="shared" si="5"/>
        <v>-37943</v>
      </c>
      <c r="I17" s="46" t="s">
        <v>121</v>
      </c>
      <c r="J17" s="47" t="s">
        <v>122</v>
      </c>
      <c r="K17" s="46">
        <v>-37943</v>
      </c>
      <c r="L17" s="46" t="s">
        <v>108</v>
      </c>
      <c r="M17" s="47" t="s">
        <v>100</v>
      </c>
      <c r="N17" s="47"/>
      <c r="O17" s="48" t="s">
        <v>101</v>
      </c>
      <c r="P17" s="48" t="s">
        <v>102</v>
      </c>
    </row>
    <row r="18" spans="1:16" ht="12.75" customHeight="1" thickBot="1" x14ac:dyDescent="0.25">
      <c r="A18" s="34" t="str">
        <f t="shared" si="0"/>
        <v> AC 223.25 </v>
      </c>
      <c r="B18" s="14" t="str">
        <f t="shared" si="1"/>
        <v>I</v>
      </c>
      <c r="C18" s="34">
        <f t="shared" si="2"/>
        <v>33897.286999999997</v>
      </c>
      <c r="D18" s="11" t="str">
        <f t="shared" si="3"/>
        <v>vis</v>
      </c>
      <c r="E18" s="45">
        <f>VLOOKUP(C18,Active!C$21:E$972,3,FALSE)</f>
        <v>-13617.984282966732</v>
      </c>
      <c r="F18" s="14" t="s">
        <v>94</v>
      </c>
      <c r="G18" s="11" t="str">
        <f t="shared" si="4"/>
        <v>33897.287</v>
      </c>
      <c r="H18" s="34">
        <f t="shared" si="5"/>
        <v>-36548</v>
      </c>
      <c r="I18" s="46" t="s">
        <v>123</v>
      </c>
      <c r="J18" s="47" t="s">
        <v>124</v>
      </c>
      <c r="K18" s="46">
        <v>-36548</v>
      </c>
      <c r="L18" s="46" t="s">
        <v>125</v>
      </c>
      <c r="M18" s="47" t="s">
        <v>100</v>
      </c>
      <c r="N18" s="47"/>
      <c r="O18" s="48" t="s">
        <v>101</v>
      </c>
      <c r="P18" s="48" t="s">
        <v>102</v>
      </c>
    </row>
    <row r="19" spans="1:16" ht="12.75" customHeight="1" thickBot="1" x14ac:dyDescent="0.25">
      <c r="A19" s="34" t="str">
        <f t="shared" si="0"/>
        <v> AC 223.25 </v>
      </c>
      <c r="B19" s="14" t="str">
        <f t="shared" si="1"/>
        <v>I</v>
      </c>
      <c r="C19" s="34">
        <f t="shared" si="2"/>
        <v>36080.347999999998</v>
      </c>
      <c r="D19" s="11" t="str">
        <f t="shared" si="3"/>
        <v>vis</v>
      </c>
      <c r="E19" s="45">
        <f>VLOOKUP(C19,Active!C$21:E$972,3,FALSE)</f>
        <v>-9329.0253716363641</v>
      </c>
      <c r="F19" s="14" t="s">
        <v>94</v>
      </c>
      <c r="G19" s="11" t="str">
        <f t="shared" si="4"/>
        <v>36080.348</v>
      </c>
      <c r="H19" s="34">
        <f t="shared" si="5"/>
        <v>-32259</v>
      </c>
      <c r="I19" s="46" t="s">
        <v>126</v>
      </c>
      <c r="J19" s="47" t="s">
        <v>127</v>
      </c>
      <c r="K19" s="46">
        <v>-32259</v>
      </c>
      <c r="L19" s="46" t="s">
        <v>128</v>
      </c>
      <c r="M19" s="47" t="s">
        <v>100</v>
      </c>
      <c r="N19" s="47"/>
      <c r="O19" s="48" t="s">
        <v>101</v>
      </c>
      <c r="P19" s="48" t="s">
        <v>102</v>
      </c>
    </row>
    <row r="20" spans="1:16" ht="12.75" customHeight="1" thickBot="1" x14ac:dyDescent="0.25">
      <c r="A20" s="34" t="str">
        <f t="shared" si="0"/>
        <v> VB 5.13 </v>
      </c>
      <c r="B20" s="14" t="str">
        <f t="shared" si="1"/>
        <v>I</v>
      </c>
      <c r="C20" s="34">
        <f t="shared" si="2"/>
        <v>36822.464999999997</v>
      </c>
      <c r="D20" s="11" t="str">
        <f t="shared" si="3"/>
        <v>vis</v>
      </c>
      <c r="E20" s="45">
        <f>VLOOKUP(C20,Active!C$21:E$972,3,FALSE)</f>
        <v>-7871.022448035169</v>
      </c>
      <c r="F20" s="14" t="s">
        <v>94</v>
      </c>
      <c r="G20" s="11" t="str">
        <f t="shared" si="4"/>
        <v>36822.465</v>
      </c>
      <c r="H20" s="34">
        <f t="shared" si="5"/>
        <v>-30801</v>
      </c>
      <c r="I20" s="46" t="s">
        <v>129</v>
      </c>
      <c r="J20" s="47" t="s">
        <v>130</v>
      </c>
      <c r="K20" s="46">
        <v>-30801</v>
      </c>
      <c r="L20" s="46" t="s">
        <v>131</v>
      </c>
      <c r="M20" s="47" t="s">
        <v>100</v>
      </c>
      <c r="N20" s="47"/>
      <c r="O20" s="48" t="s">
        <v>132</v>
      </c>
      <c r="P20" s="48" t="s">
        <v>133</v>
      </c>
    </row>
    <row r="21" spans="1:16" ht="12.75" customHeight="1" thickBot="1" x14ac:dyDescent="0.25">
      <c r="A21" s="34" t="str">
        <f t="shared" si="0"/>
        <v> VB 5.13 </v>
      </c>
      <c r="B21" s="14" t="str">
        <f t="shared" si="1"/>
        <v>I</v>
      </c>
      <c r="C21" s="34">
        <f t="shared" si="2"/>
        <v>36844.375</v>
      </c>
      <c r="D21" s="11" t="str">
        <f t="shared" si="3"/>
        <v>vis</v>
      </c>
      <c r="E21" s="45">
        <f>VLOOKUP(C21,Active!C$21:E$972,3,FALSE)</f>
        <v>-7827.9768850631472</v>
      </c>
      <c r="F21" s="14" t="s">
        <v>94</v>
      </c>
      <c r="G21" s="11" t="str">
        <f t="shared" si="4"/>
        <v>36844.375</v>
      </c>
      <c r="H21" s="34">
        <f t="shared" si="5"/>
        <v>-30758</v>
      </c>
      <c r="I21" s="46" t="s">
        <v>134</v>
      </c>
      <c r="J21" s="47" t="s">
        <v>135</v>
      </c>
      <c r="K21" s="46">
        <v>-30758</v>
      </c>
      <c r="L21" s="46" t="s">
        <v>136</v>
      </c>
      <c r="M21" s="47" t="s">
        <v>100</v>
      </c>
      <c r="N21" s="47"/>
      <c r="O21" s="48" t="s">
        <v>132</v>
      </c>
      <c r="P21" s="48" t="s">
        <v>133</v>
      </c>
    </row>
    <row r="22" spans="1:16" ht="12.75" customHeight="1" thickBot="1" x14ac:dyDescent="0.25">
      <c r="A22" s="34" t="str">
        <f t="shared" si="0"/>
        <v> VB 5.13 </v>
      </c>
      <c r="B22" s="14" t="str">
        <f t="shared" si="1"/>
        <v>I</v>
      </c>
      <c r="C22" s="34">
        <f t="shared" si="2"/>
        <v>36845.375</v>
      </c>
      <c r="D22" s="11" t="str">
        <f t="shared" si="3"/>
        <v>vis</v>
      </c>
      <c r="E22" s="45">
        <f>VLOOKUP(C22,Active!C$21:E$972,3,FALSE)</f>
        <v>-7826.0122313446618</v>
      </c>
      <c r="F22" s="14" t="s">
        <v>94</v>
      </c>
      <c r="G22" s="11" t="str">
        <f t="shared" si="4"/>
        <v>36845.375</v>
      </c>
      <c r="H22" s="34">
        <f t="shared" si="5"/>
        <v>-30756</v>
      </c>
      <c r="I22" s="46" t="s">
        <v>137</v>
      </c>
      <c r="J22" s="47" t="s">
        <v>138</v>
      </c>
      <c r="K22" s="46">
        <v>-30756</v>
      </c>
      <c r="L22" s="46" t="s">
        <v>139</v>
      </c>
      <c r="M22" s="47" t="s">
        <v>100</v>
      </c>
      <c r="N22" s="47"/>
      <c r="O22" s="48" t="s">
        <v>132</v>
      </c>
      <c r="P22" s="48" t="s">
        <v>133</v>
      </c>
    </row>
    <row r="23" spans="1:16" ht="12.75" customHeight="1" thickBot="1" x14ac:dyDescent="0.25">
      <c r="A23" s="34" t="str">
        <f t="shared" si="0"/>
        <v> VB 5.13 </v>
      </c>
      <c r="B23" s="14" t="str">
        <f t="shared" si="1"/>
        <v>I</v>
      </c>
      <c r="C23" s="34">
        <f t="shared" si="2"/>
        <v>36846.396000000001</v>
      </c>
      <c r="D23" s="11" t="str">
        <f t="shared" si="3"/>
        <v>vis</v>
      </c>
      <c r="E23" s="45">
        <f>VLOOKUP(C23,Active!C$21:E$972,3,FALSE)</f>
        <v>-7824.006319898087</v>
      </c>
      <c r="F23" s="14" t="s">
        <v>94</v>
      </c>
      <c r="G23" s="11" t="str">
        <f t="shared" si="4"/>
        <v>36846.396</v>
      </c>
      <c r="H23" s="34">
        <f t="shared" si="5"/>
        <v>-30754</v>
      </c>
      <c r="I23" s="46" t="s">
        <v>140</v>
      </c>
      <c r="J23" s="47" t="s">
        <v>141</v>
      </c>
      <c r="K23" s="46">
        <v>-30754</v>
      </c>
      <c r="L23" s="46" t="s">
        <v>99</v>
      </c>
      <c r="M23" s="47" t="s">
        <v>100</v>
      </c>
      <c r="N23" s="47"/>
      <c r="O23" s="48" t="s">
        <v>132</v>
      </c>
      <c r="P23" s="48" t="s">
        <v>133</v>
      </c>
    </row>
    <row r="24" spans="1:16" ht="12.75" customHeight="1" thickBot="1" x14ac:dyDescent="0.25">
      <c r="A24" s="34" t="str">
        <f t="shared" si="0"/>
        <v> VB 5.13 </v>
      </c>
      <c r="B24" s="14" t="str">
        <f t="shared" si="1"/>
        <v>I</v>
      </c>
      <c r="C24" s="34">
        <f t="shared" si="2"/>
        <v>36868.305999999997</v>
      </c>
      <c r="D24" s="11" t="str">
        <f t="shared" si="3"/>
        <v>vis</v>
      </c>
      <c r="E24" s="45">
        <f>VLOOKUP(C24,Active!C$21:E$972,3,FALSE)</f>
        <v>-7780.9607569260806</v>
      </c>
      <c r="F24" s="14" t="s">
        <v>94</v>
      </c>
      <c r="G24" s="11" t="str">
        <f t="shared" si="4"/>
        <v>36868.306</v>
      </c>
      <c r="H24" s="34">
        <f t="shared" si="5"/>
        <v>-30711</v>
      </c>
      <c r="I24" s="46" t="s">
        <v>142</v>
      </c>
      <c r="J24" s="47" t="s">
        <v>143</v>
      </c>
      <c r="K24" s="46">
        <v>-30711</v>
      </c>
      <c r="L24" s="46" t="s">
        <v>144</v>
      </c>
      <c r="M24" s="47" t="s">
        <v>100</v>
      </c>
      <c r="N24" s="47"/>
      <c r="O24" s="48" t="s">
        <v>132</v>
      </c>
      <c r="P24" s="48" t="s">
        <v>133</v>
      </c>
    </row>
    <row r="25" spans="1:16" ht="12.75" customHeight="1" thickBot="1" x14ac:dyDescent="0.25">
      <c r="A25" s="34" t="str">
        <f t="shared" si="0"/>
        <v> VB 5.13 </v>
      </c>
      <c r="B25" s="14" t="str">
        <f t="shared" si="1"/>
        <v>I</v>
      </c>
      <c r="C25" s="34">
        <f t="shared" si="2"/>
        <v>36893.241999999998</v>
      </c>
      <c r="D25" s="11" t="str">
        <f t="shared" si="3"/>
        <v>vis</v>
      </c>
      <c r="E25" s="45">
        <f>VLOOKUP(C25,Active!C$21:E$972,3,FALSE)</f>
        <v>-7731.9701518019265</v>
      </c>
      <c r="F25" s="14" t="s">
        <v>94</v>
      </c>
      <c r="G25" s="11" t="str">
        <f t="shared" si="4"/>
        <v>36893.242</v>
      </c>
      <c r="H25" s="34">
        <f t="shared" si="5"/>
        <v>-30662</v>
      </c>
      <c r="I25" s="46" t="s">
        <v>145</v>
      </c>
      <c r="J25" s="47" t="s">
        <v>146</v>
      </c>
      <c r="K25" s="46">
        <v>-30662</v>
      </c>
      <c r="L25" s="46" t="s">
        <v>105</v>
      </c>
      <c r="M25" s="47" t="s">
        <v>100</v>
      </c>
      <c r="N25" s="47"/>
      <c r="O25" s="48" t="s">
        <v>132</v>
      </c>
      <c r="P25" s="48" t="s">
        <v>133</v>
      </c>
    </row>
    <row r="26" spans="1:16" ht="12.75" customHeight="1" thickBot="1" x14ac:dyDescent="0.25">
      <c r="A26" s="34" t="str">
        <f t="shared" si="0"/>
        <v> AJ 79.1098 </v>
      </c>
      <c r="B26" s="14" t="str">
        <f t="shared" si="1"/>
        <v>I</v>
      </c>
      <c r="C26" s="34">
        <f t="shared" si="2"/>
        <v>40830.817900000002</v>
      </c>
      <c r="D26" s="11" t="str">
        <f t="shared" si="3"/>
        <v>vis</v>
      </c>
      <c r="E26" s="45">
        <f>VLOOKUP(C26,Active!C$21:E$972,3,FALSE)</f>
        <v>4.0029819514110585</v>
      </c>
      <c r="F26" s="14" t="s">
        <v>94</v>
      </c>
      <c r="G26" s="11" t="str">
        <f t="shared" si="4"/>
        <v>40830.8179</v>
      </c>
      <c r="H26" s="34">
        <f t="shared" si="5"/>
        <v>-22926</v>
      </c>
      <c r="I26" s="46" t="s">
        <v>154</v>
      </c>
      <c r="J26" s="47" t="s">
        <v>155</v>
      </c>
      <c r="K26" s="46">
        <v>-22926</v>
      </c>
      <c r="L26" s="46" t="s">
        <v>156</v>
      </c>
      <c r="M26" s="47" t="s">
        <v>150</v>
      </c>
      <c r="N26" s="47" t="s">
        <v>151</v>
      </c>
      <c r="O26" s="48" t="s">
        <v>152</v>
      </c>
      <c r="P26" s="48" t="s">
        <v>153</v>
      </c>
    </row>
    <row r="27" spans="1:16" ht="12.75" customHeight="1" thickBot="1" x14ac:dyDescent="0.25">
      <c r="A27" s="34" t="str">
        <f t="shared" si="0"/>
        <v> AJ 79.1098 </v>
      </c>
      <c r="B27" s="14" t="str">
        <f t="shared" si="1"/>
        <v>I</v>
      </c>
      <c r="C27" s="34">
        <f t="shared" si="2"/>
        <v>40846.594899999996</v>
      </c>
      <c r="D27" s="11" t="str">
        <f t="shared" si="3"/>
        <v>vis</v>
      </c>
      <c r="E27" s="45">
        <f>VLOOKUP(C27,Active!C$21:E$972,3,FALSE)</f>
        <v>34.999323667943919</v>
      </c>
      <c r="F27" s="14" t="s">
        <v>94</v>
      </c>
      <c r="G27" s="11" t="str">
        <f t="shared" si="4"/>
        <v>40846.5949</v>
      </c>
      <c r="H27" s="34">
        <f t="shared" si="5"/>
        <v>-22895</v>
      </c>
      <c r="I27" s="46" t="s">
        <v>157</v>
      </c>
      <c r="J27" s="47" t="s">
        <v>158</v>
      </c>
      <c r="K27" s="46">
        <v>-22895</v>
      </c>
      <c r="L27" s="46" t="s">
        <v>159</v>
      </c>
      <c r="M27" s="47" t="s">
        <v>150</v>
      </c>
      <c r="N27" s="47" t="s">
        <v>151</v>
      </c>
      <c r="O27" s="48" t="s">
        <v>152</v>
      </c>
      <c r="P27" s="48" t="s">
        <v>153</v>
      </c>
    </row>
    <row r="28" spans="1:16" ht="12.75" customHeight="1" thickBot="1" x14ac:dyDescent="0.25">
      <c r="A28" s="34" t="str">
        <f t="shared" si="0"/>
        <v> AJ 79.1098 </v>
      </c>
      <c r="B28" s="14" t="str">
        <f t="shared" si="1"/>
        <v>I</v>
      </c>
      <c r="C28" s="34">
        <f t="shared" si="2"/>
        <v>40847.614600000001</v>
      </c>
      <c r="D28" s="11" t="str">
        <f t="shared" si="3"/>
        <v>vis</v>
      </c>
      <c r="E28" s="45">
        <f>VLOOKUP(C28,Active!C$21:E$972,3,FALSE)</f>
        <v>37.002681064692041</v>
      </c>
      <c r="F28" s="14" t="s">
        <v>94</v>
      </c>
      <c r="G28" s="11" t="str">
        <f t="shared" si="4"/>
        <v>40847.6146</v>
      </c>
      <c r="H28" s="34">
        <f t="shared" si="5"/>
        <v>-22893</v>
      </c>
      <c r="I28" s="46" t="s">
        <v>160</v>
      </c>
      <c r="J28" s="47" t="s">
        <v>161</v>
      </c>
      <c r="K28" s="46">
        <v>-22893</v>
      </c>
      <c r="L28" s="46" t="s">
        <v>162</v>
      </c>
      <c r="M28" s="47" t="s">
        <v>150</v>
      </c>
      <c r="N28" s="47" t="s">
        <v>151</v>
      </c>
      <c r="O28" s="48" t="s">
        <v>152</v>
      </c>
      <c r="P28" s="48" t="s">
        <v>153</v>
      </c>
    </row>
    <row r="29" spans="1:16" ht="12.75" customHeight="1" thickBot="1" x14ac:dyDescent="0.25">
      <c r="A29" s="34" t="str">
        <f t="shared" si="0"/>
        <v> AJ 79.1098 </v>
      </c>
      <c r="B29" s="14" t="str">
        <f t="shared" si="1"/>
        <v>I</v>
      </c>
      <c r="C29" s="34">
        <f t="shared" si="2"/>
        <v>40848.631800000003</v>
      </c>
      <c r="D29" s="11" t="str">
        <f t="shared" si="3"/>
        <v>vis</v>
      </c>
      <c r="E29" s="45">
        <f>VLOOKUP(C29,Active!C$21:E$972,3,FALSE)</f>
        <v>39.001126827139373</v>
      </c>
      <c r="F29" s="14" t="s">
        <v>94</v>
      </c>
      <c r="G29" s="11" t="str">
        <f t="shared" si="4"/>
        <v>40848.6318</v>
      </c>
      <c r="H29" s="34">
        <f t="shared" si="5"/>
        <v>-22891</v>
      </c>
      <c r="I29" s="46" t="s">
        <v>163</v>
      </c>
      <c r="J29" s="47" t="s">
        <v>164</v>
      </c>
      <c r="K29" s="46">
        <v>-22891</v>
      </c>
      <c r="L29" s="46" t="s">
        <v>165</v>
      </c>
      <c r="M29" s="47" t="s">
        <v>150</v>
      </c>
      <c r="N29" s="47" t="s">
        <v>151</v>
      </c>
      <c r="O29" s="48" t="s">
        <v>152</v>
      </c>
      <c r="P29" s="48" t="s">
        <v>153</v>
      </c>
    </row>
    <row r="30" spans="1:16" ht="12.75" customHeight="1" thickBot="1" x14ac:dyDescent="0.25">
      <c r="A30" s="34" t="str">
        <f t="shared" si="0"/>
        <v> ORI 126 </v>
      </c>
      <c r="B30" s="14" t="str">
        <f t="shared" si="1"/>
        <v>I</v>
      </c>
      <c r="C30" s="34">
        <f t="shared" si="2"/>
        <v>41157.599000000002</v>
      </c>
      <c r="D30" s="11" t="str">
        <f t="shared" si="3"/>
        <v>vis</v>
      </c>
      <c r="E30" s="45">
        <f>VLOOKUP(C30,Active!C$21:E$972,3,FALSE)</f>
        <v>646.01468519714706</v>
      </c>
      <c r="F30" s="14" t="s">
        <v>94</v>
      </c>
      <c r="G30" s="11" t="str">
        <f t="shared" si="4"/>
        <v>41157.599</v>
      </c>
      <c r="H30" s="34">
        <f t="shared" si="5"/>
        <v>-22284</v>
      </c>
      <c r="I30" s="46" t="s">
        <v>166</v>
      </c>
      <c r="J30" s="47" t="s">
        <v>167</v>
      </c>
      <c r="K30" s="46">
        <v>-22284</v>
      </c>
      <c r="L30" s="46" t="s">
        <v>168</v>
      </c>
      <c r="M30" s="47" t="s">
        <v>169</v>
      </c>
      <c r="N30" s="47"/>
      <c r="O30" s="48" t="s">
        <v>170</v>
      </c>
      <c r="P30" s="48" t="s">
        <v>171</v>
      </c>
    </row>
    <row r="31" spans="1:16" ht="12.75" customHeight="1" thickBot="1" x14ac:dyDescent="0.25">
      <c r="A31" s="34" t="str">
        <f t="shared" si="0"/>
        <v> ORI 126 </v>
      </c>
      <c r="B31" s="14" t="str">
        <f t="shared" si="1"/>
        <v>I</v>
      </c>
      <c r="C31" s="34">
        <f t="shared" si="2"/>
        <v>41181.516000000003</v>
      </c>
      <c r="D31" s="11" t="str">
        <f t="shared" si="3"/>
        <v>vis</v>
      </c>
      <c r="E31" s="45">
        <f>VLOOKUP(C31,Active!C$21:E$972,3,FALSE)</f>
        <v>693.00330818216389</v>
      </c>
      <c r="F31" s="14" t="s">
        <v>94</v>
      </c>
      <c r="G31" s="11" t="str">
        <f t="shared" si="4"/>
        <v>41181.516</v>
      </c>
      <c r="H31" s="34">
        <f t="shared" si="5"/>
        <v>-22237</v>
      </c>
      <c r="I31" s="46" t="s">
        <v>172</v>
      </c>
      <c r="J31" s="47" t="s">
        <v>173</v>
      </c>
      <c r="K31" s="46">
        <v>-22237</v>
      </c>
      <c r="L31" s="46" t="s">
        <v>174</v>
      </c>
      <c r="M31" s="47" t="s">
        <v>169</v>
      </c>
      <c r="N31" s="47"/>
      <c r="O31" s="48" t="s">
        <v>170</v>
      </c>
      <c r="P31" s="48" t="s">
        <v>171</v>
      </c>
    </row>
    <row r="32" spans="1:16" ht="12.75" customHeight="1" thickBot="1" x14ac:dyDescent="0.25">
      <c r="A32" s="34" t="str">
        <f t="shared" si="0"/>
        <v> ORI 127 </v>
      </c>
      <c r="B32" s="14" t="str">
        <f t="shared" si="1"/>
        <v>I</v>
      </c>
      <c r="C32" s="34">
        <f t="shared" si="2"/>
        <v>41227.315999999999</v>
      </c>
      <c r="D32" s="11" t="str">
        <f t="shared" si="3"/>
        <v>vis</v>
      </c>
      <c r="E32" s="45">
        <f>VLOOKUP(C32,Active!C$21:E$972,3,FALSE)</f>
        <v>782.98444848878466</v>
      </c>
      <c r="F32" s="14" t="s">
        <v>94</v>
      </c>
      <c r="G32" s="11" t="str">
        <f t="shared" si="4"/>
        <v>41227.316</v>
      </c>
      <c r="H32" s="34">
        <f t="shared" si="5"/>
        <v>-22147</v>
      </c>
      <c r="I32" s="46" t="s">
        <v>175</v>
      </c>
      <c r="J32" s="47" t="s">
        <v>176</v>
      </c>
      <c r="K32" s="46">
        <v>-22147</v>
      </c>
      <c r="L32" s="46" t="s">
        <v>177</v>
      </c>
      <c r="M32" s="47" t="s">
        <v>169</v>
      </c>
      <c r="N32" s="47"/>
      <c r="O32" s="48" t="s">
        <v>170</v>
      </c>
      <c r="P32" s="48" t="s">
        <v>178</v>
      </c>
    </row>
    <row r="33" spans="1:16" ht="12.75" customHeight="1" thickBot="1" x14ac:dyDescent="0.25">
      <c r="A33" s="34" t="str">
        <f t="shared" si="0"/>
        <v> ORI 127 </v>
      </c>
      <c r="B33" s="14" t="str">
        <f t="shared" si="1"/>
        <v>I</v>
      </c>
      <c r="C33" s="34">
        <f t="shared" si="2"/>
        <v>41230.381999999998</v>
      </c>
      <c r="D33" s="11" t="str">
        <f t="shared" si="3"/>
        <v>vis</v>
      </c>
      <c r="E33" s="45">
        <f>VLOOKUP(C33,Active!C$21:E$972,3,FALSE)</f>
        <v>789.00807678965862</v>
      </c>
      <c r="F33" s="14" t="s">
        <v>94</v>
      </c>
      <c r="G33" s="11" t="str">
        <f t="shared" si="4"/>
        <v>41230.382</v>
      </c>
      <c r="H33" s="34">
        <f t="shared" si="5"/>
        <v>-22141</v>
      </c>
      <c r="I33" s="46" t="s">
        <v>179</v>
      </c>
      <c r="J33" s="47" t="s">
        <v>180</v>
      </c>
      <c r="K33" s="46">
        <v>-22141</v>
      </c>
      <c r="L33" s="46" t="s">
        <v>181</v>
      </c>
      <c r="M33" s="47" t="s">
        <v>169</v>
      </c>
      <c r="N33" s="47"/>
      <c r="O33" s="48" t="s">
        <v>170</v>
      </c>
      <c r="P33" s="48" t="s">
        <v>178</v>
      </c>
    </row>
    <row r="34" spans="1:16" ht="12.75" customHeight="1" thickBot="1" x14ac:dyDescent="0.25">
      <c r="A34" s="34" t="str">
        <f t="shared" si="0"/>
        <v> ORI 127 </v>
      </c>
      <c r="B34" s="14" t="str">
        <f t="shared" si="1"/>
        <v>I</v>
      </c>
      <c r="C34" s="34">
        <f t="shared" si="2"/>
        <v>41232.410000000003</v>
      </c>
      <c r="D34" s="11" t="str">
        <f t="shared" si="3"/>
        <v>vis</v>
      </c>
      <c r="E34" s="45">
        <f>VLOOKUP(C34,Active!C$21:E$972,3,FALSE)</f>
        <v>792.99239453075813</v>
      </c>
      <c r="F34" s="14" t="s">
        <v>94</v>
      </c>
      <c r="G34" s="11" t="str">
        <f t="shared" si="4"/>
        <v>41232.410</v>
      </c>
      <c r="H34" s="34">
        <f t="shared" si="5"/>
        <v>-22137</v>
      </c>
      <c r="I34" s="46" t="s">
        <v>182</v>
      </c>
      <c r="J34" s="47" t="s">
        <v>183</v>
      </c>
      <c r="K34" s="46">
        <v>-22137</v>
      </c>
      <c r="L34" s="46" t="s">
        <v>139</v>
      </c>
      <c r="M34" s="47" t="s">
        <v>169</v>
      </c>
      <c r="N34" s="47"/>
      <c r="O34" s="48" t="s">
        <v>170</v>
      </c>
      <c r="P34" s="48" t="s">
        <v>178</v>
      </c>
    </row>
    <row r="35" spans="1:16" ht="12.75" customHeight="1" thickBot="1" x14ac:dyDescent="0.25">
      <c r="A35" s="34" t="str">
        <f t="shared" si="0"/>
        <v> ORI 129 </v>
      </c>
      <c r="B35" s="14" t="str">
        <f t="shared" si="1"/>
        <v>I</v>
      </c>
      <c r="C35" s="34">
        <f t="shared" si="2"/>
        <v>41252.267999999996</v>
      </c>
      <c r="D35" s="11" t="str">
        <f t="shared" si="3"/>
        <v>vis</v>
      </c>
      <c r="E35" s="45">
        <f>VLOOKUP(C35,Active!C$21:E$972,3,FALSE)</f>
        <v>832.00648807242646</v>
      </c>
      <c r="F35" s="14" t="s">
        <v>94</v>
      </c>
      <c r="G35" s="11" t="str">
        <f t="shared" si="4"/>
        <v>41252.268</v>
      </c>
      <c r="H35" s="34">
        <f t="shared" si="5"/>
        <v>-22098</v>
      </c>
      <c r="I35" s="46" t="s">
        <v>184</v>
      </c>
      <c r="J35" s="47" t="s">
        <v>185</v>
      </c>
      <c r="K35" s="46">
        <v>-22098</v>
      </c>
      <c r="L35" s="46" t="s">
        <v>181</v>
      </c>
      <c r="M35" s="47" t="s">
        <v>169</v>
      </c>
      <c r="N35" s="47"/>
      <c r="O35" s="48" t="s">
        <v>170</v>
      </c>
      <c r="P35" s="48" t="s">
        <v>186</v>
      </c>
    </row>
    <row r="36" spans="1:16" ht="12.75" customHeight="1" thickBot="1" x14ac:dyDescent="0.25">
      <c r="A36" s="34" t="str">
        <f t="shared" si="0"/>
        <v> ORI 129 </v>
      </c>
      <c r="B36" s="14" t="str">
        <f t="shared" si="1"/>
        <v>I</v>
      </c>
      <c r="C36" s="34">
        <f t="shared" si="2"/>
        <v>41253.275000000001</v>
      </c>
      <c r="D36" s="11" t="str">
        <f t="shared" si="3"/>
        <v>vis</v>
      </c>
      <c r="E36" s="45">
        <f>VLOOKUP(C36,Active!C$21:E$972,3,FALSE)</f>
        <v>833.98489436695115</v>
      </c>
      <c r="F36" s="14" t="s">
        <v>94</v>
      </c>
      <c r="G36" s="11" t="str">
        <f t="shared" si="4"/>
        <v>41253.275</v>
      </c>
      <c r="H36" s="34">
        <f t="shared" si="5"/>
        <v>-22096</v>
      </c>
      <c r="I36" s="46" t="s">
        <v>187</v>
      </c>
      <c r="J36" s="47" t="s">
        <v>188</v>
      </c>
      <c r="K36" s="46">
        <v>-22096</v>
      </c>
      <c r="L36" s="46" t="s">
        <v>189</v>
      </c>
      <c r="M36" s="47" t="s">
        <v>169</v>
      </c>
      <c r="N36" s="47"/>
      <c r="O36" s="48" t="s">
        <v>170</v>
      </c>
      <c r="P36" s="48" t="s">
        <v>186</v>
      </c>
    </row>
    <row r="37" spans="1:16" ht="12.75" customHeight="1" thickBot="1" x14ac:dyDescent="0.25">
      <c r="A37" s="34" t="str">
        <f t="shared" si="0"/>
        <v> BBS 2 </v>
      </c>
      <c r="B37" s="14" t="str">
        <f t="shared" si="1"/>
        <v>I</v>
      </c>
      <c r="C37" s="34">
        <f t="shared" si="2"/>
        <v>41263.462</v>
      </c>
      <c r="D37" s="11" t="str">
        <f t="shared" si="3"/>
        <v>vis</v>
      </c>
      <c r="E37" s="45">
        <f>VLOOKUP(C37,Active!C$21:E$972,3,FALSE)</f>
        <v>853.99882179715769</v>
      </c>
      <c r="F37" s="14" t="s">
        <v>94</v>
      </c>
      <c r="G37" s="11" t="str">
        <f t="shared" si="4"/>
        <v>41263.462</v>
      </c>
      <c r="H37" s="34">
        <f t="shared" si="5"/>
        <v>-22076</v>
      </c>
      <c r="I37" s="46" t="s">
        <v>190</v>
      </c>
      <c r="J37" s="47" t="s">
        <v>191</v>
      </c>
      <c r="K37" s="46">
        <v>-22076</v>
      </c>
      <c r="L37" s="46" t="s">
        <v>192</v>
      </c>
      <c r="M37" s="47" t="s">
        <v>169</v>
      </c>
      <c r="N37" s="47"/>
      <c r="O37" s="48" t="s">
        <v>193</v>
      </c>
      <c r="P37" s="48" t="s">
        <v>194</v>
      </c>
    </row>
    <row r="38" spans="1:16" ht="12.75" customHeight="1" thickBot="1" x14ac:dyDescent="0.25">
      <c r="A38" s="34" t="str">
        <f t="shared" si="0"/>
        <v> ORI 129 </v>
      </c>
      <c r="B38" s="14" t="str">
        <f t="shared" si="1"/>
        <v>I</v>
      </c>
      <c r="C38" s="34">
        <f t="shared" si="2"/>
        <v>41280.248</v>
      </c>
      <c r="D38" s="11" t="str">
        <f t="shared" si="3"/>
        <v>vis</v>
      </c>
      <c r="E38" s="45">
        <f>VLOOKUP(C38,Active!C$21:E$972,3,FALSE)</f>
        <v>886.97749911565302</v>
      </c>
      <c r="F38" s="14" t="s">
        <v>94</v>
      </c>
      <c r="G38" s="11" t="str">
        <f t="shared" si="4"/>
        <v>41280.248</v>
      </c>
      <c r="H38" s="34">
        <f t="shared" si="5"/>
        <v>-22043</v>
      </c>
      <c r="I38" s="46" t="s">
        <v>195</v>
      </c>
      <c r="J38" s="47" t="s">
        <v>196</v>
      </c>
      <c r="K38" s="46">
        <v>-22043</v>
      </c>
      <c r="L38" s="46" t="s">
        <v>117</v>
      </c>
      <c r="M38" s="47" t="s">
        <v>169</v>
      </c>
      <c r="N38" s="47"/>
      <c r="O38" s="48" t="s">
        <v>170</v>
      </c>
      <c r="P38" s="48" t="s">
        <v>186</v>
      </c>
    </row>
    <row r="39" spans="1:16" ht="12.75" customHeight="1" thickBot="1" x14ac:dyDescent="0.25">
      <c r="A39" s="34" t="str">
        <f t="shared" si="0"/>
        <v> ORI 129 </v>
      </c>
      <c r="B39" s="14" t="str">
        <f t="shared" si="1"/>
        <v>I</v>
      </c>
      <c r="C39" s="34">
        <f t="shared" si="2"/>
        <v>41282.302000000003</v>
      </c>
      <c r="D39" s="11" t="str">
        <f t="shared" si="3"/>
        <v>vis</v>
      </c>
      <c r="E39" s="45">
        <f>VLOOKUP(C39,Active!C$21:E$972,3,FALSE)</f>
        <v>891.01289785342931</v>
      </c>
      <c r="F39" s="14" t="s">
        <v>94</v>
      </c>
      <c r="G39" s="11" t="str">
        <f t="shared" si="4"/>
        <v>41282.302</v>
      </c>
      <c r="H39" s="34">
        <f t="shared" si="5"/>
        <v>-22039</v>
      </c>
      <c r="I39" s="46" t="s">
        <v>197</v>
      </c>
      <c r="J39" s="47" t="s">
        <v>198</v>
      </c>
      <c r="K39" s="46">
        <v>-22039</v>
      </c>
      <c r="L39" s="46" t="s">
        <v>120</v>
      </c>
      <c r="M39" s="47" t="s">
        <v>169</v>
      </c>
      <c r="N39" s="47"/>
      <c r="O39" s="48" t="s">
        <v>170</v>
      </c>
      <c r="P39" s="48" t="s">
        <v>186</v>
      </c>
    </row>
    <row r="40" spans="1:16" ht="12.75" customHeight="1" thickBot="1" x14ac:dyDescent="0.25">
      <c r="A40" s="34" t="str">
        <f t="shared" si="0"/>
        <v> BBS 1 </v>
      </c>
      <c r="B40" s="14" t="str">
        <f t="shared" si="1"/>
        <v>I</v>
      </c>
      <c r="C40" s="34">
        <f t="shared" si="2"/>
        <v>41308.237999999998</v>
      </c>
      <c r="D40" s="11" t="str">
        <f t="shared" si="3"/>
        <v>vis</v>
      </c>
      <c r="E40" s="45">
        <f>VLOOKUP(C40,Active!C$21:E$972,3,FALSE)</f>
        <v>941.96815669605428</v>
      </c>
      <c r="F40" s="14" t="s">
        <v>94</v>
      </c>
      <c r="G40" s="11" t="str">
        <f t="shared" si="4"/>
        <v>41308.238</v>
      </c>
      <c r="H40" s="34">
        <f t="shared" si="5"/>
        <v>-21988</v>
      </c>
      <c r="I40" s="46" t="s">
        <v>199</v>
      </c>
      <c r="J40" s="47" t="s">
        <v>200</v>
      </c>
      <c r="K40" s="46">
        <v>-21988</v>
      </c>
      <c r="L40" s="46" t="s">
        <v>201</v>
      </c>
      <c r="M40" s="47" t="s">
        <v>169</v>
      </c>
      <c r="N40" s="47"/>
      <c r="O40" s="48" t="s">
        <v>170</v>
      </c>
      <c r="P40" s="48" t="s">
        <v>202</v>
      </c>
    </row>
    <row r="41" spans="1:16" ht="12.75" customHeight="1" thickBot="1" x14ac:dyDescent="0.25">
      <c r="A41" s="34" t="str">
        <f t="shared" si="0"/>
        <v> BBS 4 </v>
      </c>
      <c r="B41" s="14" t="str">
        <f t="shared" si="1"/>
        <v>I</v>
      </c>
      <c r="C41" s="34">
        <f t="shared" si="2"/>
        <v>41521.531000000003</v>
      </c>
      <c r="D41" s="11" t="str">
        <f t="shared" si="3"/>
        <v>vis</v>
      </c>
      <c r="E41" s="45">
        <f>VLOOKUP(C41,Active!C$21:E$972,3,FALSE)</f>
        <v>1361.0150422729619</v>
      </c>
      <c r="F41" s="14" t="s">
        <v>94</v>
      </c>
      <c r="G41" s="11" t="str">
        <f t="shared" si="4"/>
        <v>41521.531</v>
      </c>
      <c r="H41" s="34">
        <f t="shared" si="5"/>
        <v>-21569</v>
      </c>
      <c r="I41" s="46" t="s">
        <v>203</v>
      </c>
      <c r="J41" s="47" t="s">
        <v>204</v>
      </c>
      <c r="K41" s="46">
        <v>-21569</v>
      </c>
      <c r="L41" s="46" t="s">
        <v>168</v>
      </c>
      <c r="M41" s="47" t="s">
        <v>169</v>
      </c>
      <c r="N41" s="47"/>
      <c r="O41" s="48" t="s">
        <v>170</v>
      </c>
      <c r="P41" s="48" t="s">
        <v>205</v>
      </c>
    </row>
    <row r="42" spans="1:16" ht="12.75" customHeight="1" thickBot="1" x14ac:dyDescent="0.25">
      <c r="A42" s="34" t="str">
        <f t="shared" si="0"/>
        <v> BBS 4 </v>
      </c>
      <c r="B42" s="14" t="str">
        <f t="shared" si="1"/>
        <v>I</v>
      </c>
      <c r="C42" s="34">
        <f t="shared" si="2"/>
        <v>41522.54</v>
      </c>
      <c r="D42" s="11" t="str">
        <f t="shared" si="3"/>
        <v>vis</v>
      </c>
      <c r="E42" s="45">
        <f>VLOOKUP(C42,Active!C$21:E$972,3,FALSE)</f>
        <v>1362.9973778749099</v>
      </c>
      <c r="F42" s="14" t="s">
        <v>94</v>
      </c>
      <c r="G42" s="11" t="str">
        <f t="shared" si="4"/>
        <v>41522.540</v>
      </c>
      <c r="H42" s="34">
        <f t="shared" si="5"/>
        <v>-21567</v>
      </c>
      <c r="I42" s="46" t="s">
        <v>206</v>
      </c>
      <c r="J42" s="47" t="s">
        <v>207</v>
      </c>
      <c r="K42" s="46">
        <v>-21567</v>
      </c>
      <c r="L42" s="46" t="s">
        <v>99</v>
      </c>
      <c r="M42" s="47" t="s">
        <v>169</v>
      </c>
      <c r="N42" s="47"/>
      <c r="O42" s="48" t="s">
        <v>170</v>
      </c>
      <c r="P42" s="48" t="s">
        <v>205</v>
      </c>
    </row>
    <row r="43" spans="1:16" ht="12.75" customHeight="1" thickBot="1" x14ac:dyDescent="0.25">
      <c r="A43" s="34" t="str">
        <f t="shared" ref="A43:A74" si="6">P43</f>
        <v> BBS 5 </v>
      </c>
      <c r="B43" s="14" t="str">
        <f t="shared" ref="B43:B74" si="7">IF(H43=INT(H43),"I","II")</f>
        <v>I</v>
      </c>
      <c r="C43" s="34">
        <f t="shared" ref="C43:C74" si="8">1*G43</f>
        <v>41550.540999999997</v>
      </c>
      <c r="D43" s="11" t="str">
        <f t="shared" ref="D43:D74" si="9">VLOOKUP(F43,I$1:J$5,2,FALSE)</f>
        <v>vis</v>
      </c>
      <c r="E43" s="45">
        <f>VLOOKUP(C43,Active!C$21:E$972,3,FALSE)</f>
        <v>1418.0096466462116</v>
      </c>
      <c r="F43" s="14" t="s">
        <v>94</v>
      </c>
      <c r="G43" s="11" t="str">
        <f t="shared" ref="G43:G74" si="10">MID(I43,3,LEN(I43)-3)</f>
        <v>41550.541</v>
      </c>
      <c r="H43" s="34">
        <f t="shared" ref="H43:H74" si="11">1*K43</f>
        <v>-21512</v>
      </c>
      <c r="I43" s="46" t="s">
        <v>208</v>
      </c>
      <c r="J43" s="47" t="s">
        <v>209</v>
      </c>
      <c r="K43" s="46">
        <v>-21512</v>
      </c>
      <c r="L43" s="46" t="s">
        <v>210</v>
      </c>
      <c r="M43" s="47" t="s">
        <v>169</v>
      </c>
      <c r="N43" s="47"/>
      <c r="O43" s="48" t="s">
        <v>170</v>
      </c>
      <c r="P43" s="48" t="s">
        <v>211</v>
      </c>
    </row>
    <row r="44" spans="1:16" ht="12.75" customHeight="1" thickBot="1" x14ac:dyDescent="0.25">
      <c r="A44" s="34" t="str">
        <f t="shared" si="6"/>
        <v> BBS 6 </v>
      </c>
      <c r="B44" s="14" t="str">
        <f t="shared" si="7"/>
        <v>I</v>
      </c>
      <c r="C44" s="34">
        <f t="shared" si="8"/>
        <v>41594.292999999998</v>
      </c>
      <c r="D44" s="11" t="str">
        <f t="shared" si="9"/>
        <v>vis</v>
      </c>
      <c r="E44" s="45">
        <f>VLOOKUP(C44,Active!C$21:E$972,3,FALSE)</f>
        <v>1503.9671761373841</v>
      </c>
      <c r="F44" s="14" t="s">
        <v>94</v>
      </c>
      <c r="G44" s="11" t="str">
        <f t="shared" si="10"/>
        <v>41594.293</v>
      </c>
      <c r="H44" s="34">
        <f t="shared" si="11"/>
        <v>-21426</v>
      </c>
      <c r="I44" s="46" t="s">
        <v>212</v>
      </c>
      <c r="J44" s="47" t="s">
        <v>213</v>
      </c>
      <c r="K44" s="46">
        <v>-21426</v>
      </c>
      <c r="L44" s="46" t="s">
        <v>214</v>
      </c>
      <c r="M44" s="47" t="s">
        <v>169</v>
      </c>
      <c r="N44" s="47"/>
      <c r="O44" s="48" t="s">
        <v>170</v>
      </c>
      <c r="P44" s="48" t="s">
        <v>215</v>
      </c>
    </row>
    <row r="45" spans="1:16" ht="12.75" customHeight="1" thickBot="1" x14ac:dyDescent="0.25">
      <c r="A45" s="34" t="str">
        <f t="shared" si="6"/>
        <v> BBS 6 </v>
      </c>
      <c r="B45" s="14" t="str">
        <f t="shared" si="7"/>
        <v>I</v>
      </c>
      <c r="C45" s="34">
        <f t="shared" si="8"/>
        <v>41595.322999999997</v>
      </c>
      <c r="D45" s="11" t="str">
        <f t="shared" si="9"/>
        <v>vis</v>
      </c>
      <c r="E45" s="45">
        <f>VLOOKUP(C45,Active!C$21:E$972,3,FALSE)</f>
        <v>1505.9907694674216</v>
      </c>
      <c r="F45" s="14" t="s">
        <v>94</v>
      </c>
      <c r="G45" s="11" t="str">
        <f t="shared" si="10"/>
        <v>41595.323</v>
      </c>
      <c r="H45" s="34">
        <f t="shared" si="11"/>
        <v>-21424</v>
      </c>
      <c r="I45" s="46" t="s">
        <v>216</v>
      </c>
      <c r="J45" s="47" t="s">
        <v>217</v>
      </c>
      <c r="K45" s="46">
        <v>-21424</v>
      </c>
      <c r="L45" s="46" t="s">
        <v>218</v>
      </c>
      <c r="M45" s="47" t="s">
        <v>169</v>
      </c>
      <c r="N45" s="47"/>
      <c r="O45" s="48" t="s">
        <v>170</v>
      </c>
      <c r="P45" s="48" t="s">
        <v>215</v>
      </c>
    </row>
    <row r="46" spans="1:16" ht="12.75" customHeight="1" thickBot="1" x14ac:dyDescent="0.25">
      <c r="A46" s="34" t="str">
        <f t="shared" si="6"/>
        <v> BBS 6 </v>
      </c>
      <c r="B46" s="14" t="str">
        <f t="shared" si="7"/>
        <v>I</v>
      </c>
      <c r="C46" s="34">
        <f t="shared" si="8"/>
        <v>41596.339999999997</v>
      </c>
      <c r="D46" s="11" t="str">
        <f t="shared" si="9"/>
        <v>vis</v>
      </c>
      <c r="E46" s="45">
        <f>VLOOKUP(C46,Active!C$21:E$972,3,FALSE)</f>
        <v>1507.9888222991208</v>
      </c>
      <c r="F46" s="14" t="s">
        <v>94</v>
      </c>
      <c r="G46" s="11" t="str">
        <f t="shared" si="10"/>
        <v>41596.340</v>
      </c>
      <c r="H46" s="34">
        <f t="shared" si="11"/>
        <v>-21422</v>
      </c>
      <c r="I46" s="46" t="s">
        <v>219</v>
      </c>
      <c r="J46" s="47" t="s">
        <v>220</v>
      </c>
      <c r="K46" s="46">
        <v>-21422</v>
      </c>
      <c r="L46" s="46" t="s">
        <v>221</v>
      </c>
      <c r="M46" s="47" t="s">
        <v>169</v>
      </c>
      <c r="N46" s="47"/>
      <c r="O46" s="48" t="s">
        <v>170</v>
      </c>
      <c r="P46" s="48" t="s">
        <v>215</v>
      </c>
    </row>
    <row r="47" spans="1:16" ht="12.75" customHeight="1" thickBot="1" x14ac:dyDescent="0.25">
      <c r="A47" s="34" t="str">
        <f t="shared" si="6"/>
        <v> BBS 6 </v>
      </c>
      <c r="B47" s="14" t="str">
        <f t="shared" si="7"/>
        <v>I</v>
      </c>
      <c r="C47" s="34">
        <f t="shared" si="8"/>
        <v>41621.281999999999</v>
      </c>
      <c r="D47" s="11" t="str">
        <f t="shared" si="9"/>
        <v>vis</v>
      </c>
      <c r="E47" s="45">
        <f>VLOOKUP(C47,Active!C$21:E$972,3,FALSE)</f>
        <v>1556.991215345588</v>
      </c>
      <c r="F47" s="14" t="s">
        <v>94</v>
      </c>
      <c r="G47" s="11" t="str">
        <f t="shared" si="10"/>
        <v>41621.282</v>
      </c>
      <c r="H47" s="34">
        <f t="shared" si="11"/>
        <v>-21373</v>
      </c>
      <c r="I47" s="46" t="s">
        <v>222</v>
      </c>
      <c r="J47" s="47" t="s">
        <v>223</v>
      </c>
      <c r="K47" s="46">
        <v>-21373</v>
      </c>
      <c r="L47" s="46" t="s">
        <v>139</v>
      </c>
      <c r="M47" s="47" t="s">
        <v>169</v>
      </c>
      <c r="N47" s="47"/>
      <c r="O47" s="48" t="s">
        <v>170</v>
      </c>
      <c r="P47" s="48" t="s">
        <v>215</v>
      </c>
    </row>
    <row r="48" spans="1:16" ht="12.75" customHeight="1" thickBot="1" x14ac:dyDescent="0.25">
      <c r="A48" s="34" t="str">
        <f t="shared" si="6"/>
        <v> BBS 6 </v>
      </c>
      <c r="B48" s="14" t="str">
        <f t="shared" si="7"/>
        <v>I</v>
      </c>
      <c r="C48" s="34">
        <f t="shared" si="8"/>
        <v>41623.313999999998</v>
      </c>
      <c r="D48" s="11" t="str">
        <f t="shared" si="9"/>
        <v>vis</v>
      </c>
      <c r="E48" s="45">
        <f>VLOOKUP(C48,Active!C$21:E$972,3,FALSE)</f>
        <v>1560.9833917015487</v>
      </c>
      <c r="F48" s="14" t="s">
        <v>94</v>
      </c>
      <c r="G48" s="11" t="str">
        <f t="shared" si="10"/>
        <v>41623.314</v>
      </c>
      <c r="H48" s="34">
        <f t="shared" si="11"/>
        <v>-21369</v>
      </c>
      <c r="I48" s="46" t="s">
        <v>224</v>
      </c>
      <c r="J48" s="47" t="s">
        <v>225</v>
      </c>
      <c r="K48" s="46">
        <v>-21369</v>
      </c>
      <c r="L48" s="46" t="s">
        <v>177</v>
      </c>
      <c r="M48" s="47" t="s">
        <v>169</v>
      </c>
      <c r="N48" s="47"/>
      <c r="O48" s="48" t="s">
        <v>170</v>
      </c>
      <c r="P48" s="48" t="s">
        <v>215</v>
      </c>
    </row>
    <row r="49" spans="1:16" ht="12.75" customHeight="1" thickBot="1" x14ac:dyDescent="0.25">
      <c r="A49" s="34" t="str">
        <f t="shared" si="6"/>
        <v> BBS 6 </v>
      </c>
      <c r="B49" s="14" t="str">
        <f t="shared" si="7"/>
        <v>I</v>
      </c>
      <c r="C49" s="34">
        <f t="shared" si="8"/>
        <v>41648.264000000003</v>
      </c>
      <c r="D49" s="11" t="str">
        <f t="shared" si="9"/>
        <v>vis</v>
      </c>
      <c r="E49" s="45">
        <f>VLOOKUP(C49,Active!C$21:E$972,3,FALSE)</f>
        <v>1610.001501977767</v>
      </c>
      <c r="F49" s="14" t="s">
        <v>94</v>
      </c>
      <c r="G49" s="11" t="str">
        <f t="shared" si="10"/>
        <v>41648.264</v>
      </c>
      <c r="H49" s="34">
        <f t="shared" si="11"/>
        <v>-21320</v>
      </c>
      <c r="I49" s="46" t="s">
        <v>226</v>
      </c>
      <c r="J49" s="47" t="s">
        <v>227</v>
      </c>
      <c r="K49" s="46">
        <v>-21320</v>
      </c>
      <c r="L49" s="46" t="s">
        <v>228</v>
      </c>
      <c r="M49" s="47" t="s">
        <v>169</v>
      </c>
      <c r="N49" s="47"/>
      <c r="O49" s="48" t="s">
        <v>170</v>
      </c>
      <c r="P49" s="48" t="s">
        <v>215</v>
      </c>
    </row>
    <row r="50" spans="1:16" ht="12.75" customHeight="1" thickBot="1" x14ac:dyDescent="0.25">
      <c r="A50" s="34" t="str">
        <f t="shared" si="6"/>
        <v> BBS 6 </v>
      </c>
      <c r="B50" s="14" t="str">
        <f t="shared" si="7"/>
        <v>I</v>
      </c>
      <c r="C50" s="34">
        <f t="shared" si="8"/>
        <v>41649.29</v>
      </c>
      <c r="D50" s="11" t="str">
        <f t="shared" si="9"/>
        <v>vis</v>
      </c>
      <c r="E50" s="45">
        <f>VLOOKUP(C50,Active!C$21:E$972,3,FALSE)</f>
        <v>1612.0172366929291</v>
      </c>
      <c r="F50" s="14" t="s">
        <v>94</v>
      </c>
      <c r="G50" s="11" t="str">
        <f t="shared" si="10"/>
        <v>41649.290</v>
      </c>
      <c r="H50" s="34">
        <f t="shared" si="11"/>
        <v>-21318</v>
      </c>
      <c r="I50" s="46" t="s">
        <v>229</v>
      </c>
      <c r="J50" s="47" t="s">
        <v>230</v>
      </c>
      <c r="K50" s="46">
        <v>-21318</v>
      </c>
      <c r="L50" s="46" t="s">
        <v>108</v>
      </c>
      <c r="M50" s="47" t="s">
        <v>169</v>
      </c>
      <c r="N50" s="47"/>
      <c r="O50" s="48" t="s">
        <v>170</v>
      </c>
      <c r="P50" s="48" t="s">
        <v>215</v>
      </c>
    </row>
    <row r="51" spans="1:16" ht="12.75" customHeight="1" thickBot="1" x14ac:dyDescent="0.25">
      <c r="A51" s="34" t="str">
        <f t="shared" si="6"/>
        <v> BBS 10 </v>
      </c>
      <c r="B51" s="14" t="str">
        <f t="shared" si="7"/>
        <v>I</v>
      </c>
      <c r="C51" s="34">
        <f t="shared" si="8"/>
        <v>41891.567000000003</v>
      </c>
      <c r="D51" s="11" t="str">
        <f t="shared" si="9"/>
        <v>vis</v>
      </c>
      <c r="E51" s="45">
        <f>VLOOKUP(C51,Active!C$21:E$972,3,FALSE)</f>
        <v>2088.0076456464099</v>
      </c>
      <c r="F51" s="14" t="s">
        <v>94</v>
      </c>
      <c r="G51" s="11" t="str">
        <f t="shared" si="10"/>
        <v>41891.567</v>
      </c>
      <c r="H51" s="34">
        <f t="shared" si="11"/>
        <v>-20842</v>
      </c>
      <c r="I51" s="46" t="s">
        <v>231</v>
      </c>
      <c r="J51" s="47" t="s">
        <v>232</v>
      </c>
      <c r="K51" s="46">
        <v>-20842</v>
      </c>
      <c r="L51" s="46" t="s">
        <v>181</v>
      </c>
      <c r="M51" s="47" t="s">
        <v>169</v>
      </c>
      <c r="N51" s="47"/>
      <c r="O51" s="48" t="s">
        <v>170</v>
      </c>
      <c r="P51" s="48" t="s">
        <v>233</v>
      </c>
    </row>
    <row r="52" spans="1:16" ht="12.75" customHeight="1" thickBot="1" x14ac:dyDescent="0.25">
      <c r="A52" s="34" t="str">
        <f t="shared" si="6"/>
        <v> BBS 10 </v>
      </c>
      <c r="B52" s="14" t="str">
        <f t="shared" si="7"/>
        <v>I</v>
      </c>
      <c r="C52" s="34">
        <f t="shared" si="8"/>
        <v>41892.593000000001</v>
      </c>
      <c r="D52" s="11" t="str">
        <f t="shared" si="9"/>
        <v>vis</v>
      </c>
      <c r="E52" s="45">
        <f>VLOOKUP(C52,Active!C$21:E$972,3,FALSE)</f>
        <v>2090.023380361572</v>
      </c>
      <c r="F52" s="14" t="s">
        <v>94</v>
      </c>
      <c r="G52" s="11" t="str">
        <f t="shared" si="10"/>
        <v>41892.593</v>
      </c>
      <c r="H52" s="34">
        <f t="shared" si="11"/>
        <v>-20840</v>
      </c>
      <c r="I52" s="46" t="s">
        <v>234</v>
      </c>
      <c r="J52" s="47" t="s">
        <v>235</v>
      </c>
      <c r="K52" s="46">
        <v>-20840</v>
      </c>
      <c r="L52" s="46" t="s">
        <v>125</v>
      </c>
      <c r="M52" s="47" t="s">
        <v>169</v>
      </c>
      <c r="N52" s="47"/>
      <c r="O52" s="48" t="s">
        <v>170</v>
      </c>
      <c r="P52" s="48" t="s">
        <v>233</v>
      </c>
    </row>
    <row r="53" spans="1:16" ht="12.75" customHeight="1" thickBot="1" x14ac:dyDescent="0.25">
      <c r="A53" s="34" t="str">
        <f t="shared" si="6"/>
        <v> BBS 12 </v>
      </c>
      <c r="B53" s="14" t="str">
        <f t="shared" si="7"/>
        <v>I</v>
      </c>
      <c r="C53" s="34">
        <f t="shared" si="8"/>
        <v>41961.3</v>
      </c>
      <c r="D53" s="11" t="str">
        <f t="shared" si="9"/>
        <v>vis</v>
      </c>
      <c r="E53" s="45">
        <f>VLOOKUP(C53,Active!C$21:E$972,3,FALSE)</f>
        <v>2225.0088433975498</v>
      </c>
      <c r="F53" s="14" t="s">
        <v>94</v>
      </c>
      <c r="G53" s="11" t="str">
        <f t="shared" si="10"/>
        <v>41961.300</v>
      </c>
      <c r="H53" s="34">
        <f t="shared" si="11"/>
        <v>-20705</v>
      </c>
      <c r="I53" s="46" t="s">
        <v>240</v>
      </c>
      <c r="J53" s="47" t="s">
        <v>241</v>
      </c>
      <c r="K53" s="46">
        <v>-20705</v>
      </c>
      <c r="L53" s="46" t="s">
        <v>181</v>
      </c>
      <c r="M53" s="47" t="s">
        <v>169</v>
      </c>
      <c r="N53" s="47"/>
      <c r="O53" s="48" t="s">
        <v>170</v>
      </c>
      <c r="P53" s="48" t="s">
        <v>242</v>
      </c>
    </row>
    <row r="54" spans="1:16" ht="12.75" customHeight="1" thickBot="1" x14ac:dyDescent="0.25">
      <c r="A54" s="34" t="str">
        <f t="shared" si="6"/>
        <v> BBS 12 </v>
      </c>
      <c r="B54" s="14" t="str">
        <f t="shared" si="7"/>
        <v>I</v>
      </c>
      <c r="C54" s="34">
        <f t="shared" si="8"/>
        <v>41965.373</v>
      </c>
      <c r="D54" s="11" t="str">
        <f t="shared" si="9"/>
        <v>vis</v>
      </c>
      <c r="E54" s="45">
        <f>VLOOKUP(C54,Active!C$21:E$972,3,FALSE)</f>
        <v>2233.0108779929342</v>
      </c>
      <c r="F54" s="14" t="s">
        <v>94</v>
      </c>
      <c r="G54" s="11" t="str">
        <f t="shared" si="10"/>
        <v>41965.373</v>
      </c>
      <c r="H54" s="34">
        <f t="shared" si="11"/>
        <v>-20697</v>
      </c>
      <c r="I54" s="46" t="s">
        <v>243</v>
      </c>
      <c r="J54" s="47" t="s">
        <v>244</v>
      </c>
      <c r="K54" s="46">
        <v>-20697</v>
      </c>
      <c r="L54" s="46" t="s">
        <v>210</v>
      </c>
      <c r="M54" s="47" t="s">
        <v>169</v>
      </c>
      <c r="N54" s="47"/>
      <c r="O54" s="48" t="s">
        <v>170</v>
      </c>
      <c r="P54" s="48" t="s">
        <v>242</v>
      </c>
    </row>
    <row r="55" spans="1:16" ht="12.75" customHeight="1" thickBot="1" x14ac:dyDescent="0.25">
      <c r="A55" s="34" t="str">
        <f t="shared" si="6"/>
        <v> ASS 62.477 </v>
      </c>
      <c r="B55" s="14" t="str">
        <f t="shared" si="7"/>
        <v>I</v>
      </c>
      <c r="C55" s="34">
        <f t="shared" si="8"/>
        <v>41985.220999999998</v>
      </c>
      <c r="D55" s="11" t="str">
        <f t="shared" si="9"/>
        <v>vis</v>
      </c>
      <c r="E55" s="45">
        <f>VLOOKUP(C55,Active!C$21:E$972,3,FALSE)</f>
        <v>2272.005324997428</v>
      </c>
      <c r="F55" s="14" t="s">
        <v>94</v>
      </c>
      <c r="G55" s="11" t="str">
        <f t="shared" si="10"/>
        <v>41985.221</v>
      </c>
      <c r="H55" s="34">
        <f t="shared" si="11"/>
        <v>-20658</v>
      </c>
      <c r="I55" s="46" t="s">
        <v>245</v>
      </c>
      <c r="J55" s="47" t="s">
        <v>246</v>
      </c>
      <c r="K55" s="46">
        <v>-20658</v>
      </c>
      <c r="L55" s="46" t="s">
        <v>247</v>
      </c>
      <c r="M55" s="47" t="s">
        <v>150</v>
      </c>
      <c r="N55" s="47" t="s">
        <v>151</v>
      </c>
      <c r="O55" s="48" t="s">
        <v>248</v>
      </c>
      <c r="P55" s="48" t="s">
        <v>249</v>
      </c>
    </row>
    <row r="56" spans="1:16" ht="12.75" customHeight="1" thickBot="1" x14ac:dyDescent="0.25">
      <c r="A56" s="34" t="str">
        <f t="shared" si="6"/>
        <v> ASS 62.477 </v>
      </c>
      <c r="B56" s="14" t="str">
        <f t="shared" si="7"/>
        <v>I</v>
      </c>
      <c r="C56" s="34">
        <f t="shared" si="8"/>
        <v>42009.144</v>
      </c>
      <c r="D56" s="11" t="str">
        <f t="shared" si="9"/>
        <v>vis</v>
      </c>
      <c r="E56" s="45">
        <f>VLOOKUP(C56,Active!C$21:E$972,3,FALSE)</f>
        <v>2319.0057359047578</v>
      </c>
      <c r="F56" s="14" t="s">
        <v>94</v>
      </c>
      <c r="G56" s="11" t="str">
        <f t="shared" si="10"/>
        <v>42009.144</v>
      </c>
      <c r="H56" s="34">
        <f t="shared" si="11"/>
        <v>-20611</v>
      </c>
      <c r="I56" s="46" t="s">
        <v>250</v>
      </c>
      <c r="J56" s="47" t="s">
        <v>251</v>
      </c>
      <c r="K56" s="46">
        <v>-20611</v>
      </c>
      <c r="L56" s="46" t="s">
        <v>247</v>
      </c>
      <c r="M56" s="47" t="s">
        <v>150</v>
      </c>
      <c r="N56" s="47" t="s">
        <v>151</v>
      </c>
      <c r="O56" s="48" t="s">
        <v>248</v>
      </c>
      <c r="P56" s="48" t="s">
        <v>249</v>
      </c>
    </row>
    <row r="57" spans="1:16" ht="12.75" customHeight="1" thickBot="1" x14ac:dyDescent="0.25">
      <c r="A57" s="34" t="str">
        <f t="shared" si="6"/>
        <v> BBS 16 </v>
      </c>
      <c r="B57" s="14" t="str">
        <f t="shared" si="7"/>
        <v>I</v>
      </c>
      <c r="C57" s="34">
        <f t="shared" si="8"/>
        <v>42255.495999999999</v>
      </c>
      <c r="D57" s="11" t="str">
        <f t="shared" si="9"/>
        <v>vis</v>
      </c>
      <c r="E57" s="45">
        <f>VLOOKUP(C57,Active!C$21:E$972,3,FALSE)</f>
        <v>2803.0021087610608</v>
      </c>
      <c r="F57" s="14" t="s">
        <v>94</v>
      </c>
      <c r="G57" s="11" t="str">
        <f t="shared" si="10"/>
        <v>42255.496</v>
      </c>
      <c r="H57" s="34">
        <f t="shared" si="11"/>
        <v>-20127</v>
      </c>
      <c r="I57" s="46" t="s">
        <v>252</v>
      </c>
      <c r="J57" s="47" t="s">
        <v>253</v>
      </c>
      <c r="K57" s="46">
        <v>-20127</v>
      </c>
      <c r="L57" s="46" t="s">
        <v>228</v>
      </c>
      <c r="M57" s="47" t="s">
        <v>169</v>
      </c>
      <c r="N57" s="47"/>
      <c r="O57" s="48" t="s">
        <v>254</v>
      </c>
      <c r="P57" s="48" t="s">
        <v>255</v>
      </c>
    </row>
    <row r="58" spans="1:16" ht="12.75" customHeight="1" thickBot="1" x14ac:dyDescent="0.25">
      <c r="A58" s="34" t="str">
        <f t="shared" si="6"/>
        <v> BBS 16 </v>
      </c>
      <c r="B58" s="14" t="str">
        <f t="shared" si="7"/>
        <v>I</v>
      </c>
      <c r="C58" s="34">
        <f t="shared" si="8"/>
        <v>42258.552000000003</v>
      </c>
      <c r="D58" s="11" t="str">
        <f t="shared" si="9"/>
        <v>vis</v>
      </c>
      <c r="E58" s="45">
        <f>VLOOKUP(C58,Active!C$21:E$972,3,FALSE)</f>
        <v>2809.0060905247601</v>
      </c>
      <c r="F58" s="14" t="s">
        <v>94</v>
      </c>
      <c r="G58" s="11" t="str">
        <f t="shared" si="10"/>
        <v>42258.552</v>
      </c>
      <c r="H58" s="34">
        <f t="shared" si="11"/>
        <v>-20121</v>
      </c>
      <c r="I58" s="46" t="s">
        <v>256</v>
      </c>
      <c r="J58" s="47" t="s">
        <v>257</v>
      </c>
      <c r="K58" s="46">
        <v>-20121</v>
      </c>
      <c r="L58" s="46" t="s">
        <v>247</v>
      </c>
      <c r="M58" s="47" t="s">
        <v>169</v>
      </c>
      <c r="N58" s="47"/>
      <c r="O58" s="48" t="s">
        <v>170</v>
      </c>
      <c r="P58" s="48" t="s">
        <v>255</v>
      </c>
    </row>
    <row r="59" spans="1:16" ht="12.75" customHeight="1" thickBot="1" x14ac:dyDescent="0.25">
      <c r="A59" s="34" t="str">
        <f t="shared" si="6"/>
        <v> BBS 17 </v>
      </c>
      <c r="B59" s="14" t="str">
        <f t="shared" si="7"/>
        <v>I</v>
      </c>
      <c r="C59" s="34">
        <f t="shared" si="8"/>
        <v>42304.377999999997</v>
      </c>
      <c r="D59" s="11" t="str">
        <f t="shared" si="9"/>
        <v>vis</v>
      </c>
      <c r="E59" s="45">
        <f>VLOOKUP(C59,Active!C$21:E$972,3,FALSE)</f>
        <v>2899.0383118280579</v>
      </c>
      <c r="F59" s="14" t="s">
        <v>94</v>
      </c>
      <c r="G59" s="11" t="str">
        <f t="shared" si="10"/>
        <v>42304.378</v>
      </c>
      <c r="H59" s="34">
        <f t="shared" si="11"/>
        <v>-20031</v>
      </c>
      <c r="I59" s="46" t="s">
        <v>261</v>
      </c>
      <c r="J59" s="47" t="s">
        <v>262</v>
      </c>
      <c r="K59" s="46">
        <v>-20031</v>
      </c>
      <c r="L59" s="46" t="s">
        <v>263</v>
      </c>
      <c r="M59" s="47" t="s">
        <v>169</v>
      </c>
      <c r="N59" s="47"/>
      <c r="O59" s="48" t="s">
        <v>170</v>
      </c>
      <c r="P59" s="48" t="s">
        <v>260</v>
      </c>
    </row>
    <row r="60" spans="1:16" ht="12.75" customHeight="1" thickBot="1" x14ac:dyDescent="0.25">
      <c r="A60" s="34" t="str">
        <f t="shared" si="6"/>
        <v> BBS 17 </v>
      </c>
      <c r="B60" s="14" t="str">
        <f t="shared" si="7"/>
        <v>I</v>
      </c>
      <c r="C60" s="34">
        <f t="shared" si="8"/>
        <v>42305.383999999998</v>
      </c>
      <c r="D60" s="11" t="str">
        <f t="shared" si="9"/>
        <v>vis</v>
      </c>
      <c r="E60" s="45">
        <f>VLOOKUP(C60,Active!C$21:E$972,3,FALSE)</f>
        <v>2901.0147534688563</v>
      </c>
      <c r="F60" s="14" t="s">
        <v>94</v>
      </c>
      <c r="G60" s="11" t="str">
        <f t="shared" si="10"/>
        <v>42305.384</v>
      </c>
      <c r="H60" s="34">
        <f t="shared" si="11"/>
        <v>-20029</v>
      </c>
      <c r="I60" s="46" t="s">
        <v>264</v>
      </c>
      <c r="J60" s="47" t="s">
        <v>265</v>
      </c>
      <c r="K60" s="46">
        <v>-20029</v>
      </c>
      <c r="L60" s="46" t="s">
        <v>120</v>
      </c>
      <c r="M60" s="47" t="s">
        <v>169</v>
      </c>
      <c r="N60" s="47"/>
      <c r="O60" s="48" t="s">
        <v>170</v>
      </c>
      <c r="P60" s="48" t="s">
        <v>260</v>
      </c>
    </row>
    <row r="61" spans="1:16" ht="12.75" customHeight="1" thickBot="1" x14ac:dyDescent="0.25">
      <c r="A61" s="34" t="str">
        <f t="shared" si="6"/>
        <v> BBS 18 </v>
      </c>
      <c r="B61" s="14" t="str">
        <f t="shared" si="7"/>
        <v>I</v>
      </c>
      <c r="C61" s="34">
        <f t="shared" si="8"/>
        <v>42355.267999999996</v>
      </c>
      <c r="D61" s="11" t="str">
        <f t="shared" si="9"/>
        <v>vis</v>
      </c>
      <c r="E61" s="45">
        <f>VLOOKUP(C61,Active!C$21:E$972,3,FALSE)</f>
        <v>2999.0195395617766</v>
      </c>
      <c r="F61" s="14" t="s">
        <v>94</v>
      </c>
      <c r="G61" s="11" t="str">
        <f t="shared" si="10"/>
        <v>42355.268</v>
      </c>
      <c r="H61" s="34">
        <f t="shared" si="11"/>
        <v>-19931</v>
      </c>
      <c r="I61" s="46" t="s">
        <v>266</v>
      </c>
      <c r="J61" s="47" t="s">
        <v>267</v>
      </c>
      <c r="K61" s="46">
        <v>-19931</v>
      </c>
      <c r="L61" s="46" t="s">
        <v>268</v>
      </c>
      <c r="M61" s="47" t="s">
        <v>169</v>
      </c>
      <c r="N61" s="47"/>
      <c r="O61" s="48" t="s">
        <v>170</v>
      </c>
      <c r="P61" s="48" t="s">
        <v>269</v>
      </c>
    </row>
    <row r="62" spans="1:16" ht="12.75" customHeight="1" thickBot="1" x14ac:dyDescent="0.25">
      <c r="A62" s="34" t="str">
        <f t="shared" si="6"/>
        <v> BBS 19 </v>
      </c>
      <c r="B62" s="14" t="str">
        <f t="shared" si="7"/>
        <v>I</v>
      </c>
      <c r="C62" s="34">
        <f t="shared" si="8"/>
        <v>42384.271000000001</v>
      </c>
      <c r="D62" s="11" t="str">
        <f t="shared" si="9"/>
        <v>vis</v>
      </c>
      <c r="E62" s="45">
        <f>VLOOKUP(C62,Active!C$21:E$972,3,FALSE)</f>
        <v>3056.0003913590158</v>
      </c>
      <c r="F62" s="14" t="s">
        <v>94</v>
      </c>
      <c r="G62" s="11" t="str">
        <f t="shared" si="10"/>
        <v>42384.271</v>
      </c>
      <c r="H62" s="34">
        <f t="shared" si="11"/>
        <v>-19874</v>
      </c>
      <c r="I62" s="46" t="s">
        <v>270</v>
      </c>
      <c r="J62" s="47" t="s">
        <v>271</v>
      </c>
      <c r="K62" s="46">
        <v>-19874</v>
      </c>
      <c r="L62" s="46" t="s">
        <v>192</v>
      </c>
      <c r="M62" s="47" t="s">
        <v>169</v>
      </c>
      <c r="N62" s="47"/>
      <c r="O62" s="48" t="s">
        <v>170</v>
      </c>
      <c r="P62" s="48" t="s">
        <v>272</v>
      </c>
    </row>
    <row r="63" spans="1:16" ht="12.75" customHeight="1" thickBot="1" x14ac:dyDescent="0.25">
      <c r="A63" s="34" t="str">
        <f t="shared" si="6"/>
        <v> BBS 19 </v>
      </c>
      <c r="B63" s="14" t="str">
        <f t="shared" si="7"/>
        <v>I</v>
      </c>
      <c r="C63" s="34">
        <f t="shared" si="8"/>
        <v>42385.283000000003</v>
      </c>
      <c r="D63" s="11" t="str">
        <f t="shared" si="9"/>
        <v>vis</v>
      </c>
      <c r="E63" s="45">
        <f>VLOOKUP(C63,Active!C$21:E$972,3,FALSE)</f>
        <v>3057.9886209221277</v>
      </c>
      <c r="F63" s="14" t="s">
        <v>94</v>
      </c>
      <c r="G63" s="11" t="str">
        <f t="shared" si="10"/>
        <v>42385.283</v>
      </c>
      <c r="H63" s="34">
        <f t="shared" si="11"/>
        <v>-19872</v>
      </c>
      <c r="I63" s="46" t="s">
        <v>273</v>
      </c>
      <c r="J63" s="47" t="s">
        <v>274</v>
      </c>
      <c r="K63" s="46">
        <v>-19872</v>
      </c>
      <c r="L63" s="46" t="s">
        <v>221</v>
      </c>
      <c r="M63" s="47" t="s">
        <v>169</v>
      </c>
      <c r="N63" s="47"/>
      <c r="O63" s="48" t="s">
        <v>170</v>
      </c>
      <c r="P63" s="48" t="s">
        <v>272</v>
      </c>
    </row>
    <row r="64" spans="1:16" ht="12.75" customHeight="1" thickBot="1" x14ac:dyDescent="0.25">
      <c r="A64" s="34" t="str">
        <f t="shared" si="6"/>
        <v> BBS 23 </v>
      </c>
      <c r="B64" s="14" t="str">
        <f t="shared" si="7"/>
        <v>I</v>
      </c>
      <c r="C64" s="34">
        <f t="shared" si="8"/>
        <v>42596.525999999998</v>
      </c>
      <c r="D64" s="11" t="str">
        <f t="shared" si="9"/>
        <v>vis</v>
      </c>
      <c r="E64" s="45">
        <f>VLOOKUP(C64,Active!C$21:E$972,3,FALSE)</f>
        <v>3473.0079663761203</v>
      </c>
      <c r="F64" s="14" t="s">
        <v>94</v>
      </c>
      <c r="G64" s="11" t="str">
        <f t="shared" si="10"/>
        <v>42596.526</v>
      </c>
      <c r="H64" s="34">
        <f t="shared" si="11"/>
        <v>-19457</v>
      </c>
      <c r="I64" s="46" t="s">
        <v>275</v>
      </c>
      <c r="J64" s="47" t="s">
        <v>276</v>
      </c>
      <c r="K64" s="46">
        <v>-19457</v>
      </c>
      <c r="L64" s="46" t="s">
        <v>181</v>
      </c>
      <c r="M64" s="47" t="s">
        <v>169</v>
      </c>
      <c r="N64" s="47"/>
      <c r="O64" s="48" t="s">
        <v>170</v>
      </c>
      <c r="P64" s="48" t="s">
        <v>277</v>
      </c>
    </row>
    <row r="65" spans="1:16" ht="12.75" customHeight="1" thickBot="1" x14ac:dyDescent="0.25">
      <c r="A65" s="34" t="str">
        <f t="shared" si="6"/>
        <v> BBS 23 </v>
      </c>
      <c r="B65" s="14" t="str">
        <f t="shared" si="7"/>
        <v>I</v>
      </c>
      <c r="C65" s="34">
        <f t="shared" si="8"/>
        <v>42621.478000000003</v>
      </c>
      <c r="D65" s="11" t="str">
        <f t="shared" si="9"/>
        <v>vis</v>
      </c>
      <c r="E65" s="45">
        <f>VLOOKUP(C65,Active!C$21:E$972,3,FALSE)</f>
        <v>3522.0300059597762</v>
      </c>
      <c r="F65" s="14" t="s">
        <v>94</v>
      </c>
      <c r="G65" s="11" t="str">
        <f t="shared" si="10"/>
        <v>42621.478</v>
      </c>
      <c r="H65" s="34">
        <f t="shared" si="11"/>
        <v>-19408</v>
      </c>
      <c r="I65" s="46" t="s">
        <v>278</v>
      </c>
      <c r="J65" s="47" t="s">
        <v>279</v>
      </c>
      <c r="K65" s="46">
        <v>-19408</v>
      </c>
      <c r="L65" s="46" t="s">
        <v>114</v>
      </c>
      <c r="M65" s="47" t="s">
        <v>169</v>
      </c>
      <c r="N65" s="47"/>
      <c r="O65" s="48" t="s">
        <v>170</v>
      </c>
      <c r="P65" s="48" t="s">
        <v>277</v>
      </c>
    </row>
    <row r="66" spans="1:16" ht="12.75" customHeight="1" thickBot="1" x14ac:dyDescent="0.25">
      <c r="A66" s="34" t="str">
        <f t="shared" si="6"/>
        <v> BBS 23 </v>
      </c>
      <c r="B66" s="14" t="str">
        <f t="shared" si="7"/>
        <v>I</v>
      </c>
      <c r="C66" s="34">
        <f t="shared" si="8"/>
        <v>42624.525000000001</v>
      </c>
      <c r="D66" s="11" t="str">
        <f t="shared" si="9"/>
        <v>vis</v>
      </c>
      <c r="E66" s="45">
        <f>VLOOKUP(C66,Active!C$21:E$972,3,FALSE)</f>
        <v>3528.0163058399985</v>
      </c>
      <c r="F66" s="14" t="s">
        <v>94</v>
      </c>
      <c r="G66" s="11" t="str">
        <f t="shared" si="10"/>
        <v>42624.525</v>
      </c>
      <c r="H66" s="34">
        <f t="shared" si="11"/>
        <v>-19402</v>
      </c>
      <c r="I66" s="46" t="s">
        <v>280</v>
      </c>
      <c r="J66" s="47" t="s">
        <v>281</v>
      </c>
      <c r="K66" s="46">
        <v>-19402</v>
      </c>
      <c r="L66" s="46" t="s">
        <v>168</v>
      </c>
      <c r="M66" s="47" t="s">
        <v>169</v>
      </c>
      <c r="N66" s="47"/>
      <c r="O66" s="48" t="s">
        <v>170</v>
      </c>
      <c r="P66" s="48" t="s">
        <v>277</v>
      </c>
    </row>
    <row r="67" spans="1:16" ht="12.75" customHeight="1" thickBot="1" x14ac:dyDescent="0.25">
      <c r="A67" s="34" t="str">
        <f t="shared" si="6"/>
        <v> ASS 62.477 </v>
      </c>
      <c r="B67" s="14" t="str">
        <f t="shared" si="7"/>
        <v>I</v>
      </c>
      <c r="C67" s="34">
        <f t="shared" si="8"/>
        <v>42697.305999999997</v>
      </c>
      <c r="D67" s="11" t="str">
        <f t="shared" si="9"/>
        <v>vis</v>
      </c>
      <c r="E67" s="45">
        <f>VLOOKUP(C67,Active!C$21:E$972,3,FALSE)</f>
        <v>3671.0057681250723</v>
      </c>
      <c r="F67" s="14" t="s">
        <v>94</v>
      </c>
      <c r="G67" s="11" t="str">
        <f t="shared" si="10"/>
        <v>42697.306</v>
      </c>
      <c r="H67" s="34">
        <f t="shared" si="11"/>
        <v>-19259</v>
      </c>
      <c r="I67" s="46" t="s">
        <v>282</v>
      </c>
      <c r="J67" s="47" t="s">
        <v>283</v>
      </c>
      <c r="K67" s="46">
        <v>-19259</v>
      </c>
      <c r="L67" s="46" t="s">
        <v>174</v>
      </c>
      <c r="M67" s="47" t="s">
        <v>150</v>
      </c>
      <c r="N67" s="47" t="s">
        <v>151</v>
      </c>
      <c r="O67" s="48" t="s">
        <v>248</v>
      </c>
      <c r="P67" s="48" t="s">
        <v>249</v>
      </c>
    </row>
    <row r="68" spans="1:16" ht="12.75" customHeight="1" thickBot="1" x14ac:dyDescent="0.25">
      <c r="A68" s="34" t="str">
        <f t="shared" si="6"/>
        <v> BBS 25 </v>
      </c>
      <c r="B68" s="14" t="str">
        <f t="shared" si="7"/>
        <v>I</v>
      </c>
      <c r="C68" s="34">
        <f t="shared" si="8"/>
        <v>42777.216</v>
      </c>
      <c r="D68" s="11" t="str">
        <f t="shared" si="9"/>
        <v>vis</v>
      </c>
      <c r="E68" s="45">
        <f>VLOOKUP(C68,Active!C$21:E$972,3,FALSE)</f>
        <v>3828.0012467692441</v>
      </c>
      <c r="F68" s="14" t="s">
        <v>94</v>
      </c>
      <c r="G68" s="11" t="str">
        <f t="shared" si="10"/>
        <v>42777.216</v>
      </c>
      <c r="H68" s="34">
        <f t="shared" si="11"/>
        <v>-19102</v>
      </c>
      <c r="I68" s="46" t="s">
        <v>284</v>
      </c>
      <c r="J68" s="47" t="s">
        <v>285</v>
      </c>
      <c r="K68" s="46">
        <v>-19102</v>
      </c>
      <c r="L68" s="46" t="s">
        <v>192</v>
      </c>
      <c r="M68" s="47" t="s">
        <v>169</v>
      </c>
      <c r="N68" s="47"/>
      <c r="O68" s="48" t="s">
        <v>170</v>
      </c>
      <c r="P68" s="48" t="s">
        <v>286</v>
      </c>
    </row>
    <row r="69" spans="1:16" ht="12.75" customHeight="1" thickBot="1" x14ac:dyDescent="0.25">
      <c r="A69" s="34" t="str">
        <f t="shared" si="6"/>
        <v> BBS 25 </v>
      </c>
      <c r="B69" s="14" t="str">
        <f t="shared" si="7"/>
        <v>I</v>
      </c>
      <c r="C69" s="34">
        <f t="shared" si="8"/>
        <v>42778.226000000002</v>
      </c>
      <c r="D69" s="11" t="str">
        <f t="shared" si="9"/>
        <v>vis</v>
      </c>
      <c r="E69" s="45">
        <f>VLOOKUP(C69,Active!C$21:E$972,3,FALSE)</f>
        <v>3829.9855470249186</v>
      </c>
      <c r="F69" s="14" t="s">
        <v>94</v>
      </c>
      <c r="G69" s="11" t="str">
        <f t="shared" si="10"/>
        <v>42778.226</v>
      </c>
      <c r="H69" s="34">
        <f t="shared" si="11"/>
        <v>-19100</v>
      </c>
      <c r="I69" s="46" t="s">
        <v>287</v>
      </c>
      <c r="J69" s="47" t="s">
        <v>288</v>
      </c>
      <c r="K69" s="46">
        <v>-19100</v>
      </c>
      <c r="L69" s="46" t="s">
        <v>177</v>
      </c>
      <c r="M69" s="47" t="s">
        <v>169</v>
      </c>
      <c r="N69" s="47"/>
      <c r="O69" s="48" t="s">
        <v>170</v>
      </c>
      <c r="P69" s="48" t="s">
        <v>286</v>
      </c>
    </row>
    <row r="70" spans="1:16" ht="12.75" customHeight="1" thickBot="1" x14ac:dyDescent="0.25">
      <c r="A70" s="34" t="str">
        <f t="shared" si="6"/>
        <v> BBS 26 </v>
      </c>
      <c r="B70" s="14" t="str">
        <f t="shared" si="7"/>
        <v>I</v>
      </c>
      <c r="C70" s="34">
        <f t="shared" si="8"/>
        <v>42780.292000000001</v>
      </c>
      <c r="D70" s="11" t="str">
        <f t="shared" si="9"/>
        <v>vis</v>
      </c>
      <c r="E70" s="45">
        <f>VLOOKUP(C70,Active!C$21:E$972,3,FALSE)</f>
        <v>3834.0445216073072</v>
      </c>
      <c r="F70" s="14" t="s">
        <v>94</v>
      </c>
      <c r="G70" s="11" t="str">
        <f t="shared" si="10"/>
        <v>42780.292</v>
      </c>
      <c r="H70" s="34">
        <f t="shared" si="11"/>
        <v>-19096</v>
      </c>
      <c r="I70" s="46" t="s">
        <v>289</v>
      </c>
      <c r="J70" s="47" t="s">
        <v>290</v>
      </c>
      <c r="K70" s="46">
        <v>-19096</v>
      </c>
      <c r="L70" s="46" t="s">
        <v>291</v>
      </c>
      <c r="M70" s="47" t="s">
        <v>169</v>
      </c>
      <c r="N70" s="47"/>
      <c r="O70" s="48" t="s">
        <v>170</v>
      </c>
      <c r="P70" s="48" t="s">
        <v>292</v>
      </c>
    </row>
    <row r="71" spans="1:16" ht="12.75" customHeight="1" thickBot="1" x14ac:dyDescent="0.25">
      <c r="A71" s="34" t="str">
        <f t="shared" si="6"/>
        <v> BBS 29 </v>
      </c>
      <c r="B71" s="14" t="str">
        <f t="shared" si="7"/>
        <v>I</v>
      </c>
      <c r="C71" s="34">
        <f t="shared" si="8"/>
        <v>42990.483999999997</v>
      </c>
      <c r="D71" s="11" t="str">
        <f t="shared" si="9"/>
        <v>vis</v>
      </c>
      <c r="E71" s="45">
        <f>VLOOKUP(C71,Active!C$21:E$972,3,FALSE)</f>
        <v>4246.999016003173</v>
      </c>
      <c r="F71" s="14" t="s">
        <v>94</v>
      </c>
      <c r="G71" s="11" t="str">
        <f t="shared" si="10"/>
        <v>42990.484</v>
      </c>
      <c r="H71" s="34">
        <f t="shared" si="11"/>
        <v>-18683</v>
      </c>
      <c r="I71" s="46" t="s">
        <v>293</v>
      </c>
      <c r="J71" s="47" t="s">
        <v>294</v>
      </c>
      <c r="K71" s="46">
        <v>-18683</v>
      </c>
      <c r="L71" s="46" t="s">
        <v>99</v>
      </c>
      <c r="M71" s="47" t="s">
        <v>169</v>
      </c>
      <c r="N71" s="47"/>
      <c r="O71" s="48" t="s">
        <v>170</v>
      </c>
      <c r="P71" s="48" t="s">
        <v>295</v>
      </c>
    </row>
    <row r="72" spans="1:16" ht="12.75" customHeight="1" thickBot="1" x14ac:dyDescent="0.25">
      <c r="A72" s="34" t="str">
        <f t="shared" si="6"/>
        <v> BBS 29 </v>
      </c>
      <c r="B72" s="14" t="str">
        <f t="shared" si="7"/>
        <v>I</v>
      </c>
      <c r="C72" s="34">
        <f t="shared" si="8"/>
        <v>42992.525000000001</v>
      </c>
      <c r="D72" s="11" t="str">
        <f t="shared" si="9"/>
        <v>vis</v>
      </c>
      <c r="E72" s="45">
        <f>VLOOKUP(C72,Active!C$21:E$972,3,FALSE)</f>
        <v>4251.0088742426105</v>
      </c>
      <c r="F72" s="14" t="s">
        <v>94</v>
      </c>
      <c r="G72" s="11" t="str">
        <f t="shared" si="10"/>
        <v>42992.525</v>
      </c>
      <c r="H72" s="34">
        <f t="shared" si="11"/>
        <v>-18679</v>
      </c>
      <c r="I72" s="46" t="s">
        <v>296</v>
      </c>
      <c r="J72" s="47" t="s">
        <v>297</v>
      </c>
      <c r="K72" s="46">
        <v>-18679</v>
      </c>
      <c r="L72" s="46" t="s">
        <v>181</v>
      </c>
      <c r="M72" s="47" t="s">
        <v>169</v>
      </c>
      <c r="N72" s="47"/>
      <c r="O72" s="48" t="s">
        <v>170</v>
      </c>
      <c r="P72" s="48" t="s">
        <v>295</v>
      </c>
    </row>
    <row r="73" spans="1:16" ht="12.75" customHeight="1" thickBot="1" x14ac:dyDescent="0.25">
      <c r="A73" s="34" t="str">
        <f t="shared" si="6"/>
        <v> BBS 30 </v>
      </c>
      <c r="B73" s="14" t="str">
        <f t="shared" si="7"/>
        <v>I</v>
      </c>
      <c r="C73" s="34">
        <f t="shared" si="8"/>
        <v>43040.39</v>
      </c>
      <c r="D73" s="11" t="str">
        <f t="shared" si="9"/>
        <v>vis</v>
      </c>
      <c r="E73" s="45">
        <f>VLOOKUP(C73,Active!C$21:E$972,3,FALSE)</f>
        <v>4345.0470244779081</v>
      </c>
      <c r="F73" s="14" t="s">
        <v>94</v>
      </c>
      <c r="G73" s="11" t="str">
        <f t="shared" si="10"/>
        <v>43040.390</v>
      </c>
      <c r="H73" s="34">
        <f t="shared" si="11"/>
        <v>-18585</v>
      </c>
      <c r="I73" s="46" t="s">
        <v>298</v>
      </c>
      <c r="J73" s="47" t="s">
        <v>299</v>
      </c>
      <c r="K73" s="46">
        <v>-18585</v>
      </c>
      <c r="L73" s="46" t="s">
        <v>144</v>
      </c>
      <c r="M73" s="47" t="s">
        <v>169</v>
      </c>
      <c r="N73" s="47"/>
      <c r="O73" s="48" t="s">
        <v>170</v>
      </c>
      <c r="P73" s="48" t="s">
        <v>300</v>
      </c>
    </row>
    <row r="74" spans="1:16" ht="12.75" customHeight="1" thickBot="1" x14ac:dyDescent="0.25">
      <c r="A74" s="34" t="str">
        <f t="shared" si="6"/>
        <v> BBS 30 </v>
      </c>
      <c r="B74" s="14" t="str">
        <f t="shared" si="7"/>
        <v>I</v>
      </c>
      <c r="C74" s="34">
        <f t="shared" si="8"/>
        <v>43042.408000000003</v>
      </c>
      <c r="D74" s="11" t="str">
        <f t="shared" si="9"/>
        <v>vis</v>
      </c>
      <c r="E74" s="45">
        <f>VLOOKUP(C74,Active!C$21:E$972,3,FALSE)</f>
        <v>4349.0116956818183</v>
      </c>
      <c r="F74" s="14" t="str">
        <f>LEFT(M74,1)</f>
        <v>V</v>
      </c>
      <c r="G74" s="11" t="str">
        <f t="shared" si="10"/>
        <v>43042.408</v>
      </c>
      <c r="H74" s="34">
        <f t="shared" si="11"/>
        <v>-18581</v>
      </c>
      <c r="I74" s="46" t="s">
        <v>301</v>
      </c>
      <c r="J74" s="47" t="s">
        <v>302</v>
      </c>
      <c r="K74" s="46">
        <v>-18581</v>
      </c>
      <c r="L74" s="46" t="s">
        <v>210</v>
      </c>
      <c r="M74" s="47" t="s">
        <v>169</v>
      </c>
      <c r="N74" s="47"/>
      <c r="O74" s="48" t="s">
        <v>170</v>
      </c>
      <c r="P74" s="48" t="s">
        <v>300</v>
      </c>
    </row>
    <row r="75" spans="1:16" ht="12.75" customHeight="1" thickBot="1" x14ac:dyDescent="0.25">
      <c r="A75" s="34" t="str">
        <f t="shared" ref="A75:A106" si="12">P75</f>
        <v> BBS 38 </v>
      </c>
      <c r="B75" s="14" t="str">
        <f t="shared" ref="B75:B106" si="13">IF(H75=INT(H75),"I","II")</f>
        <v>I</v>
      </c>
      <c r="C75" s="34">
        <f t="shared" ref="C75:C106" si="14">1*G75</f>
        <v>43725.470999999998</v>
      </c>
      <c r="D75" s="11" t="str">
        <f t="shared" ref="D75:D106" si="15">VLOOKUP(F75,I$1:J$5,2,FALSE)</f>
        <v>vis</v>
      </c>
      <c r="E75" s="45">
        <f>VLOOKUP(C75,Active!C$21:E$972,3,FALSE)</f>
        <v>5690.9939585915727</v>
      </c>
      <c r="F75" s="14" t="str">
        <f>LEFT(M75,1)</f>
        <v>V</v>
      </c>
      <c r="G75" s="11" t="str">
        <f t="shared" ref="G75:G106" si="16">MID(I75,3,LEN(I75)-3)</f>
        <v>43725.471</v>
      </c>
      <c r="H75" s="34">
        <f t="shared" ref="H75:H106" si="17">1*K75</f>
        <v>-17239</v>
      </c>
      <c r="I75" s="46" t="s">
        <v>303</v>
      </c>
      <c r="J75" s="47" t="s">
        <v>304</v>
      </c>
      <c r="K75" s="46">
        <v>-17239</v>
      </c>
      <c r="L75" s="46" t="s">
        <v>139</v>
      </c>
      <c r="M75" s="47" t="s">
        <v>169</v>
      </c>
      <c r="N75" s="47"/>
      <c r="O75" s="48" t="s">
        <v>170</v>
      </c>
      <c r="P75" s="48" t="s">
        <v>305</v>
      </c>
    </row>
    <row r="76" spans="1:16" ht="12.75" customHeight="1" thickBot="1" x14ac:dyDescent="0.25">
      <c r="A76" s="34" t="str">
        <f t="shared" si="12"/>
        <v> BBS 38 </v>
      </c>
      <c r="B76" s="14" t="str">
        <f t="shared" si="13"/>
        <v>I</v>
      </c>
      <c r="C76" s="34">
        <f t="shared" si="14"/>
        <v>43726.491999999998</v>
      </c>
      <c r="D76" s="11" t="str">
        <f t="shared" si="15"/>
        <v>vis</v>
      </c>
      <c r="E76" s="45">
        <f>VLOOKUP(C76,Active!C$21:E$972,3,FALSE)</f>
        <v>5692.9998700381475</v>
      </c>
      <c r="F76" s="14" t="str">
        <f>LEFT(M76,1)</f>
        <v>V</v>
      </c>
      <c r="G76" s="11" t="str">
        <f t="shared" si="16"/>
        <v>43726.492</v>
      </c>
      <c r="H76" s="34">
        <f t="shared" si="17"/>
        <v>-17237</v>
      </c>
      <c r="I76" s="46" t="s">
        <v>306</v>
      </c>
      <c r="J76" s="47" t="s">
        <v>307</v>
      </c>
      <c r="K76" s="46">
        <v>-17237</v>
      </c>
      <c r="L76" s="46" t="s">
        <v>99</v>
      </c>
      <c r="M76" s="47" t="s">
        <v>169</v>
      </c>
      <c r="N76" s="47"/>
      <c r="O76" s="48" t="s">
        <v>170</v>
      </c>
      <c r="P76" s="48" t="s">
        <v>305</v>
      </c>
    </row>
    <row r="77" spans="1:16" ht="12.75" customHeight="1" thickBot="1" x14ac:dyDescent="0.25">
      <c r="A77" s="34" t="str">
        <f t="shared" si="12"/>
        <v> BBS 38 </v>
      </c>
      <c r="B77" s="14" t="str">
        <f t="shared" si="13"/>
        <v>I</v>
      </c>
      <c r="C77" s="34">
        <f t="shared" si="14"/>
        <v>43732.6</v>
      </c>
      <c r="D77" s="11" t="str">
        <f t="shared" si="15"/>
        <v>vis</v>
      </c>
      <c r="E77" s="45">
        <f>VLOOKUP(C77,Active!C$21:E$972,3,FALSE)</f>
        <v>5704.999974950656</v>
      </c>
      <c r="F77" s="14" t="str">
        <f>LEFT(M77,1)</f>
        <v>V</v>
      </c>
      <c r="G77" s="11" t="str">
        <f t="shared" si="16"/>
        <v>43732.600</v>
      </c>
      <c r="H77" s="34">
        <f t="shared" si="17"/>
        <v>-17225</v>
      </c>
      <c r="I77" s="46" t="s">
        <v>308</v>
      </c>
      <c r="J77" s="47" t="s">
        <v>309</v>
      </c>
      <c r="K77" s="46">
        <v>-17225</v>
      </c>
      <c r="L77" s="46" t="s">
        <v>99</v>
      </c>
      <c r="M77" s="47" t="s">
        <v>169</v>
      </c>
      <c r="N77" s="47"/>
      <c r="O77" s="48" t="s">
        <v>170</v>
      </c>
      <c r="P77" s="48" t="s">
        <v>305</v>
      </c>
    </row>
    <row r="78" spans="1:16" ht="12.75" customHeight="1" thickBot="1" x14ac:dyDescent="0.25">
      <c r="A78" s="34" t="str">
        <f t="shared" si="12"/>
        <v> BBS 39 </v>
      </c>
      <c r="B78" s="14" t="str">
        <f t="shared" si="13"/>
        <v>I</v>
      </c>
      <c r="C78" s="34">
        <f t="shared" si="14"/>
        <v>43755.508000000002</v>
      </c>
      <c r="D78" s="11" t="str">
        <f t="shared" si="15"/>
        <v>vis</v>
      </c>
      <c r="E78" s="45">
        <f>VLOOKUP(C78,Active!C$21:E$972,3,FALSE)</f>
        <v>5750.0062623337244</v>
      </c>
      <c r="F78" s="14" t="str">
        <f>LEFT(M78,1)</f>
        <v>V</v>
      </c>
      <c r="G78" s="11" t="str">
        <f t="shared" si="16"/>
        <v>43755.508</v>
      </c>
      <c r="H78" s="34">
        <f t="shared" si="17"/>
        <v>-17180</v>
      </c>
      <c r="I78" s="46" t="s">
        <v>310</v>
      </c>
      <c r="J78" s="47" t="s">
        <v>311</v>
      </c>
      <c r="K78" s="46">
        <v>-17180</v>
      </c>
      <c r="L78" s="46" t="s">
        <v>174</v>
      </c>
      <c r="M78" s="47" t="s">
        <v>169</v>
      </c>
      <c r="N78" s="47"/>
      <c r="O78" s="48" t="s">
        <v>170</v>
      </c>
      <c r="P78" s="48" t="s">
        <v>312</v>
      </c>
    </row>
    <row r="79" spans="1:16" ht="12.75" customHeight="1" thickBot="1" x14ac:dyDescent="0.25">
      <c r="A79" s="34" t="str">
        <f t="shared" si="12"/>
        <v> BBS 39 </v>
      </c>
      <c r="B79" s="14" t="str">
        <f t="shared" si="13"/>
        <v>I</v>
      </c>
      <c r="C79" s="34">
        <f t="shared" si="14"/>
        <v>43776.383000000002</v>
      </c>
      <c r="D79" s="11" t="str">
        <f t="shared" si="15"/>
        <v>vis</v>
      </c>
      <c r="E79" s="45">
        <f>VLOOKUP(C79,Active!C$21:E$972,3,FALSE)</f>
        <v>5791.0184087071066</v>
      </c>
      <c r="F79" s="14" t="s">
        <v>94</v>
      </c>
      <c r="G79" s="11" t="str">
        <f t="shared" si="16"/>
        <v>43776.383</v>
      </c>
      <c r="H79" s="34">
        <f t="shared" si="17"/>
        <v>-17139</v>
      </c>
      <c r="I79" s="46" t="s">
        <v>313</v>
      </c>
      <c r="J79" s="47" t="s">
        <v>314</v>
      </c>
      <c r="K79" s="46">
        <v>-17139</v>
      </c>
      <c r="L79" s="46" t="s">
        <v>168</v>
      </c>
      <c r="M79" s="47" t="s">
        <v>169</v>
      </c>
      <c r="N79" s="47"/>
      <c r="O79" s="48" t="s">
        <v>170</v>
      </c>
      <c r="P79" s="48" t="s">
        <v>312</v>
      </c>
    </row>
    <row r="80" spans="1:16" ht="12.75" customHeight="1" thickBot="1" x14ac:dyDescent="0.25">
      <c r="A80" s="34" t="str">
        <f t="shared" si="12"/>
        <v> BBS 49 </v>
      </c>
      <c r="B80" s="14" t="str">
        <f t="shared" si="13"/>
        <v>I</v>
      </c>
      <c r="C80" s="34">
        <f t="shared" si="14"/>
        <v>44437.57</v>
      </c>
      <c r="D80" s="11" t="str">
        <f t="shared" si="15"/>
        <v>vis</v>
      </c>
      <c r="E80" s="45">
        <f>VLOOKUP(C80,Active!C$21:E$972,3,FALSE)</f>
        <v>7090.0219068712813</v>
      </c>
      <c r="F80" s="14" t="s">
        <v>94</v>
      </c>
      <c r="G80" s="11" t="str">
        <f t="shared" si="16"/>
        <v>44437.570</v>
      </c>
      <c r="H80" s="34">
        <f t="shared" si="17"/>
        <v>-15840</v>
      </c>
      <c r="I80" s="46" t="s">
        <v>315</v>
      </c>
      <c r="J80" s="47" t="s">
        <v>316</v>
      </c>
      <c r="K80" s="46">
        <v>-15840</v>
      </c>
      <c r="L80" s="46" t="s">
        <v>268</v>
      </c>
      <c r="M80" s="47" t="s">
        <v>169</v>
      </c>
      <c r="N80" s="47"/>
      <c r="O80" s="48" t="s">
        <v>170</v>
      </c>
      <c r="P80" s="48" t="s">
        <v>317</v>
      </c>
    </row>
    <row r="81" spans="1:16" ht="12.75" customHeight="1" thickBot="1" x14ac:dyDescent="0.25">
      <c r="A81" s="34" t="str">
        <f t="shared" si="12"/>
        <v> BBS 49 </v>
      </c>
      <c r="B81" s="14" t="str">
        <f t="shared" si="13"/>
        <v>I</v>
      </c>
      <c r="C81" s="34">
        <f t="shared" si="14"/>
        <v>44466.567999999999</v>
      </c>
      <c r="D81" s="11" t="str">
        <f t="shared" si="15"/>
        <v>vis</v>
      </c>
      <c r="E81" s="45">
        <f>VLOOKUP(C81,Active!C$21:E$972,3,FALSE)</f>
        <v>7146.9929353999187</v>
      </c>
      <c r="F81" s="14" t="s">
        <v>94</v>
      </c>
      <c r="G81" s="11" t="str">
        <f t="shared" si="16"/>
        <v>44466.568</v>
      </c>
      <c r="H81" s="34">
        <f t="shared" si="17"/>
        <v>-15783</v>
      </c>
      <c r="I81" s="46" t="s">
        <v>318</v>
      </c>
      <c r="J81" s="47" t="s">
        <v>319</v>
      </c>
      <c r="K81" s="46">
        <v>-15783</v>
      </c>
      <c r="L81" s="46" t="s">
        <v>218</v>
      </c>
      <c r="M81" s="47" t="s">
        <v>169</v>
      </c>
      <c r="N81" s="47"/>
      <c r="O81" s="48" t="s">
        <v>170</v>
      </c>
      <c r="P81" s="48" t="s">
        <v>317</v>
      </c>
    </row>
    <row r="82" spans="1:16" ht="12.75" customHeight="1" thickBot="1" x14ac:dyDescent="0.25">
      <c r="A82" s="34" t="str">
        <f t="shared" si="12"/>
        <v> BBS 56 </v>
      </c>
      <c r="B82" s="14" t="str">
        <f t="shared" si="13"/>
        <v>I</v>
      </c>
      <c r="C82" s="34">
        <f t="shared" si="14"/>
        <v>44878.345999999998</v>
      </c>
      <c r="D82" s="11" t="str">
        <f t="shared" si="15"/>
        <v>vis</v>
      </c>
      <c r="E82" s="45">
        <f>VLOOKUP(C82,Active!C$21:E$972,3,FALSE)</f>
        <v>7955.9941142903799</v>
      </c>
      <c r="F82" s="14" t="s">
        <v>94</v>
      </c>
      <c r="G82" s="11" t="str">
        <f t="shared" si="16"/>
        <v>44878.346</v>
      </c>
      <c r="H82" s="34">
        <f t="shared" si="17"/>
        <v>-14974</v>
      </c>
      <c r="I82" s="46" t="s">
        <v>320</v>
      </c>
      <c r="J82" s="47" t="s">
        <v>321</v>
      </c>
      <c r="K82" s="46">
        <v>-14974</v>
      </c>
      <c r="L82" s="46" t="s">
        <v>218</v>
      </c>
      <c r="M82" s="47" t="s">
        <v>169</v>
      </c>
      <c r="N82" s="47"/>
      <c r="O82" s="48" t="s">
        <v>322</v>
      </c>
      <c r="P82" s="48" t="s">
        <v>323</v>
      </c>
    </row>
    <row r="83" spans="1:16" ht="12.75" customHeight="1" thickBot="1" x14ac:dyDescent="0.25">
      <c r="A83" s="34" t="str">
        <f t="shared" si="12"/>
        <v> BBS 57 </v>
      </c>
      <c r="B83" s="14" t="str">
        <f t="shared" si="13"/>
        <v>I</v>
      </c>
      <c r="C83" s="34">
        <f t="shared" si="14"/>
        <v>44879.377</v>
      </c>
      <c r="D83" s="11" t="str">
        <f t="shared" si="15"/>
        <v>vis</v>
      </c>
      <c r="E83" s="45">
        <f>VLOOKUP(C83,Active!C$21:E$972,3,FALSE)</f>
        <v>7958.0196722741439</v>
      </c>
      <c r="F83" s="14" t="s">
        <v>94</v>
      </c>
      <c r="G83" s="11" t="str">
        <f t="shared" si="16"/>
        <v>44879.377</v>
      </c>
      <c r="H83" s="34">
        <f t="shared" si="17"/>
        <v>-14972</v>
      </c>
      <c r="I83" s="46" t="s">
        <v>324</v>
      </c>
      <c r="J83" s="47" t="s">
        <v>325</v>
      </c>
      <c r="K83" s="46">
        <v>-14972</v>
      </c>
      <c r="L83" s="46" t="s">
        <v>168</v>
      </c>
      <c r="M83" s="47" t="s">
        <v>169</v>
      </c>
      <c r="N83" s="47"/>
      <c r="O83" s="48" t="s">
        <v>322</v>
      </c>
      <c r="P83" s="48" t="s">
        <v>326</v>
      </c>
    </row>
    <row r="84" spans="1:16" ht="12.75" customHeight="1" thickBot="1" x14ac:dyDescent="0.25">
      <c r="A84" s="34" t="str">
        <f t="shared" si="12"/>
        <v> BBS 78 </v>
      </c>
      <c r="B84" s="14" t="str">
        <f t="shared" si="13"/>
        <v>I</v>
      </c>
      <c r="C84" s="34">
        <f t="shared" si="14"/>
        <v>46325.423999999999</v>
      </c>
      <c r="D84" s="11" t="str">
        <f t="shared" si="15"/>
        <v>vis</v>
      </c>
      <c r="E84" s="45">
        <f>VLOOKUP(C84,Active!C$21:E$972,3,FALSE)</f>
        <v>10799.001287928737</v>
      </c>
      <c r="F84" s="14" t="s">
        <v>94</v>
      </c>
      <c r="G84" s="11" t="str">
        <f t="shared" si="16"/>
        <v>46325.424</v>
      </c>
      <c r="H84" s="34">
        <f t="shared" si="17"/>
        <v>-12131</v>
      </c>
      <c r="I84" s="46" t="s">
        <v>327</v>
      </c>
      <c r="J84" s="47" t="s">
        <v>328</v>
      </c>
      <c r="K84" s="46">
        <v>-12131</v>
      </c>
      <c r="L84" s="46" t="s">
        <v>96</v>
      </c>
      <c r="M84" s="47" t="s">
        <v>169</v>
      </c>
      <c r="N84" s="47"/>
      <c r="O84" s="48" t="s">
        <v>329</v>
      </c>
      <c r="P84" s="48" t="s">
        <v>330</v>
      </c>
    </row>
    <row r="85" spans="1:16" ht="12.75" customHeight="1" thickBot="1" x14ac:dyDescent="0.25">
      <c r="A85" s="34" t="str">
        <f t="shared" si="12"/>
        <v> BBS 78 </v>
      </c>
      <c r="B85" s="14" t="str">
        <f t="shared" si="13"/>
        <v>I</v>
      </c>
      <c r="C85" s="34">
        <f t="shared" si="14"/>
        <v>46348.303999999996</v>
      </c>
      <c r="D85" s="11" t="str">
        <f t="shared" si="15"/>
        <v>vis</v>
      </c>
      <c r="E85" s="45">
        <f>VLOOKUP(C85,Active!C$21:E$972,3,FALSE)</f>
        <v>10843.952565007678</v>
      </c>
      <c r="F85" s="14" t="s">
        <v>94</v>
      </c>
      <c r="G85" s="11" t="str">
        <f t="shared" si="16"/>
        <v>46348.304</v>
      </c>
      <c r="H85" s="34">
        <f t="shared" si="17"/>
        <v>-12086</v>
      </c>
      <c r="I85" s="46" t="s">
        <v>331</v>
      </c>
      <c r="J85" s="47" t="s">
        <v>332</v>
      </c>
      <c r="K85" s="46">
        <v>-12086</v>
      </c>
      <c r="L85" s="46" t="s">
        <v>333</v>
      </c>
      <c r="M85" s="47" t="s">
        <v>169</v>
      </c>
      <c r="N85" s="47"/>
      <c r="O85" s="48" t="s">
        <v>329</v>
      </c>
      <c r="P85" s="48" t="s">
        <v>330</v>
      </c>
    </row>
    <row r="86" spans="1:16" ht="12.75" customHeight="1" thickBot="1" x14ac:dyDescent="0.25">
      <c r="A86" s="34" t="str">
        <f t="shared" si="12"/>
        <v> BBS 78 </v>
      </c>
      <c r="B86" s="14" t="str">
        <f t="shared" si="13"/>
        <v>I</v>
      </c>
      <c r="C86" s="34">
        <f t="shared" si="14"/>
        <v>46350.357000000004</v>
      </c>
      <c r="D86" s="11" t="str">
        <f t="shared" si="15"/>
        <v>vis</v>
      </c>
      <c r="E86" s="45">
        <f>VLOOKUP(C86,Active!C$21:E$972,3,FALSE)</f>
        <v>10847.985999091741</v>
      </c>
      <c r="F86" s="14" t="s">
        <v>94</v>
      </c>
      <c r="G86" s="11" t="str">
        <f t="shared" si="16"/>
        <v>46350.357</v>
      </c>
      <c r="H86" s="34">
        <f t="shared" si="17"/>
        <v>-12082</v>
      </c>
      <c r="I86" s="46" t="s">
        <v>334</v>
      </c>
      <c r="J86" s="47" t="s">
        <v>335</v>
      </c>
      <c r="K86" s="46">
        <v>-12082</v>
      </c>
      <c r="L86" s="46" t="s">
        <v>128</v>
      </c>
      <c r="M86" s="47" t="s">
        <v>169</v>
      </c>
      <c r="N86" s="47"/>
      <c r="O86" s="48" t="s">
        <v>329</v>
      </c>
      <c r="P86" s="48" t="s">
        <v>330</v>
      </c>
    </row>
    <row r="87" spans="1:16" ht="12.75" customHeight="1" thickBot="1" x14ac:dyDescent="0.25">
      <c r="A87" s="34" t="str">
        <f t="shared" si="12"/>
        <v> BBS 78 </v>
      </c>
      <c r="B87" s="14" t="str">
        <f t="shared" si="13"/>
        <v>I</v>
      </c>
      <c r="C87" s="34">
        <f t="shared" si="14"/>
        <v>46352.404000000002</v>
      </c>
      <c r="D87" s="11" t="str">
        <f t="shared" si="15"/>
        <v>vis</v>
      </c>
      <c r="E87" s="45">
        <f>VLOOKUP(C87,Active!C$21:E$972,3,FALSE)</f>
        <v>10852.007645253479</v>
      </c>
      <c r="F87" s="14" t="s">
        <v>94</v>
      </c>
      <c r="G87" s="11" t="str">
        <f t="shared" si="16"/>
        <v>46352.404</v>
      </c>
      <c r="H87" s="34">
        <f t="shared" si="17"/>
        <v>-12078</v>
      </c>
      <c r="I87" s="46" t="s">
        <v>336</v>
      </c>
      <c r="J87" s="47" t="s">
        <v>337</v>
      </c>
      <c r="K87" s="46">
        <v>-12078</v>
      </c>
      <c r="L87" s="46" t="s">
        <v>174</v>
      </c>
      <c r="M87" s="47" t="s">
        <v>169</v>
      </c>
      <c r="N87" s="47"/>
      <c r="O87" s="48" t="s">
        <v>329</v>
      </c>
      <c r="P87" s="48" t="s">
        <v>330</v>
      </c>
    </row>
    <row r="88" spans="1:16" ht="12.75" customHeight="1" thickBot="1" x14ac:dyDescent="0.25">
      <c r="A88" s="34" t="str">
        <f t="shared" si="12"/>
        <v>IBVS 3088 </v>
      </c>
      <c r="B88" s="14" t="str">
        <f t="shared" si="13"/>
        <v>I</v>
      </c>
      <c r="C88" s="34">
        <f t="shared" si="14"/>
        <v>46674.589699999997</v>
      </c>
      <c r="D88" s="11" t="str">
        <f t="shared" si="15"/>
        <v>vis</v>
      </c>
      <c r="E88" s="45">
        <f>VLOOKUP(C88,Active!C$21:E$972,3,FALSE)</f>
        <v>11484.990978801276</v>
      </c>
      <c r="F88" s="14" t="s">
        <v>94</v>
      </c>
      <c r="G88" s="11" t="str">
        <f t="shared" si="16"/>
        <v>46674.5897</v>
      </c>
      <c r="H88" s="34">
        <f t="shared" si="17"/>
        <v>-11445</v>
      </c>
      <c r="I88" s="46" t="s">
        <v>338</v>
      </c>
      <c r="J88" s="47" t="s">
        <v>339</v>
      </c>
      <c r="K88" s="46">
        <v>-11445</v>
      </c>
      <c r="L88" s="46" t="s">
        <v>340</v>
      </c>
      <c r="M88" s="47" t="s">
        <v>150</v>
      </c>
      <c r="N88" s="47" t="s">
        <v>151</v>
      </c>
      <c r="O88" s="48" t="s">
        <v>341</v>
      </c>
      <c r="P88" s="49" t="s">
        <v>342</v>
      </c>
    </row>
    <row r="89" spans="1:16" ht="12.75" customHeight="1" thickBot="1" x14ac:dyDescent="0.25">
      <c r="A89" s="34" t="str">
        <f t="shared" si="12"/>
        <v> BBS 82 </v>
      </c>
      <c r="B89" s="14" t="str">
        <f t="shared" si="13"/>
        <v>I</v>
      </c>
      <c r="C89" s="34">
        <f t="shared" si="14"/>
        <v>46712.275999999998</v>
      </c>
      <c r="D89" s="11" t="str">
        <f t="shared" si="15"/>
        <v>vis</v>
      </c>
      <c r="E89" s="45">
        <f>VLOOKUP(C89,Active!C$21:E$972,3,FALSE)</f>
        <v>11559.031508232234</v>
      </c>
      <c r="F89" s="14" t="s">
        <v>94</v>
      </c>
      <c r="G89" s="11" t="str">
        <f t="shared" si="16"/>
        <v>46712.276</v>
      </c>
      <c r="H89" s="34">
        <f t="shared" si="17"/>
        <v>-11371</v>
      </c>
      <c r="I89" s="46" t="s">
        <v>343</v>
      </c>
      <c r="J89" s="47" t="s">
        <v>344</v>
      </c>
      <c r="K89" s="46">
        <v>-11371</v>
      </c>
      <c r="L89" s="46" t="s">
        <v>345</v>
      </c>
      <c r="M89" s="47" t="s">
        <v>169</v>
      </c>
      <c r="N89" s="47"/>
      <c r="O89" s="48" t="s">
        <v>346</v>
      </c>
      <c r="P89" s="48" t="s">
        <v>347</v>
      </c>
    </row>
    <row r="90" spans="1:16" ht="12.75" customHeight="1" thickBot="1" x14ac:dyDescent="0.25">
      <c r="A90" s="34" t="str">
        <f t="shared" si="12"/>
        <v> BBS 82 </v>
      </c>
      <c r="B90" s="14" t="str">
        <f t="shared" si="13"/>
        <v>I</v>
      </c>
      <c r="C90" s="34">
        <f t="shared" si="14"/>
        <v>46715.313999999998</v>
      </c>
      <c r="D90" s="11" t="str">
        <f t="shared" si="15"/>
        <v>vis</v>
      </c>
      <c r="E90" s="45">
        <f>VLOOKUP(C90,Active!C$21:E$972,3,FALSE)</f>
        <v>11565.000126228993</v>
      </c>
      <c r="F90" s="14" t="s">
        <v>94</v>
      </c>
      <c r="G90" s="11" t="str">
        <f t="shared" si="16"/>
        <v>46715.314</v>
      </c>
      <c r="H90" s="34">
        <f t="shared" si="17"/>
        <v>-11365</v>
      </c>
      <c r="I90" s="46" t="s">
        <v>348</v>
      </c>
      <c r="J90" s="47" t="s">
        <v>349</v>
      </c>
      <c r="K90" s="46">
        <v>-11365</v>
      </c>
      <c r="L90" s="46" t="s">
        <v>350</v>
      </c>
      <c r="M90" s="47" t="s">
        <v>169</v>
      </c>
      <c r="N90" s="47"/>
      <c r="O90" s="48" t="s">
        <v>346</v>
      </c>
      <c r="P90" s="48" t="s">
        <v>347</v>
      </c>
    </row>
    <row r="91" spans="1:16" ht="12.75" customHeight="1" thickBot="1" x14ac:dyDescent="0.25">
      <c r="A91" s="34" t="str">
        <f t="shared" si="12"/>
        <v> BBS 82 </v>
      </c>
      <c r="B91" s="14" t="str">
        <f t="shared" si="13"/>
        <v>I</v>
      </c>
      <c r="C91" s="34">
        <f t="shared" si="14"/>
        <v>46716.336000000003</v>
      </c>
      <c r="D91" s="11" t="str">
        <f t="shared" si="15"/>
        <v>vis</v>
      </c>
      <c r="E91" s="45">
        <f>VLOOKUP(C91,Active!C$21:E$972,3,FALSE)</f>
        <v>11567.008002329294</v>
      </c>
      <c r="F91" s="14" t="s">
        <v>94</v>
      </c>
      <c r="G91" s="11" t="str">
        <f t="shared" si="16"/>
        <v>46716.336</v>
      </c>
      <c r="H91" s="34">
        <f t="shared" si="17"/>
        <v>-11363</v>
      </c>
      <c r="I91" s="46" t="s">
        <v>351</v>
      </c>
      <c r="J91" s="47" t="s">
        <v>352</v>
      </c>
      <c r="K91" s="46">
        <v>-11363</v>
      </c>
      <c r="L91" s="46" t="s">
        <v>174</v>
      </c>
      <c r="M91" s="47" t="s">
        <v>169</v>
      </c>
      <c r="N91" s="47"/>
      <c r="O91" s="48" t="s">
        <v>346</v>
      </c>
      <c r="P91" s="48" t="s">
        <v>347</v>
      </c>
    </row>
    <row r="92" spans="1:16" ht="12.75" customHeight="1" thickBot="1" x14ac:dyDescent="0.25">
      <c r="A92" s="34" t="str">
        <f t="shared" si="12"/>
        <v> BBS 86 </v>
      </c>
      <c r="B92" s="14" t="str">
        <f t="shared" si="13"/>
        <v>I</v>
      </c>
      <c r="C92" s="34">
        <f t="shared" si="14"/>
        <v>47060.413999999997</v>
      </c>
      <c r="D92" s="11" t="str">
        <f t="shared" si="15"/>
        <v>vis</v>
      </c>
      <c r="E92" s="45">
        <f>VLOOKUP(C92,Active!C$21:E$972,3,FALSE)</f>
        <v>12243.002124478287</v>
      </c>
      <c r="F92" s="14" t="s">
        <v>94</v>
      </c>
      <c r="G92" s="11" t="str">
        <f t="shared" si="16"/>
        <v>47060.414</v>
      </c>
      <c r="H92" s="34">
        <f t="shared" si="17"/>
        <v>-10687</v>
      </c>
      <c r="I92" s="46" t="s">
        <v>353</v>
      </c>
      <c r="J92" s="47" t="s">
        <v>354</v>
      </c>
      <c r="K92" s="46">
        <v>-10687</v>
      </c>
      <c r="L92" s="46" t="s">
        <v>96</v>
      </c>
      <c r="M92" s="47" t="s">
        <v>169</v>
      </c>
      <c r="N92" s="47"/>
      <c r="O92" s="48" t="s">
        <v>329</v>
      </c>
      <c r="P92" s="48" t="s">
        <v>355</v>
      </c>
    </row>
    <row r="93" spans="1:16" ht="12.75" customHeight="1" thickBot="1" x14ac:dyDescent="0.25">
      <c r="A93" s="34" t="str">
        <f t="shared" si="12"/>
        <v> BBS 90 </v>
      </c>
      <c r="B93" s="14" t="str">
        <f t="shared" si="13"/>
        <v>I</v>
      </c>
      <c r="C93" s="34">
        <f t="shared" si="14"/>
        <v>47450.302000000003</v>
      </c>
      <c r="D93" s="11" t="str">
        <f t="shared" si="15"/>
        <v>vis</v>
      </c>
      <c r="E93" s="45">
        <f>VLOOKUP(C93,Active!C$21:E$972,3,FALSE)</f>
        <v>13008.997033471118</v>
      </c>
      <c r="F93" s="14" t="s">
        <v>94</v>
      </c>
      <c r="G93" s="11" t="str">
        <f t="shared" si="16"/>
        <v>47450.302</v>
      </c>
      <c r="H93" s="34">
        <f t="shared" si="17"/>
        <v>-9921</v>
      </c>
      <c r="I93" s="46" t="s">
        <v>356</v>
      </c>
      <c r="J93" s="47" t="s">
        <v>357</v>
      </c>
      <c r="K93" s="46">
        <v>-9921</v>
      </c>
      <c r="L93" s="46" t="s">
        <v>139</v>
      </c>
      <c r="M93" s="47" t="s">
        <v>169</v>
      </c>
      <c r="N93" s="47"/>
      <c r="O93" s="48" t="s">
        <v>329</v>
      </c>
      <c r="P93" s="48" t="s">
        <v>358</v>
      </c>
    </row>
    <row r="94" spans="1:16" ht="12.75" customHeight="1" thickBot="1" x14ac:dyDescent="0.25">
      <c r="A94" s="34" t="str">
        <f t="shared" si="12"/>
        <v>IBVS 5843 </v>
      </c>
      <c r="B94" s="14" t="str">
        <f t="shared" si="13"/>
        <v>II</v>
      </c>
      <c r="C94" s="34">
        <f t="shared" si="14"/>
        <v>53250.572999999997</v>
      </c>
      <c r="D94" s="11" t="str">
        <f t="shared" si="15"/>
        <v>vis</v>
      </c>
      <c r="E94" s="45">
        <f>VLOOKUP(C94,Active!C$21:E$972,3,FALSE)</f>
        <v>24404.521021843892</v>
      </c>
      <c r="F94" s="14" t="s">
        <v>94</v>
      </c>
      <c r="G94" s="11" t="str">
        <f t="shared" si="16"/>
        <v>53250.5730</v>
      </c>
      <c r="H94" s="34">
        <f t="shared" si="17"/>
        <v>1474.5</v>
      </c>
      <c r="I94" s="46" t="s">
        <v>371</v>
      </c>
      <c r="J94" s="47" t="s">
        <v>372</v>
      </c>
      <c r="K94" s="46">
        <v>1474.5</v>
      </c>
      <c r="L94" s="46" t="s">
        <v>373</v>
      </c>
      <c r="M94" s="47" t="s">
        <v>374</v>
      </c>
      <c r="N94" s="47" t="s">
        <v>375</v>
      </c>
      <c r="O94" s="48" t="s">
        <v>376</v>
      </c>
      <c r="P94" s="49" t="s">
        <v>377</v>
      </c>
    </row>
    <row r="95" spans="1:16" ht="12.75" customHeight="1" thickBot="1" x14ac:dyDescent="0.25">
      <c r="A95" s="34" t="str">
        <f t="shared" si="12"/>
        <v>IBVS 5843 </v>
      </c>
      <c r="B95" s="14" t="str">
        <f t="shared" si="13"/>
        <v>I</v>
      </c>
      <c r="C95" s="34">
        <f t="shared" si="14"/>
        <v>53250.828200000004</v>
      </c>
      <c r="D95" s="11" t="str">
        <f t="shared" si="15"/>
        <v>vis</v>
      </c>
      <c r="E95" s="45">
        <f>VLOOKUP(C95,Active!C$21:E$972,3,FALSE)</f>
        <v>24405.022401472863</v>
      </c>
      <c r="F95" s="14" t="s">
        <v>94</v>
      </c>
      <c r="G95" s="11" t="str">
        <f t="shared" si="16"/>
        <v>53250.8282</v>
      </c>
      <c r="H95" s="34">
        <f t="shared" si="17"/>
        <v>1475</v>
      </c>
      <c r="I95" s="46" t="s">
        <v>378</v>
      </c>
      <c r="J95" s="47" t="s">
        <v>379</v>
      </c>
      <c r="K95" s="46" t="s">
        <v>380</v>
      </c>
      <c r="L95" s="46" t="s">
        <v>381</v>
      </c>
      <c r="M95" s="47" t="s">
        <v>374</v>
      </c>
      <c r="N95" s="47" t="s">
        <v>375</v>
      </c>
      <c r="O95" s="48" t="s">
        <v>376</v>
      </c>
      <c r="P95" s="49" t="s">
        <v>377</v>
      </c>
    </row>
    <row r="96" spans="1:16" ht="12.75" customHeight="1" thickBot="1" x14ac:dyDescent="0.25">
      <c r="A96" s="34" t="str">
        <f t="shared" si="12"/>
        <v>IBVS 5843 </v>
      </c>
      <c r="B96" s="14" t="str">
        <f t="shared" si="13"/>
        <v>II</v>
      </c>
      <c r="C96" s="34">
        <f t="shared" si="14"/>
        <v>53251.588000000003</v>
      </c>
      <c r="D96" s="11" t="str">
        <f t="shared" si="15"/>
        <v>vis</v>
      </c>
      <c r="E96" s="45">
        <f>VLOOKUP(C96,Active!C$21:E$972,3,FALSE)</f>
        <v>24406.515145368168</v>
      </c>
      <c r="F96" s="14" t="s">
        <v>94</v>
      </c>
      <c r="G96" s="11" t="str">
        <f t="shared" si="16"/>
        <v>53251.5880</v>
      </c>
      <c r="H96" s="34">
        <f t="shared" si="17"/>
        <v>1476.5</v>
      </c>
      <c r="I96" s="46" t="s">
        <v>382</v>
      </c>
      <c r="J96" s="47" t="s">
        <v>383</v>
      </c>
      <c r="K96" s="46" t="s">
        <v>384</v>
      </c>
      <c r="L96" s="46" t="s">
        <v>385</v>
      </c>
      <c r="M96" s="47" t="s">
        <v>374</v>
      </c>
      <c r="N96" s="47" t="s">
        <v>375</v>
      </c>
      <c r="O96" s="48" t="s">
        <v>376</v>
      </c>
      <c r="P96" s="49" t="s">
        <v>377</v>
      </c>
    </row>
    <row r="97" spans="1:16" ht="12.75" customHeight="1" thickBot="1" x14ac:dyDescent="0.25">
      <c r="A97" s="34" t="str">
        <f t="shared" si="12"/>
        <v>IBVS 5843 </v>
      </c>
      <c r="B97" s="14" t="str">
        <f t="shared" si="13"/>
        <v>I</v>
      </c>
      <c r="C97" s="34">
        <f t="shared" si="14"/>
        <v>53251.847699999998</v>
      </c>
      <c r="D97" s="11" t="str">
        <f t="shared" si="15"/>
        <v>vis</v>
      </c>
      <c r="E97" s="45">
        <f>VLOOKUP(C97,Active!C$21:E$972,3,FALSE)</f>
        <v>24407.025365938851</v>
      </c>
      <c r="F97" s="14" t="s">
        <v>94</v>
      </c>
      <c r="G97" s="11" t="str">
        <f t="shared" si="16"/>
        <v>53251.8477</v>
      </c>
      <c r="H97" s="34">
        <f t="shared" si="17"/>
        <v>1477</v>
      </c>
      <c r="I97" s="46" t="s">
        <v>386</v>
      </c>
      <c r="J97" s="47" t="s">
        <v>387</v>
      </c>
      <c r="K97" s="46" t="s">
        <v>388</v>
      </c>
      <c r="L97" s="46" t="s">
        <v>389</v>
      </c>
      <c r="M97" s="47" t="s">
        <v>374</v>
      </c>
      <c r="N97" s="47" t="s">
        <v>375</v>
      </c>
      <c r="O97" s="48" t="s">
        <v>376</v>
      </c>
      <c r="P97" s="49" t="s">
        <v>377</v>
      </c>
    </row>
    <row r="98" spans="1:16" ht="12.75" customHeight="1" thickBot="1" x14ac:dyDescent="0.25">
      <c r="A98" s="34" t="str">
        <f t="shared" si="12"/>
        <v>IBVS 5843 </v>
      </c>
      <c r="B98" s="14" t="str">
        <f t="shared" si="13"/>
        <v>II</v>
      </c>
      <c r="C98" s="34">
        <f t="shared" si="14"/>
        <v>53253.6299</v>
      </c>
      <c r="D98" s="11" t="str">
        <f t="shared" si="15"/>
        <v>vis</v>
      </c>
      <c r="E98" s="45">
        <f>VLOOKUP(C98,Active!C$21:E$972,3,FALSE)</f>
        <v>24410.526771795936</v>
      </c>
      <c r="F98" s="14" t="s">
        <v>94</v>
      </c>
      <c r="G98" s="11" t="str">
        <f t="shared" si="16"/>
        <v>53253.6299</v>
      </c>
      <c r="H98" s="34">
        <f t="shared" si="17"/>
        <v>1480.5</v>
      </c>
      <c r="I98" s="46" t="s">
        <v>390</v>
      </c>
      <c r="J98" s="47" t="s">
        <v>391</v>
      </c>
      <c r="K98" s="46" t="s">
        <v>392</v>
      </c>
      <c r="L98" s="46" t="s">
        <v>393</v>
      </c>
      <c r="M98" s="47" t="s">
        <v>374</v>
      </c>
      <c r="N98" s="47" t="s">
        <v>375</v>
      </c>
      <c r="O98" s="48" t="s">
        <v>376</v>
      </c>
      <c r="P98" s="49" t="s">
        <v>377</v>
      </c>
    </row>
    <row r="99" spans="1:16" ht="12.75" customHeight="1" thickBot="1" x14ac:dyDescent="0.25">
      <c r="A99" s="34" t="str">
        <f t="shared" si="12"/>
        <v>IBVS 5843 </v>
      </c>
      <c r="B99" s="14" t="str">
        <f t="shared" si="13"/>
        <v>I</v>
      </c>
      <c r="C99" s="34">
        <f t="shared" si="14"/>
        <v>53980.7258</v>
      </c>
      <c r="D99" s="11" t="str">
        <f t="shared" si="15"/>
        <v>vis</v>
      </c>
      <c r="E99" s="45">
        <f>VLOOKUP(C99,Active!C$21:E$972,3,FALSE)</f>
        <v>25839.018435426395</v>
      </c>
      <c r="F99" s="14" t="s">
        <v>94</v>
      </c>
      <c r="G99" s="11" t="str">
        <f t="shared" si="16"/>
        <v>53980.7258</v>
      </c>
      <c r="H99" s="34">
        <f t="shared" si="17"/>
        <v>2909</v>
      </c>
      <c r="I99" s="46" t="s">
        <v>394</v>
      </c>
      <c r="J99" s="47" t="s">
        <v>395</v>
      </c>
      <c r="K99" s="46" t="s">
        <v>396</v>
      </c>
      <c r="L99" s="46" t="s">
        <v>397</v>
      </c>
      <c r="M99" s="47" t="s">
        <v>374</v>
      </c>
      <c r="N99" s="47" t="s">
        <v>375</v>
      </c>
      <c r="O99" s="48" t="s">
        <v>376</v>
      </c>
      <c r="P99" s="49" t="s">
        <v>377</v>
      </c>
    </row>
    <row r="100" spans="1:16" ht="12.75" customHeight="1" thickBot="1" x14ac:dyDescent="0.25">
      <c r="A100" s="34" t="str">
        <f t="shared" si="12"/>
        <v>IBVS 5843 </v>
      </c>
      <c r="B100" s="14" t="str">
        <f t="shared" si="13"/>
        <v>I</v>
      </c>
      <c r="C100" s="34">
        <f t="shared" si="14"/>
        <v>53982.761100000003</v>
      </c>
      <c r="D100" s="11" t="str">
        <f t="shared" si="15"/>
        <v>vis</v>
      </c>
      <c r="E100" s="45">
        <f>VLOOKUP(C100,Active!C$21:E$972,3,FALSE)</f>
        <v>25843.017095139636</v>
      </c>
      <c r="F100" s="14" t="s">
        <v>94</v>
      </c>
      <c r="G100" s="11" t="str">
        <f t="shared" si="16"/>
        <v>53982.7611</v>
      </c>
      <c r="H100" s="34">
        <f t="shared" si="17"/>
        <v>2913</v>
      </c>
      <c r="I100" s="46" t="s">
        <v>398</v>
      </c>
      <c r="J100" s="47" t="s">
        <v>399</v>
      </c>
      <c r="K100" s="46" t="s">
        <v>400</v>
      </c>
      <c r="L100" s="46" t="s">
        <v>401</v>
      </c>
      <c r="M100" s="47" t="s">
        <v>374</v>
      </c>
      <c r="N100" s="47" t="s">
        <v>375</v>
      </c>
      <c r="O100" s="48" t="s">
        <v>376</v>
      </c>
      <c r="P100" s="49" t="s">
        <v>377</v>
      </c>
    </row>
    <row r="101" spans="1:16" ht="12.75" customHeight="1" thickBot="1" x14ac:dyDescent="0.25">
      <c r="A101" s="34" t="str">
        <f t="shared" si="12"/>
        <v>IBVS 5843 </v>
      </c>
      <c r="B101" s="14" t="str">
        <f t="shared" si="13"/>
        <v>I</v>
      </c>
      <c r="C101" s="34">
        <f t="shared" si="14"/>
        <v>54032.644</v>
      </c>
      <c r="D101" s="11" t="str">
        <f t="shared" si="15"/>
        <v>vis</v>
      </c>
      <c r="E101" s="45">
        <f>VLOOKUP(C101,Active!C$21:E$972,3,FALSE)</f>
        <v>25941.019720113462</v>
      </c>
      <c r="F101" s="14" t="s">
        <v>94</v>
      </c>
      <c r="G101" s="11" t="str">
        <f t="shared" si="16"/>
        <v>54032.6440</v>
      </c>
      <c r="H101" s="34">
        <f t="shared" si="17"/>
        <v>3011</v>
      </c>
      <c r="I101" s="46" t="s">
        <v>408</v>
      </c>
      <c r="J101" s="47" t="s">
        <v>409</v>
      </c>
      <c r="K101" s="46" t="s">
        <v>410</v>
      </c>
      <c r="L101" s="46" t="s">
        <v>411</v>
      </c>
      <c r="M101" s="47" t="s">
        <v>374</v>
      </c>
      <c r="N101" s="47" t="s">
        <v>375</v>
      </c>
      <c r="O101" s="48" t="s">
        <v>376</v>
      </c>
      <c r="P101" s="49" t="s">
        <v>377</v>
      </c>
    </row>
    <row r="102" spans="1:16" ht="12.75" customHeight="1" thickBot="1" x14ac:dyDescent="0.25">
      <c r="A102" s="34" t="str">
        <f t="shared" si="12"/>
        <v>OEJV 0116 </v>
      </c>
      <c r="B102" s="14" t="str">
        <f t="shared" si="13"/>
        <v>II</v>
      </c>
      <c r="C102" s="34">
        <f t="shared" si="14"/>
        <v>54979.631000000001</v>
      </c>
      <c r="D102" s="11" t="str">
        <f t="shared" si="15"/>
        <v>vis</v>
      </c>
      <c r="E102" s="45">
        <f>VLOOKUP(C102,Active!C$21:E$972,3,FALSE)</f>
        <v>27801.521251020757</v>
      </c>
      <c r="F102" s="14" t="s">
        <v>94</v>
      </c>
      <c r="G102" s="11" t="str">
        <f t="shared" si="16"/>
        <v>54979.631</v>
      </c>
      <c r="H102" s="34">
        <f t="shared" si="17"/>
        <v>4871.5</v>
      </c>
      <c r="I102" s="46" t="s">
        <v>419</v>
      </c>
      <c r="J102" s="47" t="s">
        <v>420</v>
      </c>
      <c r="K102" s="46" t="s">
        <v>421</v>
      </c>
      <c r="L102" s="46" t="s">
        <v>181</v>
      </c>
      <c r="M102" s="47" t="s">
        <v>374</v>
      </c>
      <c r="N102" s="47" t="s">
        <v>422</v>
      </c>
      <c r="O102" s="48" t="s">
        <v>329</v>
      </c>
      <c r="P102" s="49" t="s">
        <v>423</v>
      </c>
    </row>
    <row r="103" spans="1:16" ht="12.75" customHeight="1" thickBot="1" x14ac:dyDescent="0.25">
      <c r="A103" s="34" t="str">
        <f t="shared" si="12"/>
        <v>OEJV 0116 </v>
      </c>
      <c r="B103" s="14" t="str">
        <f t="shared" si="13"/>
        <v>I</v>
      </c>
      <c r="C103" s="34">
        <f t="shared" si="14"/>
        <v>54988.538999999997</v>
      </c>
      <c r="D103" s="11" t="str">
        <f t="shared" si="15"/>
        <v>vis</v>
      </c>
      <c r="E103" s="45">
        <f>VLOOKUP(C103,Active!C$21:E$972,3,FALSE)</f>
        <v>27819.022386345019</v>
      </c>
      <c r="F103" s="14" t="s">
        <v>94</v>
      </c>
      <c r="G103" s="11" t="str">
        <f t="shared" si="16"/>
        <v>54988.539</v>
      </c>
      <c r="H103" s="34">
        <f t="shared" si="17"/>
        <v>4889</v>
      </c>
      <c r="I103" s="46" t="s">
        <v>424</v>
      </c>
      <c r="J103" s="47" t="s">
        <v>425</v>
      </c>
      <c r="K103" s="46" t="s">
        <v>426</v>
      </c>
      <c r="L103" s="46" t="s">
        <v>181</v>
      </c>
      <c r="M103" s="47" t="s">
        <v>374</v>
      </c>
      <c r="N103" s="47" t="s">
        <v>422</v>
      </c>
      <c r="O103" s="48" t="s">
        <v>329</v>
      </c>
      <c r="P103" s="49" t="s">
        <v>423</v>
      </c>
    </row>
    <row r="104" spans="1:16" ht="12.75" customHeight="1" thickBot="1" x14ac:dyDescent="0.25">
      <c r="A104" s="34" t="str">
        <f t="shared" si="12"/>
        <v>OEJV 0172 </v>
      </c>
      <c r="B104" s="14" t="str">
        <f t="shared" si="13"/>
        <v>I</v>
      </c>
      <c r="C104" s="34">
        <f t="shared" si="14"/>
        <v>56955.298000000003</v>
      </c>
      <c r="D104" s="11" t="str">
        <f t="shared" si="15"/>
        <v>vis</v>
      </c>
      <c r="E104" s="45">
        <f>VLOOKUP(C104,Active!C$21:E$972,3,FALSE)</f>
        <v>31683.022769059575</v>
      </c>
      <c r="F104" s="14" t="s">
        <v>94</v>
      </c>
      <c r="G104" s="11" t="str">
        <f t="shared" si="16"/>
        <v>56955.298</v>
      </c>
      <c r="H104" s="34">
        <f t="shared" si="17"/>
        <v>8753</v>
      </c>
      <c r="I104" s="46" t="s">
        <v>433</v>
      </c>
      <c r="J104" s="47" t="s">
        <v>434</v>
      </c>
      <c r="K104" s="46" t="s">
        <v>435</v>
      </c>
      <c r="L104" s="46" t="s">
        <v>181</v>
      </c>
      <c r="M104" s="47" t="s">
        <v>374</v>
      </c>
      <c r="N104" s="47" t="s">
        <v>422</v>
      </c>
      <c r="O104" s="48" t="s">
        <v>329</v>
      </c>
      <c r="P104" s="49" t="s">
        <v>436</v>
      </c>
    </row>
    <row r="105" spans="1:16" ht="12.75" customHeight="1" thickBot="1" x14ac:dyDescent="0.25">
      <c r="A105" s="34" t="str">
        <f t="shared" si="12"/>
        <v> AC 223.25 </v>
      </c>
      <c r="B105" s="14" t="str">
        <f t="shared" si="13"/>
        <v>I</v>
      </c>
      <c r="C105" s="34">
        <f t="shared" si="14"/>
        <v>31375.215</v>
      </c>
      <c r="D105" s="11" t="str">
        <f t="shared" si="15"/>
        <v>vis</v>
      </c>
      <c r="E105" s="45">
        <f>VLOOKUP(C105,Active!C$21:E$972,3,FALSE)</f>
        <v>-18572.982416054529</v>
      </c>
      <c r="F105" s="14" t="s">
        <v>94</v>
      </c>
      <c r="G105" s="11" t="str">
        <f t="shared" si="16"/>
        <v>31375.215</v>
      </c>
      <c r="H105" s="34">
        <f t="shared" si="17"/>
        <v>-41503</v>
      </c>
      <c r="I105" s="46" t="s">
        <v>112</v>
      </c>
      <c r="J105" s="47" t="s">
        <v>113</v>
      </c>
      <c r="K105" s="46">
        <v>-41503</v>
      </c>
      <c r="L105" s="46" t="s">
        <v>114</v>
      </c>
      <c r="M105" s="47" t="s">
        <v>100</v>
      </c>
      <c r="N105" s="47"/>
      <c r="O105" s="48" t="s">
        <v>101</v>
      </c>
      <c r="P105" s="48" t="s">
        <v>102</v>
      </c>
    </row>
    <row r="106" spans="1:16" ht="12.75" customHeight="1" thickBot="1" x14ac:dyDescent="0.25">
      <c r="A106" s="34" t="str">
        <f t="shared" si="12"/>
        <v> AJ 79.1098 </v>
      </c>
      <c r="B106" s="14" t="str">
        <f t="shared" si="13"/>
        <v>I</v>
      </c>
      <c r="C106" s="34">
        <f t="shared" si="14"/>
        <v>40828.779900000001</v>
      </c>
      <c r="D106" s="11" t="str">
        <f t="shared" si="15"/>
        <v>vis</v>
      </c>
      <c r="E106" s="45">
        <f>VLOOKUP(C106,Active!C$21:E$972,3,FALSE)</f>
        <v>-9.8232686301648981E-4</v>
      </c>
      <c r="F106" s="14" t="s">
        <v>94</v>
      </c>
      <c r="G106" s="11" t="str">
        <f t="shared" si="16"/>
        <v>40828.7799</v>
      </c>
      <c r="H106" s="34">
        <f t="shared" si="17"/>
        <v>-22930</v>
      </c>
      <c r="I106" s="46" t="s">
        <v>147</v>
      </c>
      <c r="J106" s="47" t="s">
        <v>148</v>
      </c>
      <c r="K106" s="46">
        <v>-22930</v>
      </c>
      <c r="L106" s="46" t="s">
        <v>149</v>
      </c>
      <c r="M106" s="47" t="s">
        <v>150</v>
      </c>
      <c r="N106" s="47" t="s">
        <v>151</v>
      </c>
      <c r="O106" s="48" t="s">
        <v>152</v>
      </c>
      <c r="P106" s="48" t="s">
        <v>153</v>
      </c>
    </row>
    <row r="107" spans="1:16" ht="12.75" customHeight="1" thickBot="1" x14ac:dyDescent="0.25">
      <c r="A107" s="34" t="str">
        <f t="shared" ref="A107:A114" si="18">P107</f>
        <v> JBAA 85.444 </v>
      </c>
      <c r="B107" s="14" t="str">
        <f t="shared" ref="B107:B114" si="19">IF(H107=INT(H107),"I","II")</f>
        <v>I</v>
      </c>
      <c r="C107" s="34">
        <f t="shared" ref="C107:C114" si="20">1*G107</f>
        <v>41916.004000000001</v>
      </c>
      <c r="D107" s="11" t="str">
        <f t="shared" ref="D107:D114" si="21">VLOOKUP(F107,I$1:J$5,2,FALSE)</f>
        <v>vis</v>
      </c>
      <c r="E107" s="45">
        <f>VLOOKUP(C107,Active!C$21:E$972,3,FALSE)</f>
        <v>2136.017888565033</v>
      </c>
      <c r="F107" s="14" t="s">
        <v>94</v>
      </c>
      <c r="G107" s="11" t="str">
        <f t="shared" ref="G107:G114" si="22">MID(I107,3,LEN(I107)-3)</f>
        <v>41916.004</v>
      </c>
      <c r="H107" s="34">
        <f t="shared" ref="H107:H114" si="23">1*K107</f>
        <v>-20794</v>
      </c>
      <c r="I107" s="46" t="s">
        <v>236</v>
      </c>
      <c r="J107" s="47" t="s">
        <v>237</v>
      </c>
      <c r="K107" s="46">
        <v>-20794</v>
      </c>
      <c r="L107" s="46" t="s">
        <v>108</v>
      </c>
      <c r="M107" s="47" t="s">
        <v>169</v>
      </c>
      <c r="N107" s="47"/>
      <c r="O107" s="48" t="s">
        <v>238</v>
      </c>
      <c r="P107" s="48" t="s">
        <v>239</v>
      </c>
    </row>
    <row r="108" spans="1:16" ht="12.75" customHeight="1" thickBot="1" x14ac:dyDescent="0.25">
      <c r="A108" s="34" t="str">
        <f t="shared" si="18"/>
        <v> BBS 17 </v>
      </c>
      <c r="B108" s="14" t="str">
        <f t="shared" si="19"/>
        <v>I</v>
      </c>
      <c r="C108" s="34">
        <f t="shared" si="20"/>
        <v>42261.607000000004</v>
      </c>
      <c r="D108" s="11" t="str">
        <f t="shared" si="21"/>
        <v>vis</v>
      </c>
      <c r="E108" s="45">
        <f>VLOOKUP(C108,Active!C$21:E$972,3,FALSE)</f>
        <v>2815.0081076347337</v>
      </c>
      <c r="F108" s="14" t="s">
        <v>94</v>
      </c>
      <c r="G108" s="11" t="str">
        <f t="shared" si="22"/>
        <v>42261.607</v>
      </c>
      <c r="H108" s="34">
        <f t="shared" si="23"/>
        <v>-20115</v>
      </c>
      <c r="I108" s="46" t="s">
        <v>258</v>
      </c>
      <c r="J108" s="47" t="s">
        <v>259</v>
      </c>
      <c r="K108" s="46">
        <v>-20115</v>
      </c>
      <c r="L108" s="46" t="s">
        <v>181</v>
      </c>
      <c r="M108" s="47" t="s">
        <v>169</v>
      </c>
      <c r="N108" s="47"/>
      <c r="O108" s="48" t="s">
        <v>170</v>
      </c>
      <c r="P108" s="48" t="s">
        <v>260</v>
      </c>
    </row>
    <row r="109" spans="1:16" ht="12.75" customHeight="1" thickBot="1" x14ac:dyDescent="0.25">
      <c r="A109" s="34" t="str">
        <f t="shared" si="18"/>
        <v>VSB 38 </v>
      </c>
      <c r="B109" s="14" t="str">
        <f t="shared" si="19"/>
        <v>II</v>
      </c>
      <c r="C109" s="34">
        <f t="shared" si="20"/>
        <v>51806.042800000003</v>
      </c>
      <c r="D109" s="11" t="str">
        <f t="shared" si="21"/>
        <v>vis</v>
      </c>
      <c r="E109" s="45">
        <f>VLOOKUP(C109,Active!C$21:E$972,3,FALSE)</f>
        <v>21566.519392949507</v>
      </c>
      <c r="F109" s="14" t="s">
        <v>94</v>
      </c>
      <c r="G109" s="11" t="str">
        <f t="shared" si="22"/>
        <v>51806.0428</v>
      </c>
      <c r="H109" s="34">
        <f t="shared" si="23"/>
        <v>-1363.5</v>
      </c>
      <c r="I109" s="46" t="s">
        <v>359</v>
      </c>
      <c r="J109" s="47" t="s">
        <v>360</v>
      </c>
      <c r="K109" s="46">
        <v>-1363.5</v>
      </c>
      <c r="L109" s="46" t="s">
        <v>361</v>
      </c>
      <c r="M109" s="47" t="s">
        <v>150</v>
      </c>
      <c r="N109" s="47" t="s">
        <v>151</v>
      </c>
      <c r="O109" s="48" t="s">
        <v>362</v>
      </c>
      <c r="P109" s="49" t="s">
        <v>363</v>
      </c>
    </row>
    <row r="110" spans="1:16" ht="12.75" customHeight="1" thickBot="1" x14ac:dyDescent="0.25">
      <c r="A110" s="34" t="str">
        <f t="shared" si="18"/>
        <v>VSB 39 </v>
      </c>
      <c r="B110" s="14" t="str">
        <f t="shared" si="19"/>
        <v>II</v>
      </c>
      <c r="C110" s="34">
        <f t="shared" si="20"/>
        <v>52175.060599999997</v>
      </c>
      <c r="D110" s="11" t="str">
        <f t="shared" si="21"/>
        <v>vis</v>
      </c>
      <c r="E110" s="45">
        <f>VLOOKUP(C110,Active!C$21:E$972,3,FALSE)</f>
        <v>22291.511585906781</v>
      </c>
      <c r="F110" s="14" t="s">
        <v>94</v>
      </c>
      <c r="G110" s="11" t="str">
        <f t="shared" si="22"/>
        <v>52175.0606</v>
      </c>
      <c r="H110" s="34">
        <f t="shared" si="23"/>
        <v>-638.5</v>
      </c>
      <c r="I110" s="46" t="s">
        <v>364</v>
      </c>
      <c r="J110" s="47" t="s">
        <v>365</v>
      </c>
      <c r="K110" s="46">
        <v>-638.5</v>
      </c>
      <c r="L110" s="46" t="s">
        <v>366</v>
      </c>
      <c r="M110" s="47" t="s">
        <v>150</v>
      </c>
      <c r="N110" s="47" t="s">
        <v>151</v>
      </c>
      <c r="O110" s="48" t="s">
        <v>362</v>
      </c>
      <c r="P110" s="49" t="s">
        <v>367</v>
      </c>
    </row>
    <row r="111" spans="1:16" ht="12.75" customHeight="1" thickBot="1" x14ac:dyDescent="0.25">
      <c r="A111" s="34" t="str">
        <f t="shared" si="18"/>
        <v>VSB 40 </v>
      </c>
      <c r="B111" s="14" t="str">
        <f t="shared" si="19"/>
        <v>II</v>
      </c>
      <c r="C111" s="34">
        <f t="shared" si="20"/>
        <v>52516.087500000001</v>
      </c>
      <c r="D111" s="11" t="str">
        <f t="shared" si="21"/>
        <v>vis</v>
      </c>
      <c r="E111" s="45">
        <f>VLOOKUP(C111,Active!C$21:E$972,3,FALSE)</f>
        <v>22961.511353095324</v>
      </c>
      <c r="F111" s="14" t="s">
        <v>94</v>
      </c>
      <c r="G111" s="11" t="str">
        <f t="shared" si="22"/>
        <v>52516.0875</v>
      </c>
      <c r="H111" s="34">
        <f t="shared" si="23"/>
        <v>31.5</v>
      </c>
      <c r="I111" s="46" t="s">
        <v>368</v>
      </c>
      <c r="J111" s="47" t="s">
        <v>369</v>
      </c>
      <c r="K111" s="46">
        <v>31.5</v>
      </c>
      <c r="L111" s="46" t="s">
        <v>149</v>
      </c>
      <c r="M111" s="47" t="s">
        <v>150</v>
      </c>
      <c r="N111" s="47" t="s">
        <v>151</v>
      </c>
      <c r="O111" s="48" t="s">
        <v>362</v>
      </c>
      <c r="P111" s="49" t="s">
        <v>370</v>
      </c>
    </row>
    <row r="112" spans="1:16" ht="12.75" customHeight="1" thickBot="1" x14ac:dyDescent="0.25">
      <c r="A112" s="34" t="str">
        <f t="shared" si="18"/>
        <v>VSB 45 </v>
      </c>
      <c r="B112" s="14" t="str">
        <f t="shared" si="19"/>
        <v>I</v>
      </c>
      <c r="C112" s="34">
        <f t="shared" si="20"/>
        <v>54023.991199999997</v>
      </c>
      <c r="D112" s="11" t="str">
        <f t="shared" si="21"/>
        <v>vis</v>
      </c>
      <c r="E112" s="45">
        <f>VLOOKUP(C112,Active!C$21:E$972,3,FALSE)</f>
        <v>25924.019964418145</v>
      </c>
      <c r="F112" s="14" t="s">
        <v>94</v>
      </c>
      <c r="G112" s="11" t="str">
        <f t="shared" si="22"/>
        <v>54023.9912</v>
      </c>
      <c r="H112" s="34">
        <f t="shared" si="23"/>
        <v>2994</v>
      </c>
      <c r="I112" s="46" t="s">
        <v>402</v>
      </c>
      <c r="J112" s="47" t="s">
        <v>403</v>
      </c>
      <c r="K112" s="46" t="s">
        <v>404</v>
      </c>
      <c r="L112" s="46" t="s">
        <v>405</v>
      </c>
      <c r="M112" s="47" t="s">
        <v>150</v>
      </c>
      <c r="N112" s="47" t="s">
        <v>151</v>
      </c>
      <c r="O112" s="48" t="s">
        <v>406</v>
      </c>
      <c r="P112" s="49" t="s">
        <v>407</v>
      </c>
    </row>
    <row r="113" spans="1:16" ht="12.75" customHeight="1" thickBot="1" x14ac:dyDescent="0.25">
      <c r="A113" s="34" t="str">
        <f t="shared" si="18"/>
        <v>VSB 48 </v>
      </c>
      <c r="B113" s="14" t="str">
        <f t="shared" si="19"/>
        <v>II</v>
      </c>
      <c r="C113" s="34">
        <f t="shared" si="20"/>
        <v>54720.043799999999</v>
      </c>
      <c r="D113" s="11" t="str">
        <f t="shared" si="21"/>
        <v>vis</v>
      </c>
      <c r="E113" s="45">
        <f>VLOOKUP(C113,Active!C$21:E$972,3,FALSE)</f>
        <v>27291.522293269554</v>
      </c>
      <c r="F113" s="14" t="s">
        <v>94</v>
      </c>
      <c r="G113" s="11" t="str">
        <f t="shared" si="22"/>
        <v>54720.0438</v>
      </c>
      <c r="H113" s="34">
        <f t="shared" si="23"/>
        <v>4361.5</v>
      </c>
      <c r="I113" s="46" t="s">
        <v>412</v>
      </c>
      <c r="J113" s="47" t="s">
        <v>413</v>
      </c>
      <c r="K113" s="46" t="s">
        <v>414</v>
      </c>
      <c r="L113" s="46" t="s">
        <v>415</v>
      </c>
      <c r="M113" s="47" t="s">
        <v>374</v>
      </c>
      <c r="N113" s="47" t="s">
        <v>416</v>
      </c>
      <c r="O113" s="48" t="s">
        <v>417</v>
      </c>
      <c r="P113" s="49" t="s">
        <v>418</v>
      </c>
    </row>
    <row r="114" spans="1:16" ht="12.75" customHeight="1" thickBot="1" x14ac:dyDescent="0.25">
      <c r="A114" s="34" t="str">
        <f t="shared" si="18"/>
        <v>VSB 50 </v>
      </c>
      <c r="B114" s="14" t="str">
        <f t="shared" si="19"/>
        <v>I</v>
      </c>
      <c r="C114" s="34">
        <f t="shared" si="20"/>
        <v>55098.992200000001</v>
      </c>
      <c r="D114" s="11" t="str">
        <f t="shared" si="21"/>
        <v>vis</v>
      </c>
      <c r="E114" s="45">
        <f>VLOOKUP(C114,Active!C$21:E$972,3,FALSE)</f>
        <v>28036.024676443631</v>
      </c>
      <c r="F114" s="14" t="s">
        <v>94</v>
      </c>
      <c r="G114" s="11" t="str">
        <f t="shared" si="22"/>
        <v>55098.9922</v>
      </c>
      <c r="H114" s="34">
        <f t="shared" si="23"/>
        <v>5106</v>
      </c>
      <c r="I114" s="46" t="s">
        <v>427</v>
      </c>
      <c r="J114" s="47" t="s">
        <v>428</v>
      </c>
      <c r="K114" s="46" t="s">
        <v>429</v>
      </c>
      <c r="L114" s="46" t="s">
        <v>430</v>
      </c>
      <c r="M114" s="47" t="s">
        <v>374</v>
      </c>
      <c r="N114" s="47" t="s">
        <v>431</v>
      </c>
      <c r="O114" s="48" t="s">
        <v>417</v>
      </c>
      <c r="P114" s="49" t="s">
        <v>432</v>
      </c>
    </row>
    <row r="115" spans="1:16" ht="12.75" customHeight="1" x14ac:dyDescent="0.2">
      <c r="A115" s="11"/>
      <c r="C115" s="11"/>
      <c r="H115" s="11"/>
    </row>
    <row r="116" spans="1:16" ht="12.75" customHeight="1" x14ac:dyDescent="0.2">
      <c r="A116" s="11"/>
      <c r="C116" s="11"/>
      <c r="H116" s="11"/>
    </row>
    <row r="117" spans="1:16" ht="12.75" customHeight="1" x14ac:dyDescent="0.2">
      <c r="A117" s="11"/>
      <c r="C117" s="11"/>
      <c r="H117" s="11"/>
    </row>
    <row r="118" spans="1:16" ht="12.75" customHeight="1" x14ac:dyDescent="0.2">
      <c r="A118" s="11"/>
      <c r="C118" s="11"/>
      <c r="H118" s="11"/>
    </row>
    <row r="119" spans="1:16" ht="12.75" customHeight="1" x14ac:dyDescent="0.2">
      <c r="A119" s="11"/>
      <c r="C119" s="11"/>
      <c r="H119" s="11"/>
    </row>
    <row r="120" spans="1:16" ht="12.75" customHeight="1" x14ac:dyDescent="0.2">
      <c r="A120" s="11"/>
      <c r="C120" s="11"/>
      <c r="H120" s="11"/>
    </row>
    <row r="121" spans="1:16" ht="12.75" customHeight="1" x14ac:dyDescent="0.2">
      <c r="A121" s="11"/>
      <c r="C121" s="11"/>
      <c r="H121" s="11"/>
    </row>
    <row r="122" spans="1:16" ht="12.75" customHeight="1" x14ac:dyDescent="0.2">
      <c r="A122" s="11"/>
      <c r="C122" s="11"/>
      <c r="H122" s="11"/>
    </row>
    <row r="123" spans="1:16" ht="12.75" customHeight="1" x14ac:dyDescent="0.2">
      <c r="A123" s="11"/>
      <c r="C123" s="11"/>
      <c r="H123" s="11"/>
    </row>
    <row r="124" spans="1:16" ht="12.75" customHeight="1" x14ac:dyDescent="0.2">
      <c r="A124" s="11"/>
      <c r="C124" s="11"/>
      <c r="H124" s="11"/>
    </row>
    <row r="125" spans="1:16" ht="12.75" customHeight="1" x14ac:dyDescent="0.2">
      <c r="A125" s="11"/>
      <c r="C125" s="11"/>
      <c r="H125" s="11"/>
    </row>
    <row r="126" spans="1:16" ht="12.75" customHeight="1" x14ac:dyDescent="0.2">
      <c r="A126" s="11"/>
      <c r="C126" s="11"/>
      <c r="H126" s="11"/>
    </row>
    <row r="127" spans="1:16" ht="12.75" customHeight="1" x14ac:dyDescent="0.2">
      <c r="A127" s="11"/>
      <c r="C127" s="11"/>
      <c r="H127" s="11"/>
    </row>
    <row r="128" spans="1:16" ht="12.75" customHeight="1" x14ac:dyDescent="0.2">
      <c r="A128" s="11"/>
      <c r="C128" s="11"/>
      <c r="H128" s="11"/>
    </row>
    <row r="129" s="11" customFormat="1" ht="12.75" customHeight="1" x14ac:dyDescent="0.2"/>
    <row r="130" s="11" customFormat="1" ht="12.75" customHeight="1" x14ac:dyDescent="0.2"/>
    <row r="131" s="11" customFormat="1" ht="12.75" customHeight="1" x14ac:dyDescent="0.2"/>
    <row r="132" s="11" customFormat="1" ht="12.75" customHeight="1" x14ac:dyDescent="0.2"/>
    <row r="133" s="11" customFormat="1" ht="12.75" customHeight="1" x14ac:dyDescent="0.2"/>
    <row r="134" s="11" customFormat="1" ht="12.75" customHeight="1" x14ac:dyDescent="0.2"/>
    <row r="135" s="11" customFormat="1" ht="12.75" customHeight="1" x14ac:dyDescent="0.2"/>
    <row r="136" s="11" customFormat="1" ht="12.75" customHeight="1" x14ac:dyDescent="0.2"/>
    <row r="137" s="11" customFormat="1" ht="12.75" customHeight="1" x14ac:dyDescent="0.2"/>
    <row r="138" s="11" customFormat="1" ht="12.75" customHeight="1" x14ac:dyDescent="0.2"/>
    <row r="139" s="11" customFormat="1" ht="12.75" customHeight="1" x14ac:dyDescent="0.2"/>
    <row r="140" s="11" customFormat="1" ht="12.75" customHeight="1" x14ac:dyDescent="0.2"/>
    <row r="141" s="11" customFormat="1" ht="12.75" customHeight="1" x14ac:dyDescent="0.2"/>
    <row r="142" s="11" customFormat="1" ht="12.75" customHeight="1" x14ac:dyDescent="0.2"/>
    <row r="143" s="11" customFormat="1" ht="12.75" customHeight="1" x14ac:dyDescent="0.2"/>
    <row r="144" s="11" customFormat="1" ht="12.75" customHeight="1" x14ac:dyDescent="0.2"/>
    <row r="145" s="11" customFormat="1" ht="12.75" customHeight="1" x14ac:dyDescent="0.2"/>
    <row r="146" s="11" customFormat="1" ht="12.75" customHeight="1" x14ac:dyDescent="0.2"/>
    <row r="147" s="11" customFormat="1" ht="12.75" customHeight="1" x14ac:dyDescent="0.2"/>
    <row r="148" s="11" customFormat="1" ht="12.75" customHeight="1" x14ac:dyDescent="0.2"/>
    <row r="149" s="11" customFormat="1" ht="12.75" customHeight="1" x14ac:dyDescent="0.2"/>
    <row r="150" s="11" customFormat="1" ht="12.75" customHeight="1" x14ac:dyDescent="0.2"/>
    <row r="151" s="11" customFormat="1" ht="12.75" customHeight="1" x14ac:dyDescent="0.2"/>
    <row r="152" s="11" customFormat="1" ht="12.75" customHeight="1" x14ac:dyDescent="0.2"/>
    <row r="153" s="11" customFormat="1" ht="12.75" customHeight="1" x14ac:dyDescent="0.2"/>
    <row r="154" s="11" customFormat="1" ht="12.75" customHeight="1" x14ac:dyDescent="0.2"/>
    <row r="155" s="11" customFormat="1" ht="12.75" customHeight="1" x14ac:dyDescent="0.2"/>
    <row r="156" s="11" customFormat="1" ht="12.75" customHeight="1" x14ac:dyDescent="0.2"/>
    <row r="157" s="11" customFormat="1" ht="12.75" customHeight="1" x14ac:dyDescent="0.2"/>
    <row r="158" s="11" customFormat="1" ht="12.75" customHeight="1" x14ac:dyDescent="0.2"/>
    <row r="159" s="11" customFormat="1" ht="12.75" customHeight="1" x14ac:dyDescent="0.2"/>
    <row r="160" s="11" customFormat="1" ht="12.75" customHeight="1" x14ac:dyDescent="0.2"/>
    <row r="161" s="11" customFormat="1" ht="12.75" customHeight="1" x14ac:dyDescent="0.2"/>
    <row r="162" s="11" customFormat="1" ht="12.75" customHeight="1" x14ac:dyDescent="0.2"/>
    <row r="163" s="11" customFormat="1" ht="12.75" customHeight="1" x14ac:dyDescent="0.2"/>
    <row r="164" s="11" customFormat="1" ht="12.75" customHeight="1" x14ac:dyDescent="0.2"/>
    <row r="165" s="11" customFormat="1" ht="12.75" customHeight="1" x14ac:dyDescent="0.2"/>
    <row r="166" s="11" customFormat="1" ht="12.75" customHeight="1" x14ac:dyDescent="0.2"/>
    <row r="167" s="11" customFormat="1" ht="12.75" customHeight="1" x14ac:dyDescent="0.2"/>
    <row r="168" s="11" customFormat="1" ht="12.75" customHeight="1" x14ac:dyDescent="0.2"/>
    <row r="169" s="11" customFormat="1" ht="12.75" customHeight="1" x14ac:dyDescent="0.2"/>
    <row r="170" s="11" customFormat="1" ht="12.75" customHeight="1" x14ac:dyDescent="0.2"/>
    <row r="171" s="11" customFormat="1" ht="12.75" customHeight="1" x14ac:dyDescent="0.2"/>
    <row r="172" s="11" customFormat="1" ht="12.75" customHeight="1" x14ac:dyDescent="0.2"/>
    <row r="173" s="11" customFormat="1" ht="12.75" customHeight="1" x14ac:dyDescent="0.2"/>
    <row r="174" s="11" customFormat="1" ht="12.75" customHeight="1" x14ac:dyDescent="0.2"/>
    <row r="175" s="11" customFormat="1" ht="12.75" customHeight="1" x14ac:dyDescent="0.2"/>
    <row r="176" s="11" customFormat="1" ht="12.75" customHeight="1" x14ac:dyDescent="0.2"/>
    <row r="177" spans="1:8" ht="12.75" customHeight="1" x14ac:dyDescent="0.2">
      <c r="A177" s="11"/>
      <c r="C177" s="11"/>
      <c r="H177" s="11"/>
    </row>
    <row r="178" spans="1:8" ht="12.75" customHeight="1" x14ac:dyDescent="0.2">
      <c r="A178" s="11"/>
      <c r="C178" s="11"/>
      <c r="H178" s="11"/>
    </row>
    <row r="179" spans="1:8" ht="12.75" customHeight="1" x14ac:dyDescent="0.2">
      <c r="A179" s="11"/>
      <c r="C179" s="11"/>
      <c r="H179" s="11"/>
    </row>
    <row r="180" spans="1:8" ht="12.75" customHeight="1" x14ac:dyDescent="0.2">
      <c r="A180" s="11"/>
      <c r="C180" s="11"/>
      <c r="H180" s="11"/>
    </row>
    <row r="181" spans="1:8" ht="12.75" customHeight="1" x14ac:dyDescent="0.2">
      <c r="A181" s="11"/>
      <c r="C181" s="11"/>
      <c r="H181" s="11"/>
    </row>
    <row r="182" spans="1:8" ht="12.75" customHeight="1" x14ac:dyDescent="0.2">
      <c r="A182" s="11"/>
      <c r="C182" s="11"/>
      <c r="H182" s="11"/>
    </row>
    <row r="183" spans="1:8" ht="12.75" customHeight="1" x14ac:dyDescent="0.2">
      <c r="A183" s="11"/>
      <c r="C183" s="11"/>
      <c r="H183" s="11"/>
    </row>
    <row r="184" spans="1:8" ht="12.75" customHeight="1" x14ac:dyDescent="0.2">
      <c r="A184" s="11"/>
      <c r="C184" s="11"/>
      <c r="H184" s="11"/>
    </row>
    <row r="185" spans="1:8" ht="12.75" customHeight="1" x14ac:dyDescent="0.2">
      <c r="A185" s="11"/>
      <c r="C185" s="11"/>
      <c r="H185" s="11"/>
    </row>
    <row r="186" spans="1:8" ht="12.75" customHeight="1" x14ac:dyDescent="0.2">
      <c r="A186" s="11"/>
      <c r="C186" s="11"/>
      <c r="H186" s="11"/>
    </row>
    <row r="187" spans="1:8" ht="12.75" customHeight="1" x14ac:dyDescent="0.2">
      <c r="A187" s="11"/>
      <c r="C187" s="11"/>
      <c r="H187" s="11"/>
    </row>
    <row r="188" spans="1:8" ht="12.75" customHeight="1" x14ac:dyDescent="0.2">
      <c r="A188" s="11"/>
      <c r="C188" s="11"/>
      <c r="H188" s="11"/>
    </row>
    <row r="189" spans="1:8" x14ac:dyDescent="0.2">
      <c r="B189" s="14"/>
      <c r="E189" s="45"/>
      <c r="F189" s="14"/>
    </row>
    <row r="190" spans="1:8" x14ac:dyDescent="0.2">
      <c r="B190" s="14"/>
      <c r="E190" s="45"/>
      <c r="F190" s="14"/>
    </row>
    <row r="191" spans="1:8" x14ac:dyDescent="0.2">
      <c r="B191" s="14"/>
      <c r="E191" s="45"/>
      <c r="F191" s="14"/>
    </row>
    <row r="192" spans="1:8" x14ac:dyDescent="0.2">
      <c r="B192" s="14"/>
      <c r="E192" s="45"/>
      <c r="F192" s="14"/>
    </row>
    <row r="193" spans="2:6" x14ac:dyDescent="0.2">
      <c r="B193" s="14"/>
      <c r="E193" s="45"/>
      <c r="F193" s="14"/>
    </row>
    <row r="194" spans="2:6" x14ac:dyDescent="0.2">
      <c r="B194" s="14"/>
      <c r="E194" s="45"/>
      <c r="F194" s="14"/>
    </row>
    <row r="195" spans="2:6" x14ac:dyDescent="0.2">
      <c r="B195" s="14"/>
      <c r="E195" s="45"/>
      <c r="F195" s="14"/>
    </row>
    <row r="196" spans="2:6" x14ac:dyDescent="0.2">
      <c r="B196" s="14"/>
      <c r="E196" s="45"/>
      <c r="F196" s="14"/>
    </row>
    <row r="197" spans="2:6" x14ac:dyDescent="0.2">
      <c r="B197" s="14"/>
      <c r="E197" s="45"/>
      <c r="F197" s="14"/>
    </row>
    <row r="198" spans="2:6" x14ac:dyDescent="0.2">
      <c r="B198" s="14"/>
      <c r="E198" s="45"/>
      <c r="F198" s="14"/>
    </row>
    <row r="199" spans="2:6" x14ac:dyDescent="0.2">
      <c r="B199" s="14"/>
      <c r="E199" s="45"/>
      <c r="F199" s="14"/>
    </row>
    <row r="200" spans="2:6" x14ac:dyDescent="0.2">
      <c r="B200" s="14"/>
      <c r="E200" s="45"/>
      <c r="F200" s="14"/>
    </row>
    <row r="201" spans="2:6" x14ac:dyDescent="0.2">
      <c r="B201" s="14"/>
      <c r="E201" s="45"/>
      <c r="F201" s="14"/>
    </row>
    <row r="202" spans="2:6" x14ac:dyDescent="0.2">
      <c r="B202" s="14"/>
      <c r="E202" s="45"/>
      <c r="F202" s="14"/>
    </row>
    <row r="203" spans="2:6" x14ac:dyDescent="0.2">
      <c r="B203" s="14"/>
      <c r="E203" s="45"/>
      <c r="F203" s="14"/>
    </row>
    <row r="204" spans="2:6" x14ac:dyDescent="0.2">
      <c r="B204" s="14"/>
      <c r="E204" s="45"/>
      <c r="F204" s="14"/>
    </row>
    <row r="205" spans="2:6" x14ac:dyDescent="0.2">
      <c r="B205" s="14"/>
      <c r="E205" s="45"/>
      <c r="F205" s="14"/>
    </row>
    <row r="206" spans="2:6" x14ac:dyDescent="0.2">
      <c r="B206" s="14"/>
      <c r="E206" s="45"/>
      <c r="F206" s="14"/>
    </row>
    <row r="207" spans="2:6" x14ac:dyDescent="0.2">
      <c r="B207" s="14"/>
      <c r="E207" s="45"/>
      <c r="F207" s="14"/>
    </row>
    <row r="208" spans="2:6" x14ac:dyDescent="0.2">
      <c r="B208" s="14"/>
      <c r="E208" s="45"/>
      <c r="F208" s="14"/>
    </row>
    <row r="209" spans="2:6" x14ac:dyDescent="0.2">
      <c r="B209" s="14"/>
      <c r="E209" s="45"/>
      <c r="F209" s="14"/>
    </row>
    <row r="210" spans="2:6" x14ac:dyDescent="0.2">
      <c r="B210" s="14"/>
      <c r="E210" s="45"/>
      <c r="F210" s="14"/>
    </row>
    <row r="211" spans="2:6" x14ac:dyDescent="0.2">
      <c r="B211" s="14"/>
      <c r="E211" s="45"/>
      <c r="F211" s="14"/>
    </row>
    <row r="212" spans="2:6" x14ac:dyDescent="0.2">
      <c r="B212" s="14"/>
      <c r="E212" s="45"/>
      <c r="F212" s="14"/>
    </row>
    <row r="213" spans="2:6" x14ac:dyDescent="0.2">
      <c r="B213" s="14"/>
      <c r="E213" s="45"/>
      <c r="F213" s="14"/>
    </row>
    <row r="214" spans="2:6" x14ac:dyDescent="0.2">
      <c r="B214" s="14"/>
      <c r="E214" s="45"/>
      <c r="F214" s="14"/>
    </row>
    <row r="215" spans="2:6" x14ac:dyDescent="0.2">
      <c r="B215" s="14"/>
      <c r="E215" s="45"/>
      <c r="F215" s="14"/>
    </row>
    <row r="216" spans="2:6" x14ac:dyDescent="0.2">
      <c r="B216" s="14"/>
      <c r="E216" s="45"/>
      <c r="F216" s="14"/>
    </row>
    <row r="217" spans="2:6" x14ac:dyDescent="0.2">
      <c r="B217" s="14"/>
      <c r="E217" s="45"/>
      <c r="F217" s="14"/>
    </row>
    <row r="218" spans="2:6" x14ac:dyDescent="0.2">
      <c r="B218" s="14"/>
      <c r="E218" s="45"/>
      <c r="F218" s="14"/>
    </row>
    <row r="219" spans="2:6" x14ac:dyDescent="0.2">
      <c r="B219" s="14"/>
      <c r="E219" s="45"/>
      <c r="F219" s="14"/>
    </row>
    <row r="220" spans="2:6" x14ac:dyDescent="0.2">
      <c r="B220" s="14"/>
      <c r="E220" s="45"/>
      <c r="F220" s="14"/>
    </row>
    <row r="221" spans="2:6" x14ac:dyDescent="0.2">
      <c r="B221" s="14"/>
      <c r="E221" s="45"/>
      <c r="F221" s="14"/>
    </row>
    <row r="222" spans="2:6" x14ac:dyDescent="0.2">
      <c r="B222" s="14"/>
      <c r="E222" s="45"/>
      <c r="F222" s="14"/>
    </row>
    <row r="223" spans="2:6" x14ac:dyDescent="0.2">
      <c r="B223" s="14"/>
      <c r="E223" s="45"/>
      <c r="F223" s="14"/>
    </row>
    <row r="224" spans="2:6" x14ac:dyDescent="0.2">
      <c r="B224" s="14"/>
      <c r="E224" s="45"/>
      <c r="F224" s="14"/>
    </row>
    <row r="225" spans="2:6" x14ac:dyDescent="0.2">
      <c r="B225" s="14"/>
      <c r="E225" s="45"/>
      <c r="F225" s="14"/>
    </row>
    <row r="226" spans="2:6" x14ac:dyDescent="0.2">
      <c r="B226" s="14"/>
      <c r="E226" s="45"/>
      <c r="F226" s="14"/>
    </row>
    <row r="227" spans="2:6" x14ac:dyDescent="0.2">
      <c r="B227" s="14"/>
      <c r="E227" s="45"/>
      <c r="F227" s="14"/>
    </row>
    <row r="228" spans="2:6" x14ac:dyDescent="0.2">
      <c r="B228" s="14"/>
      <c r="E228" s="45"/>
      <c r="F228" s="14"/>
    </row>
    <row r="229" spans="2:6" x14ac:dyDescent="0.2">
      <c r="B229" s="14"/>
      <c r="E229" s="45"/>
      <c r="F229" s="14"/>
    </row>
    <row r="230" spans="2:6" x14ac:dyDescent="0.2">
      <c r="B230" s="14"/>
      <c r="E230" s="45"/>
      <c r="F230" s="14"/>
    </row>
    <row r="231" spans="2:6" x14ac:dyDescent="0.2">
      <c r="B231" s="14"/>
      <c r="E231" s="45"/>
      <c r="F231" s="14"/>
    </row>
    <row r="232" spans="2:6" x14ac:dyDescent="0.2">
      <c r="B232" s="14"/>
      <c r="E232" s="45"/>
      <c r="F232" s="14"/>
    </row>
    <row r="233" spans="2:6" x14ac:dyDescent="0.2">
      <c r="B233" s="14"/>
      <c r="E233" s="45"/>
      <c r="F233" s="14"/>
    </row>
    <row r="234" spans="2:6" x14ac:dyDescent="0.2">
      <c r="B234" s="14"/>
      <c r="E234" s="45"/>
      <c r="F234" s="14"/>
    </row>
    <row r="235" spans="2:6" x14ac:dyDescent="0.2">
      <c r="B235" s="14"/>
      <c r="E235" s="45"/>
      <c r="F235" s="14"/>
    </row>
    <row r="236" spans="2:6" x14ac:dyDescent="0.2">
      <c r="B236" s="14"/>
      <c r="E236" s="45"/>
      <c r="F236" s="14"/>
    </row>
    <row r="237" spans="2:6" x14ac:dyDescent="0.2">
      <c r="B237" s="14"/>
      <c r="E237" s="45"/>
      <c r="F237" s="14"/>
    </row>
    <row r="238" spans="2:6" x14ac:dyDescent="0.2">
      <c r="B238" s="14"/>
      <c r="E238" s="45"/>
      <c r="F238" s="14"/>
    </row>
    <row r="239" spans="2:6" x14ac:dyDescent="0.2">
      <c r="B239" s="14"/>
      <c r="E239" s="45"/>
      <c r="F239" s="14"/>
    </row>
    <row r="240" spans="2:6" x14ac:dyDescent="0.2">
      <c r="B240" s="14"/>
      <c r="E240" s="45"/>
      <c r="F240" s="14"/>
    </row>
    <row r="241" spans="2:6" x14ac:dyDescent="0.2">
      <c r="B241" s="14"/>
      <c r="E241" s="45"/>
      <c r="F241" s="14"/>
    </row>
    <row r="242" spans="2:6" x14ac:dyDescent="0.2">
      <c r="B242" s="14"/>
      <c r="E242" s="45"/>
      <c r="F242" s="14"/>
    </row>
    <row r="243" spans="2:6" x14ac:dyDescent="0.2">
      <c r="B243" s="14"/>
      <c r="E243" s="45"/>
      <c r="F243" s="14"/>
    </row>
    <row r="244" spans="2:6" x14ac:dyDescent="0.2">
      <c r="B244" s="14"/>
      <c r="E244" s="45"/>
      <c r="F244" s="14"/>
    </row>
    <row r="245" spans="2:6" x14ac:dyDescent="0.2">
      <c r="B245" s="14"/>
      <c r="E245" s="45"/>
      <c r="F245" s="14"/>
    </row>
    <row r="246" spans="2:6" x14ac:dyDescent="0.2">
      <c r="B246" s="14"/>
      <c r="E246" s="45"/>
      <c r="F246" s="14"/>
    </row>
    <row r="247" spans="2:6" x14ac:dyDescent="0.2">
      <c r="B247" s="14"/>
      <c r="E247" s="45"/>
      <c r="F247" s="14"/>
    </row>
    <row r="248" spans="2:6" x14ac:dyDescent="0.2">
      <c r="B248" s="14"/>
      <c r="E248" s="45"/>
      <c r="F248" s="14"/>
    </row>
    <row r="249" spans="2:6" x14ac:dyDescent="0.2">
      <c r="B249" s="14"/>
      <c r="E249" s="45"/>
      <c r="F249" s="14"/>
    </row>
    <row r="250" spans="2:6" x14ac:dyDescent="0.2">
      <c r="B250" s="14"/>
      <c r="E250" s="45"/>
      <c r="F250" s="14"/>
    </row>
    <row r="251" spans="2:6" x14ac:dyDescent="0.2">
      <c r="B251" s="14"/>
      <c r="E251" s="45"/>
      <c r="F251" s="14"/>
    </row>
    <row r="252" spans="2:6" x14ac:dyDescent="0.2">
      <c r="B252" s="14"/>
      <c r="E252" s="45"/>
      <c r="F252" s="14"/>
    </row>
    <row r="253" spans="2:6" x14ac:dyDescent="0.2">
      <c r="B253" s="14"/>
      <c r="E253" s="45"/>
      <c r="F253" s="14"/>
    </row>
    <row r="254" spans="2:6" x14ac:dyDescent="0.2">
      <c r="B254" s="14"/>
      <c r="E254" s="45"/>
      <c r="F254" s="14"/>
    </row>
    <row r="255" spans="2:6" x14ac:dyDescent="0.2">
      <c r="B255" s="14"/>
      <c r="E255" s="45"/>
      <c r="F255" s="14"/>
    </row>
    <row r="256" spans="2:6" x14ac:dyDescent="0.2">
      <c r="B256" s="14"/>
      <c r="E256" s="45"/>
      <c r="F256" s="14"/>
    </row>
    <row r="257" spans="2:6" x14ac:dyDescent="0.2">
      <c r="B257" s="14"/>
      <c r="E257" s="45"/>
      <c r="F257" s="14"/>
    </row>
    <row r="258" spans="2:6" x14ac:dyDescent="0.2">
      <c r="B258" s="14"/>
      <c r="E258" s="45"/>
      <c r="F258" s="14"/>
    </row>
    <row r="259" spans="2:6" x14ac:dyDescent="0.2">
      <c r="B259" s="14"/>
      <c r="E259" s="45"/>
      <c r="F259" s="14"/>
    </row>
    <row r="260" spans="2:6" x14ac:dyDescent="0.2">
      <c r="B260" s="14"/>
      <c r="E260" s="45"/>
      <c r="F260" s="14"/>
    </row>
    <row r="261" spans="2:6" x14ac:dyDescent="0.2">
      <c r="B261" s="14"/>
      <c r="E261" s="45"/>
      <c r="F261" s="14"/>
    </row>
    <row r="262" spans="2:6" x14ac:dyDescent="0.2">
      <c r="B262" s="14"/>
      <c r="E262" s="45"/>
      <c r="F262" s="14"/>
    </row>
    <row r="263" spans="2:6" x14ac:dyDescent="0.2">
      <c r="B263" s="14"/>
      <c r="E263" s="45"/>
      <c r="F263" s="14"/>
    </row>
    <row r="264" spans="2:6" x14ac:dyDescent="0.2">
      <c r="B264" s="14"/>
      <c r="E264" s="45"/>
      <c r="F264" s="14"/>
    </row>
    <row r="265" spans="2:6" x14ac:dyDescent="0.2">
      <c r="B265" s="14"/>
      <c r="E265" s="45"/>
      <c r="F265" s="14"/>
    </row>
    <row r="266" spans="2:6" x14ac:dyDescent="0.2">
      <c r="B266" s="14"/>
      <c r="E266" s="45"/>
      <c r="F266" s="14"/>
    </row>
    <row r="267" spans="2:6" x14ac:dyDescent="0.2">
      <c r="B267" s="14"/>
      <c r="E267" s="45"/>
      <c r="F267" s="14"/>
    </row>
    <row r="268" spans="2:6" x14ac:dyDescent="0.2">
      <c r="B268" s="14"/>
      <c r="E268" s="45"/>
      <c r="F268" s="14"/>
    </row>
    <row r="269" spans="2:6" x14ac:dyDescent="0.2">
      <c r="B269" s="14"/>
      <c r="E269" s="45"/>
      <c r="F269" s="14"/>
    </row>
    <row r="270" spans="2:6" x14ac:dyDescent="0.2">
      <c r="B270" s="14"/>
      <c r="E270" s="45"/>
      <c r="F270" s="14"/>
    </row>
    <row r="271" spans="2:6" x14ac:dyDescent="0.2">
      <c r="B271" s="14"/>
      <c r="E271" s="45"/>
      <c r="F271" s="14"/>
    </row>
    <row r="272" spans="2:6" x14ac:dyDescent="0.2">
      <c r="B272" s="14"/>
      <c r="E272" s="45"/>
      <c r="F272" s="14"/>
    </row>
    <row r="273" spans="2:6" x14ac:dyDescent="0.2">
      <c r="B273" s="14"/>
      <c r="E273" s="45"/>
      <c r="F273" s="14"/>
    </row>
    <row r="274" spans="2:6" x14ac:dyDescent="0.2">
      <c r="B274" s="14"/>
      <c r="E274" s="45"/>
      <c r="F274" s="14"/>
    </row>
    <row r="275" spans="2:6" x14ac:dyDescent="0.2">
      <c r="B275" s="14"/>
      <c r="E275" s="45"/>
      <c r="F275" s="14"/>
    </row>
    <row r="276" spans="2:6" x14ac:dyDescent="0.2">
      <c r="B276" s="14"/>
      <c r="E276" s="45"/>
      <c r="F276" s="14"/>
    </row>
    <row r="277" spans="2:6" x14ac:dyDescent="0.2">
      <c r="B277" s="14"/>
      <c r="E277" s="45"/>
      <c r="F277" s="14"/>
    </row>
    <row r="278" spans="2:6" x14ac:dyDescent="0.2">
      <c r="B278" s="14"/>
      <c r="E278" s="45"/>
      <c r="F278" s="14"/>
    </row>
    <row r="279" spans="2:6" x14ac:dyDescent="0.2">
      <c r="B279" s="14"/>
      <c r="E279" s="45"/>
      <c r="F279" s="14"/>
    </row>
    <row r="280" spans="2:6" x14ac:dyDescent="0.2">
      <c r="B280" s="14"/>
      <c r="E280" s="45"/>
      <c r="F280" s="14"/>
    </row>
    <row r="281" spans="2:6" x14ac:dyDescent="0.2">
      <c r="B281" s="14"/>
      <c r="E281" s="45"/>
      <c r="F281" s="14"/>
    </row>
    <row r="282" spans="2:6" x14ac:dyDescent="0.2">
      <c r="B282" s="14"/>
      <c r="E282" s="45"/>
      <c r="F282" s="14"/>
    </row>
    <row r="283" spans="2:6" x14ac:dyDescent="0.2">
      <c r="B283" s="14"/>
      <c r="E283" s="45"/>
      <c r="F283" s="14"/>
    </row>
    <row r="284" spans="2:6" x14ac:dyDescent="0.2">
      <c r="B284" s="14"/>
      <c r="E284" s="45"/>
      <c r="F284" s="14"/>
    </row>
    <row r="285" spans="2:6" x14ac:dyDescent="0.2">
      <c r="B285" s="14"/>
      <c r="E285" s="45"/>
      <c r="F285" s="14"/>
    </row>
    <row r="286" spans="2:6" x14ac:dyDescent="0.2">
      <c r="B286" s="14"/>
      <c r="E286" s="45"/>
      <c r="F286" s="14"/>
    </row>
    <row r="287" spans="2:6" x14ac:dyDescent="0.2">
      <c r="B287" s="14"/>
      <c r="E287" s="45"/>
      <c r="F287" s="14"/>
    </row>
    <row r="288" spans="2:6" x14ac:dyDescent="0.2">
      <c r="B288" s="14"/>
      <c r="E288" s="45"/>
      <c r="F288" s="14"/>
    </row>
    <row r="289" spans="2:6" x14ac:dyDescent="0.2">
      <c r="B289" s="14"/>
      <c r="E289" s="45"/>
      <c r="F289" s="14"/>
    </row>
    <row r="290" spans="2:6" x14ac:dyDescent="0.2">
      <c r="B290" s="14"/>
      <c r="E290" s="45"/>
      <c r="F290" s="14"/>
    </row>
    <row r="291" spans="2:6" x14ac:dyDescent="0.2">
      <c r="B291" s="14"/>
      <c r="E291" s="45"/>
      <c r="F291" s="14"/>
    </row>
    <row r="292" spans="2:6" x14ac:dyDescent="0.2">
      <c r="B292" s="14"/>
      <c r="E292" s="45"/>
      <c r="F292" s="14"/>
    </row>
    <row r="293" spans="2:6" x14ac:dyDescent="0.2">
      <c r="B293" s="14"/>
      <c r="E293" s="45"/>
      <c r="F293" s="14"/>
    </row>
    <row r="294" spans="2:6" x14ac:dyDescent="0.2">
      <c r="B294" s="14"/>
      <c r="E294" s="45"/>
      <c r="F294" s="14"/>
    </row>
    <row r="295" spans="2:6" x14ac:dyDescent="0.2">
      <c r="B295" s="14"/>
      <c r="E295" s="45"/>
      <c r="F295" s="14"/>
    </row>
    <row r="296" spans="2:6" x14ac:dyDescent="0.2">
      <c r="B296" s="14"/>
      <c r="E296" s="45"/>
      <c r="F296" s="14"/>
    </row>
    <row r="297" spans="2:6" x14ac:dyDescent="0.2">
      <c r="B297" s="14"/>
      <c r="E297" s="45"/>
      <c r="F297" s="14"/>
    </row>
    <row r="298" spans="2:6" x14ac:dyDescent="0.2">
      <c r="B298" s="14"/>
      <c r="E298" s="45"/>
      <c r="F298" s="14"/>
    </row>
    <row r="299" spans="2:6" x14ac:dyDescent="0.2">
      <c r="B299" s="14"/>
      <c r="E299" s="45"/>
      <c r="F299" s="14"/>
    </row>
    <row r="300" spans="2:6" x14ac:dyDescent="0.2">
      <c r="B300" s="14"/>
      <c r="E300" s="45"/>
      <c r="F300" s="14"/>
    </row>
    <row r="301" spans="2:6" x14ac:dyDescent="0.2">
      <c r="B301" s="14"/>
      <c r="E301" s="45"/>
      <c r="F301" s="14"/>
    </row>
    <row r="302" spans="2:6" x14ac:dyDescent="0.2">
      <c r="B302" s="14"/>
      <c r="E302" s="45"/>
      <c r="F302" s="14"/>
    </row>
    <row r="303" spans="2:6" x14ac:dyDescent="0.2">
      <c r="B303" s="14"/>
      <c r="E303" s="45"/>
      <c r="F303" s="14"/>
    </row>
    <row r="304" spans="2:6" x14ac:dyDescent="0.2">
      <c r="B304" s="14"/>
      <c r="E304" s="45"/>
      <c r="F304" s="14"/>
    </row>
    <row r="305" spans="2:6" x14ac:dyDescent="0.2">
      <c r="B305" s="14"/>
      <c r="E305" s="45"/>
      <c r="F305" s="14"/>
    </row>
    <row r="306" spans="2:6" x14ac:dyDescent="0.2">
      <c r="B306" s="14"/>
      <c r="E306" s="45"/>
      <c r="F306" s="14"/>
    </row>
    <row r="307" spans="2:6" x14ac:dyDescent="0.2">
      <c r="B307" s="14"/>
      <c r="E307" s="45"/>
      <c r="F307" s="14"/>
    </row>
    <row r="308" spans="2:6" x14ac:dyDescent="0.2">
      <c r="B308" s="14"/>
      <c r="E308" s="45"/>
      <c r="F308" s="14"/>
    </row>
    <row r="309" spans="2:6" x14ac:dyDescent="0.2">
      <c r="B309" s="14"/>
      <c r="E309" s="45"/>
      <c r="F309" s="14"/>
    </row>
    <row r="310" spans="2:6" x14ac:dyDescent="0.2">
      <c r="B310" s="14"/>
      <c r="E310" s="45"/>
      <c r="F310" s="14"/>
    </row>
    <row r="311" spans="2:6" x14ac:dyDescent="0.2">
      <c r="B311" s="14"/>
      <c r="E311" s="45"/>
      <c r="F311" s="14"/>
    </row>
    <row r="312" spans="2:6" x14ac:dyDescent="0.2">
      <c r="B312" s="14"/>
      <c r="E312" s="45"/>
      <c r="F312" s="14"/>
    </row>
    <row r="313" spans="2:6" x14ac:dyDescent="0.2">
      <c r="B313" s="14"/>
      <c r="E313" s="45"/>
      <c r="F313" s="14"/>
    </row>
    <row r="314" spans="2:6" x14ac:dyDescent="0.2">
      <c r="B314" s="14"/>
      <c r="E314" s="45"/>
      <c r="F314" s="14"/>
    </row>
    <row r="315" spans="2:6" x14ac:dyDescent="0.2">
      <c r="B315" s="14"/>
      <c r="E315" s="45"/>
      <c r="F315" s="14"/>
    </row>
    <row r="316" spans="2:6" x14ac:dyDescent="0.2">
      <c r="B316" s="14"/>
      <c r="E316" s="45"/>
      <c r="F316" s="14"/>
    </row>
    <row r="317" spans="2:6" x14ac:dyDescent="0.2">
      <c r="B317" s="14"/>
      <c r="E317" s="45"/>
      <c r="F317" s="14"/>
    </row>
    <row r="318" spans="2:6" x14ac:dyDescent="0.2">
      <c r="B318" s="14"/>
      <c r="E318" s="45"/>
      <c r="F318" s="14"/>
    </row>
    <row r="319" spans="2:6" x14ac:dyDescent="0.2">
      <c r="B319" s="14"/>
      <c r="E319" s="45"/>
      <c r="F319" s="14"/>
    </row>
    <row r="320" spans="2:6" x14ac:dyDescent="0.2">
      <c r="B320" s="14"/>
      <c r="E320" s="45"/>
      <c r="F320" s="14"/>
    </row>
    <row r="321" spans="2:6" x14ac:dyDescent="0.2">
      <c r="B321" s="14"/>
      <c r="E321" s="45"/>
      <c r="F321" s="14"/>
    </row>
    <row r="322" spans="2:6" x14ac:dyDescent="0.2">
      <c r="B322" s="14"/>
      <c r="E322" s="45"/>
      <c r="F322" s="14"/>
    </row>
    <row r="323" spans="2:6" x14ac:dyDescent="0.2">
      <c r="B323" s="14"/>
      <c r="E323" s="45"/>
      <c r="F323" s="14"/>
    </row>
    <row r="324" spans="2:6" x14ac:dyDescent="0.2">
      <c r="B324" s="14"/>
      <c r="E324" s="45"/>
      <c r="F324" s="14"/>
    </row>
    <row r="325" spans="2:6" x14ac:dyDescent="0.2">
      <c r="B325" s="14"/>
      <c r="E325" s="45"/>
      <c r="F325" s="14"/>
    </row>
    <row r="326" spans="2:6" x14ac:dyDescent="0.2">
      <c r="B326" s="14"/>
      <c r="E326" s="45"/>
      <c r="F326" s="14"/>
    </row>
    <row r="327" spans="2:6" x14ac:dyDescent="0.2">
      <c r="B327" s="14"/>
      <c r="E327" s="45"/>
      <c r="F327" s="14"/>
    </row>
    <row r="328" spans="2:6" x14ac:dyDescent="0.2">
      <c r="B328" s="14"/>
      <c r="E328" s="45"/>
      <c r="F328" s="14"/>
    </row>
    <row r="329" spans="2:6" x14ac:dyDescent="0.2">
      <c r="B329" s="14"/>
      <c r="E329" s="45"/>
      <c r="F329" s="14"/>
    </row>
    <row r="330" spans="2:6" x14ac:dyDescent="0.2">
      <c r="B330" s="14"/>
      <c r="E330" s="45"/>
      <c r="F330" s="14"/>
    </row>
    <row r="331" spans="2:6" x14ac:dyDescent="0.2">
      <c r="B331" s="14"/>
      <c r="E331" s="45"/>
      <c r="F331" s="14"/>
    </row>
    <row r="332" spans="2:6" x14ac:dyDescent="0.2">
      <c r="B332" s="14"/>
      <c r="E332" s="45"/>
      <c r="F332" s="14"/>
    </row>
    <row r="333" spans="2:6" x14ac:dyDescent="0.2">
      <c r="B333" s="14"/>
      <c r="E333" s="45"/>
      <c r="F333" s="14"/>
    </row>
    <row r="334" spans="2:6" x14ac:dyDescent="0.2">
      <c r="B334" s="14"/>
      <c r="E334" s="45"/>
      <c r="F334" s="14"/>
    </row>
    <row r="335" spans="2:6" x14ac:dyDescent="0.2">
      <c r="B335" s="14"/>
      <c r="E335" s="45"/>
      <c r="F335" s="14"/>
    </row>
    <row r="336" spans="2:6" x14ac:dyDescent="0.2">
      <c r="B336" s="14"/>
      <c r="E336" s="45"/>
      <c r="F336" s="14"/>
    </row>
    <row r="337" spans="2:6" x14ac:dyDescent="0.2">
      <c r="B337" s="14"/>
      <c r="E337" s="45"/>
      <c r="F337" s="14"/>
    </row>
    <row r="338" spans="2:6" x14ac:dyDescent="0.2">
      <c r="B338" s="14"/>
      <c r="E338" s="45"/>
      <c r="F338" s="14"/>
    </row>
    <row r="339" spans="2:6" x14ac:dyDescent="0.2">
      <c r="B339" s="14"/>
      <c r="E339" s="45"/>
      <c r="F339" s="14"/>
    </row>
    <row r="340" spans="2:6" x14ac:dyDescent="0.2">
      <c r="B340" s="14"/>
      <c r="E340" s="45"/>
      <c r="F340" s="14"/>
    </row>
    <row r="341" spans="2:6" x14ac:dyDescent="0.2">
      <c r="B341" s="14"/>
      <c r="E341" s="45"/>
      <c r="F341" s="14"/>
    </row>
    <row r="342" spans="2:6" x14ac:dyDescent="0.2">
      <c r="B342" s="14"/>
      <c r="E342" s="45"/>
      <c r="F342" s="14"/>
    </row>
    <row r="343" spans="2:6" x14ac:dyDescent="0.2">
      <c r="B343" s="14"/>
      <c r="E343" s="45"/>
      <c r="F343" s="14"/>
    </row>
    <row r="344" spans="2:6" x14ac:dyDescent="0.2">
      <c r="B344" s="14"/>
      <c r="E344" s="45"/>
      <c r="F344" s="14"/>
    </row>
    <row r="345" spans="2:6" x14ac:dyDescent="0.2">
      <c r="B345" s="14"/>
      <c r="E345" s="45"/>
      <c r="F345" s="14"/>
    </row>
    <row r="346" spans="2:6" x14ac:dyDescent="0.2">
      <c r="B346" s="14"/>
      <c r="E346" s="45"/>
      <c r="F346" s="14"/>
    </row>
    <row r="347" spans="2:6" x14ac:dyDescent="0.2">
      <c r="B347" s="14"/>
      <c r="E347" s="45"/>
      <c r="F347" s="14"/>
    </row>
    <row r="348" spans="2:6" x14ac:dyDescent="0.2">
      <c r="B348" s="14"/>
      <c r="E348" s="45"/>
      <c r="F348" s="14"/>
    </row>
    <row r="349" spans="2:6" x14ac:dyDescent="0.2">
      <c r="B349" s="14"/>
      <c r="E349" s="45"/>
      <c r="F349" s="14"/>
    </row>
    <row r="350" spans="2:6" x14ac:dyDescent="0.2">
      <c r="B350" s="14"/>
      <c r="E350" s="45"/>
      <c r="F350" s="14"/>
    </row>
    <row r="351" spans="2:6" x14ac:dyDescent="0.2">
      <c r="B351" s="14"/>
      <c r="E351" s="45"/>
      <c r="F351" s="14"/>
    </row>
    <row r="352" spans="2:6" x14ac:dyDescent="0.2">
      <c r="B352" s="14"/>
      <c r="F352" s="14"/>
    </row>
    <row r="353" spans="2:6" x14ac:dyDescent="0.2">
      <c r="B353" s="14"/>
      <c r="F353" s="14"/>
    </row>
    <row r="354" spans="2:6" x14ac:dyDescent="0.2">
      <c r="B354" s="14"/>
      <c r="F354" s="14"/>
    </row>
    <row r="355" spans="2:6" x14ac:dyDescent="0.2">
      <c r="B355" s="14"/>
      <c r="F355" s="14"/>
    </row>
    <row r="356" spans="2:6" x14ac:dyDescent="0.2">
      <c r="B356" s="14"/>
      <c r="F356" s="14"/>
    </row>
    <row r="357" spans="2:6" x14ac:dyDescent="0.2">
      <c r="B357" s="14"/>
      <c r="F357" s="14"/>
    </row>
    <row r="358" spans="2:6" x14ac:dyDescent="0.2">
      <c r="B358" s="14"/>
      <c r="F358" s="14"/>
    </row>
    <row r="359" spans="2:6" x14ac:dyDescent="0.2">
      <c r="B359" s="14"/>
      <c r="F359" s="14"/>
    </row>
    <row r="360" spans="2:6" x14ac:dyDescent="0.2">
      <c r="B360" s="14"/>
      <c r="F360" s="14"/>
    </row>
    <row r="361" spans="2:6" x14ac:dyDescent="0.2">
      <c r="B361" s="14"/>
      <c r="F361" s="14"/>
    </row>
    <row r="362" spans="2:6" x14ac:dyDescent="0.2">
      <c r="B362" s="14"/>
      <c r="F362" s="14"/>
    </row>
    <row r="363" spans="2:6" x14ac:dyDescent="0.2">
      <c r="B363" s="14"/>
      <c r="F363" s="14"/>
    </row>
    <row r="364" spans="2:6" x14ac:dyDescent="0.2">
      <c r="B364" s="14"/>
      <c r="F364" s="14"/>
    </row>
    <row r="365" spans="2:6" x14ac:dyDescent="0.2">
      <c r="B365" s="14"/>
      <c r="F365" s="14"/>
    </row>
    <row r="366" spans="2:6" x14ac:dyDescent="0.2">
      <c r="B366" s="14"/>
      <c r="F366" s="14"/>
    </row>
    <row r="367" spans="2:6" x14ac:dyDescent="0.2">
      <c r="B367" s="14"/>
      <c r="F367" s="14"/>
    </row>
    <row r="368" spans="2:6" x14ac:dyDescent="0.2">
      <c r="B368" s="14"/>
      <c r="F368" s="14"/>
    </row>
    <row r="369" spans="2:6" x14ac:dyDescent="0.2">
      <c r="B369" s="14"/>
      <c r="F369" s="14"/>
    </row>
    <row r="370" spans="2:6" x14ac:dyDescent="0.2">
      <c r="B370" s="14"/>
      <c r="F370" s="14"/>
    </row>
    <row r="371" spans="2:6" x14ac:dyDescent="0.2">
      <c r="B371" s="14"/>
      <c r="F371" s="14"/>
    </row>
    <row r="372" spans="2:6" x14ac:dyDescent="0.2">
      <c r="B372" s="14"/>
      <c r="F372" s="14"/>
    </row>
    <row r="373" spans="2:6" x14ac:dyDescent="0.2">
      <c r="B373" s="14"/>
      <c r="F373" s="14"/>
    </row>
    <row r="374" spans="2:6" x14ac:dyDescent="0.2">
      <c r="B374" s="14"/>
      <c r="F374" s="14"/>
    </row>
    <row r="375" spans="2:6" x14ac:dyDescent="0.2">
      <c r="B375" s="14"/>
      <c r="F375" s="14"/>
    </row>
    <row r="376" spans="2:6" x14ac:dyDescent="0.2">
      <c r="B376" s="14"/>
      <c r="F376" s="14"/>
    </row>
    <row r="377" spans="2:6" x14ac:dyDescent="0.2">
      <c r="B377" s="14"/>
      <c r="F377" s="14"/>
    </row>
    <row r="378" spans="2:6" x14ac:dyDescent="0.2">
      <c r="B378" s="14"/>
      <c r="F378" s="14"/>
    </row>
    <row r="379" spans="2:6" x14ac:dyDescent="0.2">
      <c r="B379" s="14"/>
      <c r="F379" s="14"/>
    </row>
    <row r="380" spans="2:6" x14ac:dyDescent="0.2">
      <c r="B380" s="14"/>
      <c r="F380" s="14"/>
    </row>
    <row r="381" spans="2:6" x14ac:dyDescent="0.2">
      <c r="B381" s="14"/>
      <c r="F381" s="14"/>
    </row>
    <row r="382" spans="2:6" x14ac:dyDescent="0.2">
      <c r="B382" s="14"/>
      <c r="F382" s="14"/>
    </row>
    <row r="383" spans="2:6" x14ac:dyDescent="0.2">
      <c r="B383" s="14"/>
      <c r="F383" s="14"/>
    </row>
    <row r="384" spans="2:6" x14ac:dyDescent="0.2">
      <c r="B384" s="14"/>
      <c r="F384" s="14"/>
    </row>
    <row r="385" spans="2:6" x14ac:dyDescent="0.2">
      <c r="B385" s="14"/>
      <c r="F385" s="14"/>
    </row>
    <row r="386" spans="2:6" x14ac:dyDescent="0.2">
      <c r="B386" s="14"/>
      <c r="F386" s="14"/>
    </row>
    <row r="387" spans="2:6" x14ac:dyDescent="0.2">
      <c r="B387" s="14"/>
      <c r="F387" s="14"/>
    </row>
    <row r="388" spans="2:6" x14ac:dyDescent="0.2">
      <c r="B388" s="14"/>
      <c r="F388" s="14"/>
    </row>
    <row r="389" spans="2:6" x14ac:dyDescent="0.2">
      <c r="B389" s="14"/>
      <c r="F389" s="14"/>
    </row>
    <row r="390" spans="2:6" x14ac:dyDescent="0.2">
      <c r="B390" s="14"/>
      <c r="F390" s="14"/>
    </row>
    <row r="391" spans="2:6" x14ac:dyDescent="0.2">
      <c r="B391" s="14"/>
      <c r="F391" s="14"/>
    </row>
    <row r="392" spans="2:6" x14ac:dyDescent="0.2">
      <c r="B392" s="14"/>
      <c r="F392" s="14"/>
    </row>
    <row r="393" spans="2:6" x14ac:dyDescent="0.2">
      <c r="B393" s="14"/>
      <c r="F393" s="14"/>
    </row>
    <row r="394" spans="2:6" x14ac:dyDescent="0.2">
      <c r="B394" s="14"/>
      <c r="F394" s="14"/>
    </row>
    <row r="395" spans="2:6" x14ac:dyDescent="0.2">
      <c r="B395" s="14"/>
      <c r="F395" s="14"/>
    </row>
    <row r="396" spans="2:6" x14ac:dyDescent="0.2">
      <c r="B396" s="14"/>
      <c r="F396" s="14"/>
    </row>
    <row r="397" spans="2:6" x14ac:dyDescent="0.2">
      <c r="B397" s="14"/>
      <c r="F397" s="14"/>
    </row>
    <row r="398" spans="2:6" x14ac:dyDescent="0.2">
      <c r="B398" s="14"/>
      <c r="F398" s="14"/>
    </row>
    <row r="399" spans="2:6" x14ac:dyDescent="0.2">
      <c r="B399" s="14"/>
      <c r="F399" s="14"/>
    </row>
    <row r="400" spans="2:6" x14ac:dyDescent="0.2">
      <c r="B400" s="14"/>
      <c r="F400" s="14"/>
    </row>
    <row r="401" spans="2:6" x14ac:dyDescent="0.2">
      <c r="B401" s="14"/>
      <c r="F401" s="14"/>
    </row>
    <row r="402" spans="2:6" x14ac:dyDescent="0.2">
      <c r="B402" s="14"/>
      <c r="F402" s="14"/>
    </row>
    <row r="403" spans="2:6" x14ac:dyDescent="0.2">
      <c r="B403" s="14"/>
      <c r="F403" s="14"/>
    </row>
    <row r="404" spans="2:6" x14ac:dyDescent="0.2">
      <c r="B404" s="14"/>
      <c r="F404" s="14"/>
    </row>
    <row r="405" spans="2:6" x14ac:dyDescent="0.2">
      <c r="B405" s="14"/>
      <c r="F405" s="14"/>
    </row>
    <row r="406" spans="2:6" x14ac:dyDescent="0.2">
      <c r="B406" s="14"/>
      <c r="F406" s="14"/>
    </row>
    <row r="407" spans="2:6" x14ac:dyDescent="0.2">
      <c r="B407" s="14"/>
      <c r="F407" s="14"/>
    </row>
    <row r="408" spans="2:6" x14ac:dyDescent="0.2">
      <c r="B408" s="14"/>
      <c r="F408" s="14"/>
    </row>
    <row r="409" spans="2:6" x14ac:dyDescent="0.2">
      <c r="B409" s="14"/>
      <c r="F409" s="14"/>
    </row>
    <row r="410" spans="2:6" x14ac:dyDescent="0.2">
      <c r="B410" s="14"/>
      <c r="F410" s="14"/>
    </row>
    <row r="411" spans="2:6" x14ac:dyDescent="0.2">
      <c r="B411" s="14"/>
      <c r="F411" s="14"/>
    </row>
    <row r="412" spans="2:6" x14ac:dyDescent="0.2">
      <c r="B412" s="14"/>
      <c r="F412" s="14"/>
    </row>
    <row r="413" spans="2:6" x14ac:dyDescent="0.2">
      <c r="B413" s="14"/>
      <c r="F413" s="14"/>
    </row>
    <row r="414" spans="2:6" x14ac:dyDescent="0.2">
      <c r="B414" s="14"/>
      <c r="F414" s="14"/>
    </row>
    <row r="415" spans="2:6" x14ac:dyDescent="0.2">
      <c r="B415" s="14"/>
      <c r="F415" s="14"/>
    </row>
    <row r="416" spans="2:6" x14ac:dyDescent="0.2">
      <c r="B416" s="14"/>
      <c r="F416" s="14"/>
    </row>
    <row r="417" spans="2:6" x14ac:dyDescent="0.2">
      <c r="B417" s="14"/>
      <c r="F417" s="14"/>
    </row>
    <row r="418" spans="2:6" x14ac:dyDescent="0.2">
      <c r="B418" s="14"/>
      <c r="F418" s="14"/>
    </row>
    <row r="419" spans="2:6" x14ac:dyDescent="0.2">
      <c r="B419" s="14"/>
      <c r="F419" s="14"/>
    </row>
    <row r="420" spans="2:6" x14ac:dyDescent="0.2">
      <c r="B420" s="14"/>
      <c r="F420" s="14"/>
    </row>
    <row r="421" spans="2:6" x14ac:dyDescent="0.2">
      <c r="B421" s="14"/>
      <c r="F421" s="14"/>
    </row>
    <row r="422" spans="2:6" x14ac:dyDescent="0.2">
      <c r="B422" s="14"/>
      <c r="F422" s="14"/>
    </row>
    <row r="423" spans="2:6" x14ac:dyDescent="0.2">
      <c r="B423" s="14"/>
      <c r="F423" s="14"/>
    </row>
    <row r="424" spans="2:6" x14ac:dyDescent="0.2">
      <c r="B424" s="14"/>
      <c r="F424" s="14"/>
    </row>
    <row r="425" spans="2:6" x14ac:dyDescent="0.2">
      <c r="B425" s="14"/>
      <c r="F425" s="14"/>
    </row>
    <row r="426" spans="2:6" x14ac:dyDescent="0.2">
      <c r="B426" s="14"/>
      <c r="F426" s="14"/>
    </row>
    <row r="427" spans="2:6" x14ac:dyDescent="0.2">
      <c r="B427" s="14"/>
      <c r="F427" s="14"/>
    </row>
    <row r="428" spans="2:6" x14ac:dyDescent="0.2">
      <c r="B428" s="14"/>
      <c r="F428" s="14"/>
    </row>
    <row r="429" spans="2:6" x14ac:dyDescent="0.2">
      <c r="B429" s="14"/>
      <c r="F429" s="14"/>
    </row>
    <row r="430" spans="2:6" x14ac:dyDescent="0.2">
      <c r="B430" s="14"/>
      <c r="F430" s="14"/>
    </row>
    <row r="431" spans="2:6" x14ac:dyDescent="0.2">
      <c r="B431" s="14"/>
      <c r="F431" s="14"/>
    </row>
    <row r="432" spans="2:6" x14ac:dyDescent="0.2">
      <c r="B432" s="14"/>
      <c r="F432" s="14"/>
    </row>
    <row r="433" spans="2:6" x14ac:dyDescent="0.2">
      <c r="B433" s="14"/>
      <c r="F433" s="14"/>
    </row>
    <row r="434" spans="2:6" x14ac:dyDescent="0.2">
      <c r="B434" s="14"/>
      <c r="F434" s="14"/>
    </row>
    <row r="435" spans="2:6" x14ac:dyDescent="0.2">
      <c r="B435" s="14"/>
      <c r="F435" s="14"/>
    </row>
    <row r="436" spans="2:6" x14ac:dyDescent="0.2">
      <c r="B436" s="14"/>
      <c r="F436" s="14"/>
    </row>
    <row r="437" spans="2:6" x14ac:dyDescent="0.2">
      <c r="B437" s="14"/>
      <c r="F437" s="14"/>
    </row>
    <row r="438" spans="2:6" x14ac:dyDescent="0.2">
      <c r="B438" s="14"/>
      <c r="F438" s="14"/>
    </row>
    <row r="439" spans="2:6" x14ac:dyDescent="0.2">
      <c r="B439" s="14"/>
      <c r="F439" s="14"/>
    </row>
    <row r="440" spans="2:6" x14ac:dyDescent="0.2">
      <c r="B440" s="14"/>
      <c r="F440" s="14"/>
    </row>
    <row r="441" spans="2:6" x14ac:dyDescent="0.2">
      <c r="B441" s="14"/>
      <c r="F441" s="14"/>
    </row>
    <row r="442" spans="2:6" x14ac:dyDescent="0.2">
      <c r="B442" s="14"/>
      <c r="F442" s="14"/>
    </row>
    <row r="443" spans="2:6" x14ac:dyDescent="0.2">
      <c r="B443" s="14"/>
      <c r="F443" s="14"/>
    </row>
    <row r="444" spans="2:6" x14ac:dyDescent="0.2">
      <c r="B444" s="14"/>
      <c r="F444" s="14"/>
    </row>
    <row r="445" spans="2:6" x14ac:dyDescent="0.2">
      <c r="B445" s="14"/>
      <c r="F445" s="14"/>
    </row>
    <row r="446" spans="2:6" x14ac:dyDescent="0.2">
      <c r="B446" s="14"/>
      <c r="F446" s="14"/>
    </row>
    <row r="447" spans="2:6" x14ac:dyDescent="0.2">
      <c r="B447" s="14"/>
      <c r="F447" s="14"/>
    </row>
    <row r="448" spans="2:6" x14ac:dyDescent="0.2">
      <c r="B448" s="14"/>
      <c r="F448" s="14"/>
    </row>
    <row r="449" spans="2:6" x14ac:dyDescent="0.2">
      <c r="B449" s="14"/>
      <c r="F449" s="14"/>
    </row>
    <row r="450" spans="2:6" x14ac:dyDescent="0.2">
      <c r="B450" s="14"/>
      <c r="F450" s="14"/>
    </row>
    <row r="451" spans="2:6" x14ac:dyDescent="0.2">
      <c r="B451" s="14"/>
      <c r="F451" s="14"/>
    </row>
    <row r="452" spans="2:6" x14ac:dyDescent="0.2">
      <c r="B452" s="14"/>
      <c r="F452" s="14"/>
    </row>
    <row r="453" spans="2:6" x14ac:dyDescent="0.2">
      <c r="B453" s="14"/>
      <c r="F453" s="14"/>
    </row>
    <row r="454" spans="2:6" x14ac:dyDescent="0.2">
      <c r="B454" s="14"/>
      <c r="F454" s="14"/>
    </row>
    <row r="455" spans="2:6" x14ac:dyDescent="0.2">
      <c r="B455" s="14"/>
      <c r="F455" s="14"/>
    </row>
    <row r="456" spans="2:6" x14ac:dyDescent="0.2">
      <c r="B456" s="14"/>
      <c r="F456" s="14"/>
    </row>
    <row r="457" spans="2:6" x14ac:dyDescent="0.2">
      <c r="B457" s="14"/>
      <c r="F457" s="14"/>
    </row>
    <row r="458" spans="2:6" x14ac:dyDescent="0.2">
      <c r="B458" s="14"/>
      <c r="F458" s="14"/>
    </row>
    <row r="459" spans="2:6" x14ac:dyDescent="0.2">
      <c r="B459" s="14"/>
      <c r="F459" s="14"/>
    </row>
    <row r="460" spans="2:6" x14ac:dyDescent="0.2">
      <c r="B460" s="14"/>
      <c r="F460" s="14"/>
    </row>
    <row r="461" spans="2:6" x14ac:dyDescent="0.2">
      <c r="B461" s="14"/>
      <c r="F461" s="14"/>
    </row>
    <row r="462" spans="2:6" x14ac:dyDescent="0.2">
      <c r="B462" s="14"/>
      <c r="F462" s="14"/>
    </row>
    <row r="463" spans="2:6" x14ac:dyDescent="0.2">
      <c r="B463" s="14"/>
      <c r="F463" s="14"/>
    </row>
    <row r="464" spans="2:6" x14ac:dyDescent="0.2">
      <c r="B464" s="14"/>
      <c r="F464" s="14"/>
    </row>
    <row r="465" spans="2:6" x14ac:dyDescent="0.2">
      <c r="B465" s="14"/>
      <c r="F465" s="14"/>
    </row>
    <row r="466" spans="2:6" x14ac:dyDescent="0.2">
      <c r="B466" s="14"/>
      <c r="F466" s="14"/>
    </row>
    <row r="467" spans="2:6" x14ac:dyDescent="0.2">
      <c r="B467" s="14"/>
      <c r="F467" s="14"/>
    </row>
    <row r="468" spans="2:6" x14ac:dyDescent="0.2">
      <c r="B468" s="14"/>
      <c r="F468" s="14"/>
    </row>
    <row r="469" spans="2:6" x14ac:dyDescent="0.2">
      <c r="B469" s="14"/>
      <c r="F469" s="14"/>
    </row>
    <row r="470" spans="2:6" x14ac:dyDescent="0.2">
      <c r="B470" s="14"/>
      <c r="F470" s="14"/>
    </row>
    <row r="471" spans="2:6" x14ac:dyDescent="0.2">
      <c r="B471" s="14"/>
      <c r="F471" s="14"/>
    </row>
    <row r="472" spans="2:6" x14ac:dyDescent="0.2">
      <c r="B472" s="14"/>
      <c r="F472" s="14"/>
    </row>
    <row r="473" spans="2:6" x14ac:dyDescent="0.2">
      <c r="B473" s="14"/>
      <c r="F473" s="14"/>
    </row>
    <row r="474" spans="2:6" x14ac:dyDescent="0.2">
      <c r="B474" s="14"/>
      <c r="F474" s="14"/>
    </row>
    <row r="475" spans="2:6" x14ac:dyDescent="0.2">
      <c r="B475" s="14"/>
      <c r="F475" s="14"/>
    </row>
    <row r="476" spans="2:6" x14ac:dyDescent="0.2">
      <c r="B476" s="14"/>
      <c r="F476" s="14"/>
    </row>
    <row r="477" spans="2:6" x14ac:dyDescent="0.2">
      <c r="B477" s="14"/>
      <c r="F477" s="14"/>
    </row>
    <row r="478" spans="2:6" x14ac:dyDescent="0.2">
      <c r="B478" s="14"/>
      <c r="F478" s="14"/>
    </row>
    <row r="479" spans="2:6" x14ac:dyDescent="0.2">
      <c r="B479" s="14"/>
      <c r="F479" s="14"/>
    </row>
    <row r="480" spans="2:6" x14ac:dyDescent="0.2">
      <c r="B480" s="14"/>
      <c r="F480" s="14"/>
    </row>
    <row r="481" spans="2:6" x14ac:dyDescent="0.2">
      <c r="B481" s="14"/>
      <c r="F481" s="14"/>
    </row>
    <row r="482" spans="2:6" x14ac:dyDescent="0.2">
      <c r="B482" s="14"/>
      <c r="F482" s="14"/>
    </row>
    <row r="483" spans="2:6" x14ac:dyDescent="0.2">
      <c r="B483" s="14"/>
      <c r="F483" s="14"/>
    </row>
    <row r="484" spans="2:6" x14ac:dyDescent="0.2">
      <c r="B484" s="14"/>
      <c r="F484" s="14"/>
    </row>
    <row r="485" spans="2:6" x14ac:dyDescent="0.2">
      <c r="B485" s="14"/>
      <c r="F485" s="14"/>
    </row>
    <row r="486" spans="2:6" x14ac:dyDescent="0.2">
      <c r="B486" s="14"/>
      <c r="F486" s="14"/>
    </row>
    <row r="487" spans="2:6" x14ac:dyDescent="0.2">
      <c r="B487" s="14"/>
      <c r="F487" s="14"/>
    </row>
    <row r="488" spans="2:6" x14ac:dyDescent="0.2">
      <c r="B488" s="14"/>
      <c r="F488" s="14"/>
    </row>
    <row r="489" spans="2:6" x14ac:dyDescent="0.2">
      <c r="B489" s="14"/>
      <c r="F489" s="14"/>
    </row>
    <row r="490" spans="2:6" x14ac:dyDescent="0.2">
      <c r="B490" s="14"/>
      <c r="F490" s="14"/>
    </row>
    <row r="491" spans="2:6" x14ac:dyDescent="0.2">
      <c r="B491" s="14"/>
      <c r="F491" s="14"/>
    </row>
    <row r="492" spans="2:6" x14ac:dyDescent="0.2">
      <c r="B492" s="14"/>
      <c r="F492" s="14"/>
    </row>
    <row r="493" spans="2:6" x14ac:dyDescent="0.2">
      <c r="B493" s="14"/>
      <c r="F493" s="14"/>
    </row>
    <row r="494" spans="2:6" x14ac:dyDescent="0.2">
      <c r="B494" s="14"/>
      <c r="F494" s="14"/>
    </row>
    <row r="495" spans="2:6" x14ac:dyDescent="0.2">
      <c r="B495" s="14"/>
      <c r="F495" s="14"/>
    </row>
    <row r="496" spans="2:6" x14ac:dyDescent="0.2">
      <c r="B496" s="14"/>
      <c r="F496" s="14"/>
    </row>
    <row r="497" spans="2:6" x14ac:dyDescent="0.2">
      <c r="B497" s="14"/>
      <c r="F497" s="14"/>
    </row>
    <row r="498" spans="2:6" x14ac:dyDescent="0.2">
      <c r="B498" s="14"/>
      <c r="F498" s="14"/>
    </row>
    <row r="499" spans="2:6" x14ac:dyDescent="0.2">
      <c r="B499" s="14"/>
      <c r="F499" s="14"/>
    </row>
    <row r="500" spans="2:6" x14ac:dyDescent="0.2">
      <c r="B500" s="14"/>
      <c r="F500" s="14"/>
    </row>
    <row r="501" spans="2:6" x14ac:dyDescent="0.2">
      <c r="B501" s="14"/>
      <c r="F501" s="14"/>
    </row>
    <row r="502" spans="2:6" x14ac:dyDescent="0.2">
      <c r="B502" s="14"/>
      <c r="F502" s="14"/>
    </row>
    <row r="503" spans="2:6" x14ac:dyDescent="0.2">
      <c r="B503" s="14"/>
      <c r="F503" s="14"/>
    </row>
    <row r="504" spans="2:6" x14ac:dyDescent="0.2">
      <c r="B504" s="14"/>
      <c r="F504" s="14"/>
    </row>
    <row r="505" spans="2:6" x14ac:dyDescent="0.2">
      <c r="B505" s="14"/>
      <c r="F505" s="14"/>
    </row>
    <row r="506" spans="2:6" x14ac:dyDescent="0.2">
      <c r="B506" s="14"/>
      <c r="F506" s="14"/>
    </row>
    <row r="507" spans="2:6" x14ac:dyDescent="0.2">
      <c r="B507" s="14"/>
      <c r="F507" s="14"/>
    </row>
    <row r="508" spans="2:6" x14ac:dyDescent="0.2">
      <c r="B508" s="14"/>
      <c r="F508" s="14"/>
    </row>
    <row r="509" spans="2:6" x14ac:dyDescent="0.2">
      <c r="B509" s="14"/>
      <c r="F509" s="14"/>
    </row>
    <row r="510" spans="2:6" x14ac:dyDescent="0.2">
      <c r="B510" s="14"/>
      <c r="F510" s="14"/>
    </row>
    <row r="511" spans="2:6" x14ac:dyDescent="0.2">
      <c r="B511" s="14"/>
      <c r="F511" s="14"/>
    </row>
    <row r="512" spans="2:6" x14ac:dyDescent="0.2">
      <c r="B512" s="14"/>
      <c r="F512" s="14"/>
    </row>
    <row r="513" spans="2:6" x14ac:dyDescent="0.2">
      <c r="B513" s="14"/>
      <c r="F513" s="14"/>
    </row>
    <row r="514" spans="2:6" x14ac:dyDescent="0.2">
      <c r="B514" s="14"/>
      <c r="F514" s="14"/>
    </row>
    <row r="515" spans="2:6" x14ac:dyDescent="0.2">
      <c r="B515" s="14"/>
      <c r="F515" s="14"/>
    </row>
    <row r="516" spans="2:6" x14ac:dyDescent="0.2">
      <c r="B516" s="14"/>
      <c r="F516" s="14"/>
    </row>
    <row r="517" spans="2:6" x14ac:dyDescent="0.2">
      <c r="B517" s="14"/>
      <c r="F517" s="14"/>
    </row>
    <row r="518" spans="2:6" x14ac:dyDescent="0.2">
      <c r="B518" s="14"/>
      <c r="F518" s="14"/>
    </row>
    <row r="519" spans="2:6" x14ac:dyDescent="0.2">
      <c r="B519" s="14"/>
      <c r="F519" s="14"/>
    </row>
    <row r="520" spans="2:6" x14ac:dyDescent="0.2">
      <c r="B520" s="14"/>
      <c r="F520" s="14"/>
    </row>
    <row r="521" spans="2:6" x14ac:dyDescent="0.2">
      <c r="B521" s="14"/>
      <c r="F521" s="14"/>
    </row>
    <row r="522" spans="2:6" x14ac:dyDescent="0.2">
      <c r="B522" s="14"/>
      <c r="F522" s="14"/>
    </row>
    <row r="523" spans="2:6" x14ac:dyDescent="0.2">
      <c r="B523" s="14"/>
      <c r="F523" s="14"/>
    </row>
    <row r="524" spans="2:6" x14ac:dyDescent="0.2">
      <c r="B524" s="14"/>
      <c r="F524" s="14"/>
    </row>
    <row r="525" spans="2:6" x14ac:dyDescent="0.2">
      <c r="B525" s="14"/>
      <c r="F525" s="14"/>
    </row>
    <row r="526" spans="2:6" x14ac:dyDescent="0.2">
      <c r="B526" s="14"/>
      <c r="F526" s="14"/>
    </row>
    <row r="527" spans="2:6" x14ac:dyDescent="0.2">
      <c r="B527" s="14"/>
      <c r="F527" s="14"/>
    </row>
    <row r="528" spans="2:6" x14ac:dyDescent="0.2">
      <c r="B528" s="14"/>
      <c r="F528" s="14"/>
    </row>
    <row r="529" spans="2:6" x14ac:dyDescent="0.2">
      <c r="B529" s="14"/>
      <c r="F529" s="14"/>
    </row>
    <row r="530" spans="2:6" x14ac:dyDescent="0.2">
      <c r="B530" s="14"/>
      <c r="F530" s="14"/>
    </row>
    <row r="531" spans="2:6" x14ac:dyDescent="0.2">
      <c r="B531" s="14"/>
      <c r="F531" s="14"/>
    </row>
    <row r="532" spans="2:6" x14ac:dyDescent="0.2">
      <c r="B532" s="14"/>
      <c r="F532" s="14"/>
    </row>
    <row r="533" spans="2:6" x14ac:dyDescent="0.2">
      <c r="B533" s="14"/>
      <c r="F533" s="14"/>
    </row>
    <row r="534" spans="2:6" x14ac:dyDescent="0.2">
      <c r="B534" s="14"/>
      <c r="F534" s="14"/>
    </row>
    <row r="535" spans="2:6" x14ac:dyDescent="0.2">
      <c r="B535" s="14"/>
      <c r="F535" s="14"/>
    </row>
    <row r="536" spans="2:6" x14ac:dyDescent="0.2">
      <c r="B536" s="14"/>
      <c r="F536" s="14"/>
    </row>
    <row r="537" spans="2:6" x14ac:dyDescent="0.2">
      <c r="B537" s="14"/>
      <c r="F537" s="14"/>
    </row>
    <row r="538" spans="2:6" x14ac:dyDescent="0.2">
      <c r="B538" s="14"/>
      <c r="F538" s="14"/>
    </row>
    <row r="539" spans="2:6" x14ac:dyDescent="0.2">
      <c r="B539" s="14"/>
      <c r="F539" s="14"/>
    </row>
    <row r="540" spans="2:6" x14ac:dyDescent="0.2">
      <c r="B540" s="14"/>
      <c r="F540" s="14"/>
    </row>
    <row r="541" spans="2:6" x14ac:dyDescent="0.2">
      <c r="B541" s="14"/>
      <c r="F541" s="14"/>
    </row>
    <row r="542" spans="2:6" x14ac:dyDescent="0.2">
      <c r="B542" s="14"/>
      <c r="F542" s="14"/>
    </row>
    <row r="543" spans="2:6" x14ac:dyDescent="0.2">
      <c r="B543" s="14"/>
      <c r="F543" s="14"/>
    </row>
    <row r="544" spans="2:6" x14ac:dyDescent="0.2">
      <c r="B544" s="14"/>
      <c r="F544" s="14"/>
    </row>
    <row r="545" spans="2:6" x14ac:dyDescent="0.2">
      <c r="B545" s="14"/>
      <c r="F545" s="14"/>
    </row>
    <row r="546" spans="2:6" x14ac:dyDescent="0.2">
      <c r="B546" s="14"/>
      <c r="F546" s="14"/>
    </row>
    <row r="547" spans="2:6" x14ac:dyDescent="0.2">
      <c r="B547" s="14"/>
      <c r="F547" s="14"/>
    </row>
    <row r="548" spans="2:6" x14ac:dyDescent="0.2">
      <c r="B548" s="14"/>
      <c r="F548" s="14"/>
    </row>
    <row r="549" spans="2:6" x14ac:dyDescent="0.2">
      <c r="B549" s="14"/>
      <c r="F549" s="14"/>
    </row>
    <row r="550" spans="2:6" x14ac:dyDescent="0.2">
      <c r="B550" s="14"/>
      <c r="F550" s="14"/>
    </row>
    <row r="551" spans="2:6" x14ac:dyDescent="0.2">
      <c r="B551" s="14"/>
      <c r="F551" s="14"/>
    </row>
    <row r="552" spans="2:6" x14ac:dyDescent="0.2">
      <c r="B552" s="14"/>
      <c r="F552" s="14"/>
    </row>
    <row r="553" spans="2:6" x14ac:dyDescent="0.2">
      <c r="B553" s="14"/>
      <c r="F553" s="14"/>
    </row>
    <row r="554" spans="2:6" x14ac:dyDescent="0.2">
      <c r="B554" s="14"/>
      <c r="F554" s="14"/>
    </row>
    <row r="555" spans="2:6" x14ac:dyDescent="0.2">
      <c r="B555" s="14"/>
      <c r="F555" s="14"/>
    </row>
    <row r="556" spans="2:6" x14ac:dyDescent="0.2">
      <c r="B556" s="14"/>
      <c r="F556" s="14"/>
    </row>
    <row r="557" spans="2:6" x14ac:dyDescent="0.2">
      <c r="B557" s="14"/>
      <c r="F557" s="14"/>
    </row>
    <row r="558" spans="2:6" x14ac:dyDescent="0.2">
      <c r="B558" s="14"/>
      <c r="F558" s="14"/>
    </row>
    <row r="559" spans="2:6" x14ac:dyDescent="0.2">
      <c r="B559" s="14"/>
      <c r="F559" s="14"/>
    </row>
    <row r="560" spans="2:6" x14ac:dyDescent="0.2">
      <c r="B560" s="14"/>
      <c r="F560" s="14"/>
    </row>
    <row r="561" spans="2:6" x14ac:dyDescent="0.2">
      <c r="B561" s="14"/>
      <c r="F561" s="14"/>
    </row>
    <row r="562" spans="2:6" x14ac:dyDescent="0.2">
      <c r="B562" s="14"/>
      <c r="F562" s="14"/>
    </row>
    <row r="563" spans="2:6" x14ac:dyDescent="0.2">
      <c r="B563" s="14"/>
      <c r="F563" s="14"/>
    </row>
    <row r="564" spans="2:6" x14ac:dyDescent="0.2">
      <c r="B564" s="14"/>
      <c r="F564" s="14"/>
    </row>
    <row r="565" spans="2:6" x14ac:dyDescent="0.2">
      <c r="B565" s="14"/>
      <c r="F565" s="14"/>
    </row>
    <row r="566" spans="2:6" x14ac:dyDescent="0.2">
      <c r="B566" s="14"/>
      <c r="F566" s="14"/>
    </row>
    <row r="567" spans="2:6" x14ac:dyDescent="0.2">
      <c r="B567" s="14"/>
      <c r="F567" s="14"/>
    </row>
    <row r="568" spans="2:6" x14ac:dyDescent="0.2">
      <c r="B568" s="14"/>
      <c r="F568" s="14"/>
    </row>
    <row r="569" spans="2:6" x14ac:dyDescent="0.2">
      <c r="B569" s="14"/>
      <c r="F569" s="14"/>
    </row>
    <row r="570" spans="2:6" x14ac:dyDescent="0.2">
      <c r="B570" s="14"/>
      <c r="F570" s="14"/>
    </row>
    <row r="571" spans="2:6" x14ac:dyDescent="0.2">
      <c r="B571" s="14"/>
      <c r="F571" s="14"/>
    </row>
    <row r="572" spans="2:6" x14ac:dyDescent="0.2">
      <c r="B572" s="14"/>
      <c r="F572" s="14"/>
    </row>
    <row r="573" spans="2:6" x14ac:dyDescent="0.2">
      <c r="B573" s="14"/>
      <c r="F573" s="14"/>
    </row>
    <row r="574" spans="2:6" x14ac:dyDescent="0.2">
      <c r="B574" s="14"/>
      <c r="F574" s="14"/>
    </row>
    <row r="575" spans="2:6" x14ac:dyDescent="0.2">
      <c r="B575" s="14"/>
      <c r="F575" s="14"/>
    </row>
    <row r="576" spans="2:6" x14ac:dyDescent="0.2">
      <c r="B576" s="14"/>
      <c r="F576" s="14"/>
    </row>
    <row r="577" spans="2:6" x14ac:dyDescent="0.2">
      <c r="B577" s="14"/>
      <c r="F577" s="14"/>
    </row>
    <row r="578" spans="2:6" x14ac:dyDescent="0.2">
      <c r="B578" s="14"/>
      <c r="F578" s="14"/>
    </row>
    <row r="579" spans="2:6" x14ac:dyDescent="0.2">
      <c r="B579" s="14"/>
      <c r="F579" s="14"/>
    </row>
    <row r="580" spans="2:6" x14ac:dyDescent="0.2">
      <c r="B580" s="14"/>
      <c r="F580" s="14"/>
    </row>
    <row r="581" spans="2:6" x14ac:dyDescent="0.2">
      <c r="B581" s="14"/>
      <c r="F581" s="14"/>
    </row>
    <row r="582" spans="2:6" x14ac:dyDescent="0.2">
      <c r="B582" s="14"/>
      <c r="F582" s="14"/>
    </row>
    <row r="583" spans="2:6" x14ac:dyDescent="0.2">
      <c r="B583" s="14"/>
      <c r="F583" s="14"/>
    </row>
    <row r="584" spans="2:6" x14ac:dyDescent="0.2">
      <c r="B584" s="14"/>
      <c r="F584" s="14"/>
    </row>
    <row r="585" spans="2:6" x14ac:dyDescent="0.2">
      <c r="B585" s="14"/>
      <c r="F585" s="14"/>
    </row>
    <row r="586" spans="2:6" x14ac:dyDescent="0.2">
      <c r="B586" s="14"/>
      <c r="F586" s="14"/>
    </row>
    <row r="587" spans="2:6" x14ac:dyDescent="0.2">
      <c r="B587" s="14"/>
      <c r="F587" s="14"/>
    </row>
    <row r="588" spans="2:6" x14ac:dyDescent="0.2">
      <c r="B588" s="14"/>
      <c r="F588" s="14"/>
    </row>
    <row r="589" spans="2:6" x14ac:dyDescent="0.2">
      <c r="B589" s="14"/>
      <c r="F589" s="14"/>
    </row>
    <row r="590" spans="2:6" x14ac:dyDescent="0.2">
      <c r="B590" s="14"/>
      <c r="F590" s="14"/>
    </row>
    <row r="591" spans="2:6" x14ac:dyDescent="0.2">
      <c r="B591" s="14"/>
      <c r="F591" s="14"/>
    </row>
    <row r="592" spans="2:6" x14ac:dyDescent="0.2">
      <c r="B592" s="14"/>
      <c r="F592" s="14"/>
    </row>
    <row r="593" spans="2:6" x14ac:dyDescent="0.2">
      <c r="B593" s="14"/>
      <c r="F593" s="14"/>
    </row>
    <row r="594" spans="2:6" x14ac:dyDescent="0.2">
      <c r="B594" s="14"/>
      <c r="F594" s="14"/>
    </row>
    <row r="595" spans="2:6" x14ac:dyDescent="0.2">
      <c r="B595" s="14"/>
      <c r="F595" s="14"/>
    </row>
    <row r="596" spans="2:6" x14ac:dyDescent="0.2">
      <c r="B596" s="14"/>
      <c r="F596" s="14"/>
    </row>
    <row r="597" spans="2:6" x14ac:dyDescent="0.2">
      <c r="B597" s="14"/>
      <c r="F597" s="14"/>
    </row>
    <row r="598" spans="2:6" x14ac:dyDescent="0.2">
      <c r="B598" s="14"/>
      <c r="F598" s="14"/>
    </row>
    <row r="599" spans="2:6" x14ac:dyDescent="0.2">
      <c r="B599" s="14"/>
      <c r="F599" s="14"/>
    </row>
    <row r="600" spans="2:6" x14ac:dyDescent="0.2">
      <c r="B600" s="14"/>
      <c r="F600" s="14"/>
    </row>
    <row r="601" spans="2:6" x14ac:dyDescent="0.2">
      <c r="B601" s="14"/>
      <c r="F601" s="14"/>
    </row>
    <row r="602" spans="2:6" x14ac:dyDescent="0.2">
      <c r="B602" s="14"/>
      <c r="F602" s="14"/>
    </row>
    <row r="603" spans="2:6" x14ac:dyDescent="0.2">
      <c r="B603" s="14"/>
      <c r="F603" s="14"/>
    </row>
    <row r="604" spans="2:6" x14ac:dyDescent="0.2">
      <c r="B604" s="14"/>
      <c r="F604" s="14"/>
    </row>
    <row r="605" spans="2:6" x14ac:dyDescent="0.2">
      <c r="B605" s="14"/>
      <c r="F605" s="14"/>
    </row>
    <row r="606" spans="2:6" x14ac:dyDescent="0.2">
      <c r="B606" s="14"/>
      <c r="F606" s="14"/>
    </row>
    <row r="607" spans="2:6" x14ac:dyDescent="0.2">
      <c r="B607" s="14"/>
      <c r="F607" s="14"/>
    </row>
    <row r="608" spans="2:6" x14ac:dyDescent="0.2">
      <c r="B608" s="14"/>
      <c r="F608" s="14"/>
    </row>
    <row r="609" spans="2:6" x14ac:dyDescent="0.2">
      <c r="B609" s="14"/>
      <c r="F609" s="14"/>
    </row>
    <row r="610" spans="2:6" x14ac:dyDescent="0.2">
      <c r="B610" s="14"/>
      <c r="F610" s="14"/>
    </row>
    <row r="611" spans="2:6" x14ac:dyDescent="0.2">
      <c r="B611" s="14"/>
      <c r="F611" s="14"/>
    </row>
    <row r="612" spans="2:6" x14ac:dyDescent="0.2">
      <c r="B612" s="14"/>
      <c r="F612" s="14"/>
    </row>
    <row r="613" spans="2:6" x14ac:dyDescent="0.2">
      <c r="B613" s="14"/>
      <c r="F613" s="14"/>
    </row>
    <row r="614" spans="2:6" x14ac:dyDescent="0.2">
      <c r="B614" s="14"/>
      <c r="F614" s="14"/>
    </row>
    <row r="615" spans="2:6" x14ac:dyDescent="0.2">
      <c r="B615" s="14"/>
      <c r="F615" s="14"/>
    </row>
    <row r="616" spans="2:6" x14ac:dyDescent="0.2">
      <c r="B616" s="14"/>
      <c r="F616" s="14"/>
    </row>
    <row r="617" spans="2:6" x14ac:dyDescent="0.2">
      <c r="B617" s="14"/>
      <c r="F617" s="14"/>
    </row>
    <row r="618" spans="2:6" x14ac:dyDescent="0.2">
      <c r="B618" s="14"/>
      <c r="F618" s="14"/>
    </row>
    <row r="619" spans="2:6" x14ac:dyDescent="0.2">
      <c r="B619" s="14"/>
      <c r="F619" s="14"/>
    </row>
    <row r="620" spans="2:6" x14ac:dyDescent="0.2">
      <c r="B620" s="14"/>
      <c r="F620" s="14"/>
    </row>
    <row r="621" spans="2:6" x14ac:dyDescent="0.2">
      <c r="B621" s="14"/>
      <c r="F621" s="14"/>
    </row>
    <row r="622" spans="2:6" x14ac:dyDescent="0.2">
      <c r="B622" s="14"/>
      <c r="F622" s="14"/>
    </row>
    <row r="623" spans="2:6" x14ac:dyDescent="0.2">
      <c r="B623" s="14"/>
      <c r="F623" s="14"/>
    </row>
    <row r="624" spans="2:6" x14ac:dyDescent="0.2">
      <c r="B624" s="14"/>
      <c r="F624" s="14"/>
    </row>
    <row r="625" spans="2:6" x14ac:dyDescent="0.2">
      <c r="B625" s="14"/>
      <c r="F625" s="14"/>
    </row>
    <row r="626" spans="2:6" x14ac:dyDescent="0.2">
      <c r="B626" s="14"/>
      <c r="F626" s="14"/>
    </row>
    <row r="627" spans="2:6" x14ac:dyDescent="0.2">
      <c r="B627" s="14"/>
      <c r="F627" s="14"/>
    </row>
    <row r="628" spans="2:6" x14ac:dyDescent="0.2">
      <c r="B628" s="14"/>
      <c r="F628" s="14"/>
    </row>
    <row r="629" spans="2:6" x14ac:dyDescent="0.2">
      <c r="B629" s="14"/>
      <c r="F629" s="14"/>
    </row>
    <row r="630" spans="2:6" x14ac:dyDescent="0.2">
      <c r="B630" s="14"/>
      <c r="F630" s="14"/>
    </row>
    <row r="631" spans="2:6" x14ac:dyDescent="0.2">
      <c r="B631" s="14"/>
      <c r="F631" s="14"/>
    </row>
    <row r="632" spans="2:6" x14ac:dyDescent="0.2">
      <c r="B632" s="14"/>
      <c r="F632" s="14"/>
    </row>
    <row r="633" spans="2:6" x14ac:dyDescent="0.2">
      <c r="B633" s="14"/>
      <c r="F633" s="14"/>
    </row>
    <row r="634" spans="2:6" x14ac:dyDescent="0.2">
      <c r="B634" s="14"/>
      <c r="F634" s="14"/>
    </row>
    <row r="635" spans="2:6" x14ac:dyDescent="0.2">
      <c r="B635" s="14"/>
      <c r="F635" s="14"/>
    </row>
    <row r="636" spans="2:6" x14ac:dyDescent="0.2">
      <c r="B636" s="14"/>
      <c r="F636" s="14"/>
    </row>
    <row r="637" spans="2:6" x14ac:dyDescent="0.2">
      <c r="B637" s="14"/>
      <c r="F637" s="14"/>
    </row>
    <row r="638" spans="2:6" x14ac:dyDescent="0.2">
      <c r="B638" s="14"/>
      <c r="F638" s="14"/>
    </row>
    <row r="639" spans="2:6" x14ac:dyDescent="0.2">
      <c r="B639" s="14"/>
      <c r="F639" s="14"/>
    </row>
    <row r="640" spans="2:6" x14ac:dyDescent="0.2">
      <c r="B640" s="14"/>
      <c r="F640" s="14"/>
    </row>
    <row r="641" spans="2:6" x14ac:dyDescent="0.2">
      <c r="B641" s="14"/>
      <c r="F641" s="14"/>
    </row>
    <row r="642" spans="2:6" x14ac:dyDescent="0.2">
      <c r="B642" s="14"/>
      <c r="F642" s="14"/>
    </row>
    <row r="643" spans="2:6" x14ac:dyDescent="0.2">
      <c r="B643" s="14"/>
      <c r="F643" s="14"/>
    </row>
    <row r="644" spans="2:6" x14ac:dyDescent="0.2">
      <c r="B644" s="14"/>
      <c r="F644" s="14"/>
    </row>
    <row r="645" spans="2:6" x14ac:dyDescent="0.2">
      <c r="B645" s="14"/>
      <c r="F645" s="14"/>
    </row>
    <row r="646" spans="2:6" x14ac:dyDescent="0.2">
      <c r="B646" s="14"/>
      <c r="F646" s="14"/>
    </row>
    <row r="647" spans="2:6" x14ac:dyDescent="0.2">
      <c r="B647" s="14"/>
      <c r="F647" s="14"/>
    </row>
    <row r="648" spans="2:6" x14ac:dyDescent="0.2">
      <c r="B648" s="14"/>
      <c r="F648" s="14"/>
    </row>
    <row r="649" spans="2:6" x14ac:dyDescent="0.2">
      <c r="B649" s="14"/>
      <c r="F649" s="14"/>
    </row>
    <row r="650" spans="2:6" x14ac:dyDescent="0.2">
      <c r="B650" s="14"/>
      <c r="F650" s="14"/>
    </row>
    <row r="651" spans="2:6" x14ac:dyDescent="0.2">
      <c r="B651" s="14"/>
      <c r="F651" s="14"/>
    </row>
    <row r="652" spans="2:6" x14ac:dyDescent="0.2">
      <c r="B652" s="14"/>
      <c r="F652" s="14"/>
    </row>
    <row r="653" spans="2:6" x14ac:dyDescent="0.2">
      <c r="B653" s="14"/>
      <c r="F653" s="14"/>
    </row>
    <row r="654" spans="2:6" x14ac:dyDescent="0.2">
      <c r="B654" s="14"/>
      <c r="F654" s="14"/>
    </row>
    <row r="655" spans="2:6" x14ac:dyDescent="0.2">
      <c r="B655" s="14"/>
      <c r="F655" s="14"/>
    </row>
    <row r="656" spans="2:6" x14ac:dyDescent="0.2">
      <c r="B656" s="14"/>
      <c r="F656" s="14"/>
    </row>
    <row r="657" spans="2:6" x14ac:dyDescent="0.2">
      <c r="B657" s="14"/>
      <c r="F657" s="14"/>
    </row>
    <row r="658" spans="2:6" x14ac:dyDescent="0.2">
      <c r="B658" s="14"/>
      <c r="F658" s="14"/>
    </row>
    <row r="659" spans="2:6" x14ac:dyDescent="0.2">
      <c r="B659" s="14"/>
      <c r="F659" s="14"/>
    </row>
    <row r="660" spans="2:6" x14ac:dyDescent="0.2">
      <c r="B660" s="14"/>
      <c r="F660" s="14"/>
    </row>
    <row r="661" spans="2:6" x14ac:dyDescent="0.2">
      <c r="B661" s="14"/>
      <c r="F661" s="14"/>
    </row>
    <row r="662" spans="2:6" x14ac:dyDescent="0.2">
      <c r="B662" s="14"/>
      <c r="F662" s="14"/>
    </row>
    <row r="663" spans="2:6" x14ac:dyDescent="0.2">
      <c r="B663" s="14"/>
      <c r="F663" s="14"/>
    </row>
    <row r="664" spans="2:6" x14ac:dyDescent="0.2">
      <c r="B664" s="14"/>
      <c r="F664" s="14"/>
    </row>
    <row r="665" spans="2:6" x14ac:dyDescent="0.2">
      <c r="B665" s="14"/>
      <c r="F665" s="14"/>
    </row>
    <row r="666" spans="2:6" x14ac:dyDescent="0.2">
      <c r="B666" s="14"/>
      <c r="F666" s="14"/>
    </row>
    <row r="667" spans="2:6" x14ac:dyDescent="0.2">
      <c r="B667" s="14"/>
      <c r="F667" s="14"/>
    </row>
    <row r="668" spans="2:6" x14ac:dyDescent="0.2">
      <c r="B668" s="14"/>
      <c r="F668" s="14"/>
    </row>
    <row r="669" spans="2:6" x14ac:dyDescent="0.2">
      <c r="B669" s="14"/>
      <c r="F669" s="14"/>
    </row>
    <row r="670" spans="2:6" x14ac:dyDescent="0.2">
      <c r="B670" s="14"/>
      <c r="F670" s="14"/>
    </row>
    <row r="671" spans="2:6" x14ac:dyDescent="0.2">
      <c r="B671" s="14"/>
      <c r="F671" s="14"/>
    </row>
    <row r="672" spans="2:6" x14ac:dyDescent="0.2">
      <c r="B672" s="14"/>
      <c r="F672" s="14"/>
    </row>
    <row r="673" spans="2:6" x14ac:dyDescent="0.2">
      <c r="B673" s="14"/>
      <c r="F673" s="14"/>
    </row>
    <row r="674" spans="2:6" x14ac:dyDescent="0.2">
      <c r="B674" s="14"/>
      <c r="F674" s="14"/>
    </row>
    <row r="675" spans="2:6" x14ac:dyDescent="0.2">
      <c r="B675" s="14"/>
      <c r="F675" s="14"/>
    </row>
    <row r="676" spans="2:6" x14ac:dyDescent="0.2">
      <c r="B676" s="14"/>
      <c r="F676" s="14"/>
    </row>
    <row r="677" spans="2:6" x14ac:dyDescent="0.2">
      <c r="B677" s="14"/>
      <c r="F677" s="14"/>
    </row>
    <row r="678" spans="2:6" x14ac:dyDescent="0.2">
      <c r="B678" s="14"/>
      <c r="F678" s="14"/>
    </row>
    <row r="679" spans="2:6" x14ac:dyDescent="0.2">
      <c r="B679" s="14"/>
      <c r="F679" s="14"/>
    </row>
    <row r="680" spans="2:6" x14ac:dyDescent="0.2">
      <c r="B680" s="14"/>
      <c r="F680" s="14"/>
    </row>
    <row r="681" spans="2:6" x14ac:dyDescent="0.2">
      <c r="B681" s="14"/>
      <c r="F681" s="14"/>
    </row>
    <row r="682" spans="2:6" x14ac:dyDescent="0.2">
      <c r="B682" s="14"/>
      <c r="F682" s="14"/>
    </row>
    <row r="683" spans="2:6" x14ac:dyDescent="0.2">
      <c r="B683" s="14"/>
      <c r="F683" s="14"/>
    </row>
    <row r="684" spans="2:6" x14ac:dyDescent="0.2">
      <c r="B684" s="14"/>
      <c r="F684" s="14"/>
    </row>
    <row r="685" spans="2:6" x14ac:dyDescent="0.2">
      <c r="B685" s="14"/>
      <c r="F685" s="14"/>
    </row>
    <row r="686" spans="2:6" x14ac:dyDescent="0.2">
      <c r="B686" s="14"/>
      <c r="F686" s="14"/>
    </row>
    <row r="687" spans="2:6" x14ac:dyDescent="0.2">
      <c r="B687" s="14"/>
      <c r="F687" s="14"/>
    </row>
    <row r="688" spans="2:6" x14ac:dyDescent="0.2">
      <c r="B688" s="14"/>
      <c r="F688" s="14"/>
    </row>
    <row r="689" spans="2:6" x14ac:dyDescent="0.2">
      <c r="B689" s="14"/>
      <c r="F689" s="14"/>
    </row>
    <row r="690" spans="2:6" x14ac:dyDescent="0.2">
      <c r="B690" s="14"/>
      <c r="F690" s="14"/>
    </row>
    <row r="691" spans="2:6" x14ac:dyDescent="0.2">
      <c r="B691" s="14"/>
      <c r="F691" s="14"/>
    </row>
    <row r="692" spans="2:6" x14ac:dyDescent="0.2">
      <c r="B692" s="14"/>
      <c r="F692" s="14"/>
    </row>
    <row r="693" spans="2:6" x14ac:dyDescent="0.2">
      <c r="B693" s="14"/>
      <c r="F693" s="14"/>
    </row>
    <row r="694" spans="2:6" x14ac:dyDescent="0.2">
      <c r="B694" s="14"/>
      <c r="F694" s="14"/>
    </row>
    <row r="695" spans="2:6" x14ac:dyDescent="0.2">
      <c r="B695" s="14"/>
      <c r="F695" s="14"/>
    </row>
    <row r="696" spans="2:6" x14ac:dyDescent="0.2">
      <c r="B696" s="14"/>
      <c r="F696" s="14"/>
    </row>
    <row r="697" spans="2:6" x14ac:dyDescent="0.2">
      <c r="B697" s="14"/>
      <c r="F697" s="14"/>
    </row>
    <row r="698" spans="2:6" x14ac:dyDescent="0.2">
      <c r="B698" s="14"/>
      <c r="F698" s="14"/>
    </row>
    <row r="699" spans="2:6" x14ac:dyDescent="0.2">
      <c r="B699" s="14"/>
      <c r="F699" s="14"/>
    </row>
    <row r="700" spans="2:6" x14ac:dyDescent="0.2">
      <c r="B700" s="14"/>
      <c r="F700" s="14"/>
    </row>
    <row r="701" spans="2:6" x14ac:dyDescent="0.2">
      <c r="B701" s="14"/>
      <c r="F701" s="14"/>
    </row>
    <row r="702" spans="2:6" x14ac:dyDescent="0.2">
      <c r="B702" s="14"/>
      <c r="F702" s="14"/>
    </row>
    <row r="703" spans="2:6" x14ac:dyDescent="0.2">
      <c r="B703" s="14"/>
      <c r="F703" s="14"/>
    </row>
    <row r="704" spans="2:6" x14ac:dyDescent="0.2">
      <c r="B704" s="14"/>
      <c r="F704" s="14"/>
    </row>
    <row r="705" spans="2:6" x14ac:dyDescent="0.2">
      <c r="B705" s="14"/>
      <c r="F705" s="14"/>
    </row>
    <row r="706" spans="2:6" x14ac:dyDescent="0.2">
      <c r="B706" s="14"/>
      <c r="F706" s="14"/>
    </row>
    <row r="707" spans="2:6" x14ac:dyDescent="0.2">
      <c r="B707" s="14"/>
      <c r="F707" s="14"/>
    </row>
    <row r="708" spans="2:6" x14ac:dyDescent="0.2">
      <c r="B708" s="14"/>
      <c r="F708" s="14"/>
    </row>
    <row r="709" spans="2:6" x14ac:dyDescent="0.2">
      <c r="B709" s="14"/>
      <c r="F709" s="14"/>
    </row>
    <row r="710" spans="2:6" x14ac:dyDescent="0.2">
      <c r="B710" s="14"/>
      <c r="F710" s="14"/>
    </row>
    <row r="711" spans="2:6" x14ac:dyDescent="0.2">
      <c r="B711" s="14"/>
      <c r="F711" s="14"/>
    </row>
    <row r="712" spans="2:6" x14ac:dyDescent="0.2">
      <c r="B712" s="14"/>
      <c r="F712" s="14"/>
    </row>
    <row r="713" spans="2:6" x14ac:dyDescent="0.2">
      <c r="B713" s="14"/>
      <c r="F713" s="14"/>
    </row>
    <row r="714" spans="2:6" x14ac:dyDescent="0.2">
      <c r="B714" s="14"/>
      <c r="F714" s="14"/>
    </row>
    <row r="715" spans="2:6" x14ac:dyDescent="0.2">
      <c r="B715" s="14"/>
      <c r="F715" s="14"/>
    </row>
    <row r="716" spans="2:6" x14ac:dyDescent="0.2">
      <c r="B716" s="14"/>
      <c r="F716" s="14"/>
    </row>
    <row r="717" spans="2:6" x14ac:dyDescent="0.2">
      <c r="B717" s="14"/>
      <c r="F717" s="14"/>
    </row>
    <row r="718" spans="2:6" x14ac:dyDescent="0.2">
      <c r="B718" s="14"/>
      <c r="F718" s="14"/>
    </row>
    <row r="719" spans="2:6" x14ac:dyDescent="0.2">
      <c r="B719" s="14"/>
      <c r="F719" s="14"/>
    </row>
    <row r="720" spans="2:6" x14ac:dyDescent="0.2">
      <c r="B720" s="14"/>
      <c r="F720" s="14"/>
    </row>
    <row r="721" spans="2:6" x14ac:dyDescent="0.2">
      <c r="B721" s="14"/>
      <c r="F721" s="14"/>
    </row>
    <row r="722" spans="2:6" x14ac:dyDescent="0.2">
      <c r="B722" s="14"/>
      <c r="F722" s="14"/>
    </row>
    <row r="723" spans="2:6" x14ac:dyDescent="0.2">
      <c r="B723" s="14"/>
      <c r="F723" s="14"/>
    </row>
    <row r="724" spans="2:6" x14ac:dyDescent="0.2">
      <c r="B724" s="14"/>
      <c r="F724" s="14"/>
    </row>
    <row r="725" spans="2:6" x14ac:dyDescent="0.2">
      <c r="B725" s="14"/>
      <c r="F725" s="14"/>
    </row>
    <row r="726" spans="2:6" x14ac:dyDescent="0.2">
      <c r="B726" s="14"/>
      <c r="F726" s="14"/>
    </row>
    <row r="727" spans="2:6" x14ac:dyDescent="0.2">
      <c r="B727" s="14"/>
      <c r="F727" s="14"/>
    </row>
    <row r="728" spans="2:6" x14ac:dyDescent="0.2">
      <c r="B728" s="14"/>
      <c r="F728" s="14"/>
    </row>
    <row r="729" spans="2:6" x14ac:dyDescent="0.2">
      <c r="B729" s="14"/>
      <c r="F729" s="14"/>
    </row>
    <row r="730" spans="2:6" x14ac:dyDescent="0.2">
      <c r="B730" s="14"/>
      <c r="F730" s="14"/>
    </row>
    <row r="731" spans="2:6" x14ac:dyDescent="0.2">
      <c r="B731" s="14"/>
      <c r="F731" s="14"/>
    </row>
    <row r="732" spans="2:6" x14ac:dyDescent="0.2">
      <c r="B732" s="14"/>
      <c r="F732" s="14"/>
    </row>
    <row r="733" spans="2:6" x14ac:dyDescent="0.2">
      <c r="B733" s="14"/>
      <c r="F733" s="14"/>
    </row>
    <row r="734" spans="2:6" x14ac:dyDescent="0.2">
      <c r="B734" s="14"/>
      <c r="F734" s="14"/>
    </row>
    <row r="735" spans="2:6" x14ac:dyDescent="0.2">
      <c r="B735" s="14"/>
      <c r="F735" s="14"/>
    </row>
    <row r="736" spans="2:6" x14ac:dyDescent="0.2">
      <c r="B736" s="14"/>
      <c r="F736" s="14"/>
    </row>
    <row r="737" spans="2:6" x14ac:dyDescent="0.2">
      <c r="B737" s="14"/>
      <c r="F737" s="14"/>
    </row>
    <row r="738" spans="2:6" x14ac:dyDescent="0.2">
      <c r="B738" s="14"/>
      <c r="F738" s="14"/>
    </row>
    <row r="739" spans="2:6" x14ac:dyDescent="0.2">
      <c r="B739" s="14"/>
      <c r="F739" s="14"/>
    </row>
    <row r="740" spans="2:6" x14ac:dyDescent="0.2">
      <c r="B740" s="14"/>
      <c r="F740" s="14"/>
    </row>
    <row r="741" spans="2:6" x14ac:dyDescent="0.2">
      <c r="B741" s="14"/>
      <c r="F741" s="14"/>
    </row>
    <row r="742" spans="2:6" x14ac:dyDescent="0.2">
      <c r="B742" s="14"/>
      <c r="F742" s="14"/>
    </row>
    <row r="743" spans="2:6" x14ac:dyDescent="0.2">
      <c r="B743" s="14"/>
      <c r="F743" s="14"/>
    </row>
    <row r="744" spans="2:6" x14ac:dyDescent="0.2">
      <c r="B744" s="14"/>
      <c r="F744" s="14"/>
    </row>
    <row r="745" spans="2:6" x14ac:dyDescent="0.2">
      <c r="B745" s="14"/>
      <c r="F745" s="14"/>
    </row>
    <row r="746" spans="2:6" x14ac:dyDescent="0.2">
      <c r="B746" s="14"/>
      <c r="F746" s="14"/>
    </row>
    <row r="747" spans="2:6" x14ac:dyDescent="0.2">
      <c r="B747" s="14"/>
      <c r="F747" s="14"/>
    </row>
    <row r="748" spans="2:6" x14ac:dyDescent="0.2">
      <c r="B748" s="14"/>
      <c r="F748" s="14"/>
    </row>
    <row r="749" spans="2:6" x14ac:dyDescent="0.2">
      <c r="B749" s="14"/>
      <c r="F749" s="14"/>
    </row>
    <row r="750" spans="2:6" x14ac:dyDescent="0.2">
      <c r="B750" s="14"/>
      <c r="F750" s="14"/>
    </row>
    <row r="751" spans="2:6" x14ac:dyDescent="0.2">
      <c r="B751" s="14"/>
      <c r="F751" s="14"/>
    </row>
    <row r="752" spans="2:6" x14ac:dyDescent="0.2">
      <c r="B752" s="14"/>
      <c r="F752" s="14"/>
    </row>
    <row r="753" spans="2:6" x14ac:dyDescent="0.2">
      <c r="B753" s="14"/>
      <c r="F753" s="14"/>
    </row>
    <row r="754" spans="2:6" x14ac:dyDescent="0.2">
      <c r="B754" s="14"/>
      <c r="F754" s="14"/>
    </row>
    <row r="755" spans="2:6" x14ac:dyDescent="0.2">
      <c r="B755" s="14"/>
      <c r="F755" s="14"/>
    </row>
    <row r="756" spans="2:6" x14ac:dyDescent="0.2">
      <c r="B756" s="14"/>
      <c r="F756" s="14"/>
    </row>
    <row r="757" spans="2:6" x14ac:dyDescent="0.2">
      <c r="B757" s="14"/>
      <c r="F757" s="14"/>
    </row>
    <row r="758" spans="2:6" x14ac:dyDescent="0.2">
      <c r="B758" s="14"/>
      <c r="F758" s="14"/>
    </row>
    <row r="759" spans="2:6" x14ac:dyDescent="0.2">
      <c r="B759" s="14"/>
      <c r="F759" s="14"/>
    </row>
    <row r="760" spans="2:6" x14ac:dyDescent="0.2">
      <c r="B760" s="14"/>
      <c r="F760" s="14"/>
    </row>
    <row r="761" spans="2:6" x14ac:dyDescent="0.2">
      <c r="B761" s="14"/>
      <c r="F761" s="14"/>
    </row>
    <row r="762" spans="2:6" x14ac:dyDescent="0.2">
      <c r="B762" s="14"/>
      <c r="F762" s="14"/>
    </row>
    <row r="763" spans="2:6" x14ac:dyDescent="0.2">
      <c r="B763" s="14"/>
      <c r="F763" s="14"/>
    </row>
    <row r="764" spans="2:6" x14ac:dyDescent="0.2">
      <c r="B764" s="14"/>
      <c r="F764" s="14"/>
    </row>
    <row r="765" spans="2:6" x14ac:dyDescent="0.2">
      <c r="B765" s="14"/>
      <c r="F765" s="14"/>
    </row>
    <row r="766" spans="2:6" x14ac:dyDescent="0.2">
      <c r="B766" s="14"/>
      <c r="F766" s="14"/>
    </row>
    <row r="767" spans="2:6" x14ac:dyDescent="0.2">
      <c r="B767" s="14"/>
      <c r="F767" s="14"/>
    </row>
    <row r="768" spans="2:6" x14ac:dyDescent="0.2">
      <c r="B768" s="14"/>
      <c r="F768" s="14"/>
    </row>
    <row r="769" spans="2:6" x14ac:dyDescent="0.2">
      <c r="B769" s="14"/>
      <c r="F769" s="14"/>
    </row>
    <row r="770" spans="2:6" x14ac:dyDescent="0.2">
      <c r="B770" s="14"/>
      <c r="F770" s="14"/>
    </row>
    <row r="771" spans="2:6" x14ac:dyDescent="0.2">
      <c r="B771" s="14"/>
      <c r="F771" s="14"/>
    </row>
    <row r="772" spans="2:6" x14ac:dyDescent="0.2">
      <c r="B772" s="14"/>
      <c r="F772" s="14"/>
    </row>
    <row r="773" spans="2:6" x14ac:dyDescent="0.2">
      <c r="B773" s="14"/>
      <c r="F773" s="14"/>
    </row>
    <row r="774" spans="2:6" x14ac:dyDescent="0.2">
      <c r="B774" s="14"/>
      <c r="F774" s="14"/>
    </row>
    <row r="775" spans="2:6" x14ac:dyDescent="0.2">
      <c r="B775" s="14"/>
      <c r="F775" s="14"/>
    </row>
    <row r="776" spans="2:6" x14ac:dyDescent="0.2">
      <c r="B776" s="14"/>
      <c r="F776" s="14"/>
    </row>
    <row r="777" spans="2:6" x14ac:dyDescent="0.2">
      <c r="B777" s="14"/>
      <c r="F777" s="14"/>
    </row>
    <row r="778" spans="2:6" x14ac:dyDescent="0.2">
      <c r="B778" s="14"/>
      <c r="F778" s="14"/>
    </row>
    <row r="779" spans="2:6" x14ac:dyDescent="0.2">
      <c r="B779" s="14"/>
      <c r="F779" s="14"/>
    </row>
    <row r="780" spans="2:6" x14ac:dyDescent="0.2">
      <c r="B780" s="14"/>
      <c r="F780" s="14"/>
    </row>
    <row r="781" spans="2:6" x14ac:dyDescent="0.2">
      <c r="B781" s="14"/>
      <c r="F781" s="14"/>
    </row>
    <row r="782" spans="2:6" x14ac:dyDescent="0.2">
      <c r="B782" s="14"/>
      <c r="F782" s="14"/>
    </row>
    <row r="783" spans="2:6" x14ac:dyDescent="0.2">
      <c r="B783" s="14"/>
      <c r="F783" s="14"/>
    </row>
    <row r="784" spans="2:6" x14ac:dyDescent="0.2">
      <c r="B784" s="14"/>
      <c r="F784" s="14"/>
    </row>
    <row r="785" spans="2:6" x14ac:dyDescent="0.2">
      <c r="B785" s="14"/>
      <c r="F785" s="14"/>
    </row>
    <row r="786" spans="2:6" x14ac:dyDescent="0.2">
      <c r="B786" s="14"/>
      <c r="F786" s="14"/>
    </row>
    <row r="787" spans="2:6" x14ac:dyDescent="0.2">
      <c r="B787" s="14"/>
      <c r="F787" s="14"/>
    </row>
    <row r="788" spans="2:6" x14ac:dyDescent="0.2">
      <c r="B788" s="14"/>
      <c r="F788" s="14"/>
    </row>
    <row r="789" spans="2:6" x14ac:dyDescent="0.2">
      <c r="B789" s="14"/>
      <c r="F789" s="14"/>
    </row>
    <row r="790" spans="2:6" x14ac:dyDescent="0.2">
      <c r="B790" s="14"/>
      <c r="F790" s="14"/>
    </row>
    <row r="791" spans="2:6" x14ac:dyDescent="0.2">
      <c r="B791" s="14"/>
      <c r="F791" s="14"/>
    </row>
    <row r="792" spans="2:6" x14ac:dyDescent="0.2">
      <c r="B792" s="14"/>
      <c r="F792" s="14"/>
    </row>
    <row r="793" spans="2:6" x14ac:dyDescent="0.2">
      <c r="B793" s="14"/>
      <c r="F793" s="14"/>
    </row>
    <row r="794" spans="2:6" x14ac:dyDescent="0.2">
      <c r="B794" s="14"/>
      <c r="F794" s="14"/>
    </row>
    <row r="795" spans="2:6" x14ac:dyDescent="0.2">
      <c r="B795" s="14"/>
      <c r="F795" s="14"/>
    </row>
    <row r="796" spans="2:6" x14ac:dyDescent="0.2">
      <c r="B796" s="14"/>
      <c r="F796" s="14"/>
    </row>
    <row r="797" spans="2:6" x14ac:dyDescent="0.2">
      <c r="B797" s="14"/>
      <c r="F797" s="14"/>
    </row>
    <row r="798" spans="2:6" x14ac:dyDescent="0.2">
      <c r="B798" s="14"/>
      <c r="F798" s="14"/>
    </row>
    <row r="799" spans="2:6" x14ac:dyDescent="0.2">
      <c r="B799" s="14"/>
      <c r="F799" s="14"/>
    </row>
    <row r="800" spans="2:6" x14ac:dyDescent="0.2">
      <c r="B800" s="14"/>
      <c r="F800" s="14"/>
    </row>
    <row r="801" spans="2:6" x14ac:dyDescent="0.2">
      <c r="B801" s="14"/>
      <c r="F801" s="14"/>
    </row>
    <row r="802" spans="2:6" x14ac:dyDescent="0.2">
      <c r="B802" s="14"/>
      <c r="F802" s="14"/>
    </row>
    <row r="803" spans="2:6" x14ac:dyDescent="0.2">
      <c r="B803" s="14"/>
      <c r="F803" s="14"/>
    </row>
    <row r="804" spans="2:6" x14ac:dyDescent="0.2">
      <c r="B804" s="14"/>
      <c r="F804" s="14"/>
    </row>
    <row r="805" spans="2:6" x14ac:dyDescent="0.2">
      <c r="B805" s="14"/>
      <c r="F805" s="14"/>
    </row>
    <row r="806" spans="2:6" x14ac:dyDescent="0.2">
      <c r="B806" s="14"/>
      <c r="F806" s="14"/>
    </row>
    <row r="807" spans="2:6" x14ac:dyDescent="0.2">
      <c r="B807" s="14"/>
      <c r="F807" s="14"/>
    </row>
    <row r="808" spans="2:6" x14ac:dyDescent="0.2">
      <c r="B808" s="14"/>
      <c r="F808" s="14"/>
    </row>
    <row r="809" spans="2:6" x14ac:dyDescent="0.2">
      <c r="B809" s="14"/>
      <c r="F809" s="14"/>
    </row>
    <row r="810" spans="2:6" x14ac:dyDescent="0.2">
      <c r="B810" s="14"/>
      <c r="F810" s="14"/>
    </row>
    <row r="811" spans="2:6" x14ac:dyDescent="0.2">
      <c r="B811" s="14"/>
      <c r="F811" s="14"/>
    </row>
    <row r="812" spans="2:6" x14ac:dyDescent="0.2">
      <c r="B812" s="14"/>
      <c r="F812" s="14"/>
    </row>
    <row r="813" spans="2:6" x14ac:dyDescent="0.2">
      <c r="B813" s="14"/>
      <c r="F813" s="14"/>
    </row>
    <row r="814" spans="2:6" x14ac:dyDescent="0.2">
      <c r="B814" s="14"/>
      <c r="F814" s="14"/>
    </row>
    <row r="815" spans="2:6" x14ac:dyDescent="0.2">
      <c r="B815" s="14"/>
      <c r="F815" s="14"/>
    </row>
    <row r="816" spans="2:6" x14ac:dyDescent="0.2">
      <c r="B816" s="14"/>
      <c r="F816" s="14"/>
    </row>
    <row r="817" spans="2:6" x14ac:dyDescent="0.2">
      <c r="B817" s="14"/>
      <c r="F817" s="14"/>
    </row>
    <row r="818" spans="2:6" x14ac:dyDescent="0.2">
      <c r="B818" s="14"/>
      <c r="F818" s="14"/>
    </row>
    <row r="819" spans="2:6" x14ac:dyDescent="0.2">
      <c r="B819" s="14"/>
      <c r="F819" s="14"/>
    </row>
    <row r="820" spans="2:6" x14ac:dyDescent="0.2">
      <c r="B820" s="14"/>
      <c r="F820" s="14"/>
    </row>
    <row r="821" spans="2:6" x14ac:dyDescent="0.2">
      <c r="B821" s="14"/>
      <c r="F821" s="14"/>
    </row>
    <row r="822" spans="2:6" x14ac:dyDescent="0.2">
      <c r="B822" s="14"/>
      <c r="F822" s="14"/>
    </row>
    <row r="823" spans="2:6" x14ac:dyDescent="0.2">
      <c r="B823" s="14"/>
      <c r="F823" s="14"/>
    </row>
    <row r="824" spans="2:6" x14ac:dyDescent="0.2">
      <c r="B824" s="14"/>
      <c r="F824" s="14"/>
    </row>
    <row r="825" spans="2:6" x14ac:dyDescent="0.2">
      <c r="B825" s="14"/>
      <c r="F825" s="14"/>
    </row>
    <row r="826" spans="2:6" x14ac:dyDescent="0.2">
      <c r="B826" s="14"/>
      <c r="F826" s="14"/>
    </row>
    <row r="827" spans="2:6" x14ac:dyDescent="0.2">
      <c r="B827" s="14"/>
      <c r="F827" s="14"/>
    </row>
    <row r="828" spans="2:6" x14ac:dyDescent="0.2">
      <c r="B828" s="14"/>
      <c r="F828" s="14"/>
    </row>
    <row r="829" spans="2:6" x14ac:dyDescent="0.2">
      <c r="B829" s="14"/>
      <c r="F829" s="14"/>
    </row>
    <row r="830" spans="2:6" x14ac:dyDescent="0.2">
      <c r="B830" s="14"/>
      <c r="F830" s="14"/>
    </row>
    <row r="831" spans="2:6" x14ac:dyDescent="0.2">
      <c r="B831" s="14"/>
      <c r="F831" s="14"/>
    </row>
    <row r="832" spans="2:6" x14ac:dyDescent="0.2">
      <c r="B832" s="14"/>
      <c r="F832" s="14"/>
    </row>
    <row r="833" spans="2:6" x14ac:dyDescent="0.2">
      <c r="B833" s="14"/>
      <c r="F833" s="14"/>
    </row>
    <row r="834" spans="2:6" x14ac:dyDescent="0.2">
      <c r="B834" s="14"/>
      <c r="F834" s="14"/>
    </row>
    <row r="835" spans="2:6" x14ac:dyDescent="0.2">
      <c r="B835" s="14"/>
      <c r="F835" s="14"/>
    </row>
    <row r="836" spans="2:6" x14ac:dyDescent="0.2">
      <c r="B836" s="14"/>
      <c r="F836" s="14"/>
    </row>
    <row r="837" spans="2:6" x14ac:dyDescent="0.2">
      <c r="B837" s="14"/>
      <c r="F837" s="14"/>
    </row>
    <row r="838" spans="2:6" x14ac:dyDescent="0.2">
      <c r="B838" s="14"/>
      <c r="F838" s="14"/>
    </row>
    <row r="839" spans="2:6" x14ac:dyDescent="0.2">
      <c r="B839" s="14"/>
      <c r="F839" s="14"/>
    </row>
    <row r="840" spans="2:6" x14ac:dyDescent="0.2">
      <c r="B840" s="14"/>
      <c r="F840" s="14"/>
    </row>
    <row r="841" spans="2:6" x14ac:dyDescent="0.2">
      <c r="B841" s="14"/>
      <c r="F841" s="14"/>
    </row>
    <row r="842" spans="2:6" x14ac:dyDescent="0.2">
      <c r="B842" s="14"/>
      <c r="F842" s="14"/>
    </row>
    <row r="843" spans="2:6" x14ac:dyDescent="0.2">
      <c r="B843" s="14"/>
      <c r="F843" s="14"/>
    </row>
    <row r="844" spans="2:6" x14ac:dyDescent="0.2">
      <c r="B844" s="14"/>
      <c r="F844" s="14"/>
    </row>
    <row r="845" spans="2:6" x14ac:dyDescent="0.2">
      <c r="B845" s="14"/>
      <c r="F845" s="14"/>
    </row>
    <row r="846" spans="2:6" x14ac:dyDescent="0.2">
      <c r="B846" s="14"/>
      <c r="F846" s="14"/>
    </row>
    <row r="847" spans="2:6" x14ac:dyDescent="0.2">
      <c r="B847" s="14"/>
      <c r="F847" s="14"/>
    </row>
    <row r="848" spans="2:6" x14ac:dyDescent="0.2">
      <c r="B848" s="14"/>
      <c r="F848" s="14"/>
    </row>
    <row r="849" spans="2:6" x14ac:dyDescent="0.2">
      <c r="B849" s="14"/>
      <c r="F849" s="14"/>
    </row>
    <row r="850" spans="2:6" x14ac:dyDescent="0.2">
      <c r="B850" s="14"/>
      <c r="F850" s="14"/>
    </row>
    <row r="851" spans="2:6" x14ac:dyDescent="0.2">
      <c r="B851" s="14"/>
      <c r="F851" s="14"/>
    </row>
    <row r="852" spans="2:6" x14ac:dyDescent="0.2">
      <c r="B852" s="14"/>
      <c r="F852" s="14"/>
    </row>
    <row r="853" spans="2:6" x14ac:dyDescent="0.2">
      <c r="B853" s="14"/>
      <c r="F853" s="14"/>
    </row>
    <row r="854" spans="2:6" x14ac:dyDescent="0.2">
      <c r="B854" s="14"/>
      <c r="F854" s="14"/>
    </row>
    <row r="855" spans="2:6" x14ac:dyDescent="0.2">
      <c r="B855" s="14"/>
      <c r="F855" s="14"/>
    </row>
    <row r="856" spans="2:6" x14ac:dyDescent="0.2">
      <c r="B856" s="14"/>
      <c r="F856" s="14"/>
    </row>
    <row r="857" spans="2:6" x14ac:dyDescent="0.2">
      <c r="B857" s="14"/>
      <c r="F857" s="14"/>
    </row>
    <row r="858" spans="2:6" x14ac:dyDescent="0.2">
      <c r="B858" s="14"/>
      <c r="F858" s="14"/>
    </row>
    <row r="859" spans="2:6" x14ac:dyDescent="0.2">
      <c r="B859" s="14"/>
      <c r="F859" s="14"/>
    </row>
    <row r="860" spans="2:6" x14ac:dyDescent="0.2">
      <c r="B860" s="14"/>
      <c r="F860" s="14"/>
    </row>
    <row r="861" spans="2:6" x14ac:dyDescent="0.2">
      <c r="B861" s="14"/>
      <c r="F861" s="14"/>
    </row>
    <row r="862" spans="2:6" x14ac:dyDescent="0.2">
      <c r="B862" s="14"/>
      <c r="F862" s="14"/>
    </row>
    <row r="863" spans="2:6" x14ac:dyDescent="0.2">
      <c r="B863" s="14"/>
      <c r="F863" s="14"/>
    </row>
    <row r="864" spans="2:6" x14ac:dyDescent="0.2">
      <c r="B864" s="14"/>
      <c r="F864" s="14"/>
    </row>
    <row r="865" spans="2:6" x14ac:dyDescent="0.2">
      <c r="B865" s="14"/>
      <c r="F865" s="14"/>
    </row>
    <row r="866" spans="2:6" x14ac:dyDescent="0.2">
      <c r="B866" s="14"/>
      <c r="F866" s="14"/>
    </row>
    <row r="867" spans="2:6" x14ac:dyDescent="0.2">
      <c r="B867" s="14"/>
      <c r="F867" s="14"/>
    </row>
    <row r="868" spans="2:6" x14ac:dyDescent="0.2">
      <c r="B868" s="14"/>
      <c r="F868" s="14"/>
    </row>
    <row r="869" spans="2:6" x14ac:dyDescent="0.2">
      <c r="B869" s="14"/>
      <c r="F869" s="14"/>
    </row>
    <row r="870" spans="2:6" x14ac:dyDescent="0.2">
      <c r="B870" s="14"/>
      <c r="F870" s="14"/>
    </row>
    <row r="871" spans="2:6" x14ac:dyDescent="0.2">
      <c r="B871" s="14"/>
      <c r="F871" s="14"/>
    </row>
    <row r="872" spans="2:6" x14ac:dyDescent="0.2">
      <c r="B872" s="14"/>
      <c r="F872" s="14"/>
    </row>
    <row r="873" spans="2:6" x14ac:dyDescent="0.2">
      <c r="B873" s="14"/>
      <c r="F873" s="14"/>
    </row>
    <row r="874" spans="2:6" x14ac:dyDescent="0.2">
      <c r="B874" s="14"/>
      <c r="F874" s="14"/>
    </row>
    <row r="875" spans="2:6" x14ac:dyDescent="0.2">
      <c r="B875" s="14"/>
      <c r="F875" s="14"/>
    </row>
    <row r="876" spans="2:6" x14ac:dyDescent="0.2">
      <c r="B876" s="14"/>
      <c r="F876" s="14"/>
    </row>
    <row r="877" spans="2:6" x14ac:dyDescent="0.2">
      <c r="B877" s="14"/>
      <c r="F877" s="14"/>
    </row>
    <row r="878" spans="2:6" x14ac:dyDescent="0.2">
      <c r="B878" s="14"/>
      <c r="F878" s="14"/>
    </row>
    <row r="879" spans="2:6" x14ac:dyDescent="0.2">
      <c r="B879" s="14"/>
      <c r="F879" s="14"/>
    </row>
    <row r="880" spans="2:6" x14ac:dyDescent="0.2">
      <c r="B880" s="14"/>
      <c r="F880" s="14"/>
    </row>
    <row r="881" spans="2:6" x14ac:dyDescent="0.2">
      <c r="B881" s="14"/>
      <c r="F881" s="14"/>
    </row>
    <row r="882" spans="2:6" x14ac:dyDescent="0.2">
      <c r="B882" s="14"/>
      <c r="F882" s="14"/>
    </row>
    <row r="883" spans="2:6" x14ac:dyDescent="0.2">
      <c r="B883" s="14"/>
      <c r="F883" s="14"/>
    </row>
    <row r="884" spans="2:6" x14ac:dyDescent="0.2">
      <c r="B884" s="14"/>
      <c r="F884" s="14"/>
    </row>
    <row r="885" spans="2:6" x14ac:dyDescent="0.2">
      <c r="B885" s="14"/>
      <c r="F885" s="14"/>
    </row>
    <row r="886" spans="2:6" x14ac:dyDescent="0.2">
      <c r="B886" s="14"/>
      <c r="F886" s="14"/>
    </row>
    <row r="887" spans="2:6" x14ac:dyDescent="0.2">
      <c r="B887" s="14"/>
      <c r="F887" s="14"/>
    </row>
    <row r="888" spans="2:6" x14ac:dyDescent="0.2">
      <c r="B888" s="14"/>
      <c r="F888" s="14"/>
    </row>
    <row r="889" spans="2:6" x14ac:dyDescent="0.2">
      <c r="B889" s="14"/>
      <c r="F889" s="14"/>
    </row>
    <row r="890" spans="2:6" x14ac:dyDescent="0.2">
      <c r="B890" s="14"/>
      <c r="F890" s="14"/>
    </row>
    <row r="891" spans="2:6" x14ac:dyDescent="0.2">
      <c r="B891" s="14"/>
      <c r="F891" s="14"/>
    </row>
    <row r="892" spans="2:6" x14ac:dyDescent="0.2">
      <c r="B892" s="14"/>
      <c r="F892" s="14"/>
    </row>
    <row r="893" spans="2:6" x14ac:dyDescent="0.2">
      <c r="B893" s="14"/>
      <c r="F893" s="14"/>
    </row>
    <row r="894" spans="2:6" x14ac:dyDescent="0.2">
      <c r="B894" s="14"/>
      <c r="F894" s="14"/>
    </row>
    <row r="895" spans="2:6" x14ac:dyDescent="0.2">
      <c r="B895" s="14"/>
      <c r="F895" s="14"/>
    </row>
    <row r="896" spans="2:6" x14ac:dyDescent="0.2">
      <c r="B896" s="14"/>
      <c r="F896" s="14"/>
    </row>
    <row r="897" spans="2:6" x14ac:dyDescent="0.2">
      <c r="B897" s="14"/>
      <c r="F897" s="14"/>
    </row>
    <row r="898" spans="2:6" x14ac:dyDescent="0.2">
      <c r="B898" s="14"/>
      <c r="F898" s="14"/>
    </row>
    <row r="899" spans="2:6" x14ac:dyDescent="0.2">
      <c r="B899" s="14"/>
      <c r="F899" s="14"/>
    </row>
    <row r="900" spans="2:6" x14ac:dyDescent="0.2">
      <c r="B900" s="14"/>
      <c r="F900" s="14"/>
    </row>
    <row r="901" spans="2:6" x14ac:dyDescent="0.2">
      <c r="B901" s="14"/>
      <c r="F901" s="14"/>
    </row>
    <row r="902" spans="2:6" x14ac:dyDescent="0.2">
      <c r="B902" s="14"/>
      <c r="F902" s="14"/>
    </row>
    <row r="903" spans="2:6" x14ac:dyDescent="0.2">
      <c r="B903" s="14"/>
      <c r="F903" s="14"/>
    </row>
    <row r="904" spans="2:6" x14ac:dyDescent="0.2">
      <c r="B904" s="14"/>
      <c r="F904" s="14"/>
    </row>
    <row r="905" spans="2:6" x14ac:dyDescent="0.2">
      <c r="B905" s="14"/>
      <c r="F905" s="14"/>
    </row>
    <row r="906" spans="2:6" x14ac:dyDescent="0.2">
      <c r="B906" s="14"/>
      <c r="F906" s="14"/>
    </row>
    <row r="907" spans="2:6" x14ac:dyDescent="0.2">
      <c r="B907" s="14"/>
      <c r="F907" s="14"/>
    </row>
    <row r="908" spans="2:6" x14ac:dyDescent="0.2">
      <c r="B908" s="14"/>
      <c r="F908" s="14"/>
    </row>
    <row r="909" spans="2:6" x14ac:dyDescent="0.2">
      <c r="B909" s="14"/>
      <c r="F909" s="14"/>
    </row>
    <row r="910" spans="2:6" x14ac:dyDescent="0.2">
      <c r="B910" s="14"/>
      <c r="F910" s="14"/>
    </row>
    <row r="911" spans="2:6" x14ac:dyDescent="0.2">
      <c r="B911" s="14"/>
      <c r="F911" s="14"/>
    </row>
    <row r="912" spans="2:6" x14ac:dyDescent="0.2">
      <c r="B912" s="14"/>
      <c r="F912" s="14"/>
    </row>
    <row r="913" spans="2:6" x14ac:dyDescent="0.2">
      <c r="B913" s="14"/>
      <c r="F913" s="14"/>
    </row>
    <row r="914" spans="2:6" x14ac:dyDescent="0.2">
      <c r="B914" s="14"/>
      <c r="F914" s="14"/>
    </row>
    <row r="915" spans="2:6" x14ac:dyDescent="0.2">
      <c r="B915" s="14"/>
      <c r="F915" s="14"/>
    </row>
    <row r="916" spans="2:6" x14ac:dyDescent="0.2">
      <c r="B916" s="14"/>
      <c r="F916" s="14"/>
    </row>
    <row r="917" spans="2:6" x14ac:dyDescent="0.2">
      <c r="B917" s="14"/>
      <c r="F917" s="14"/>
    </row>
    <row r="918" spans="2:6" x14ac:dyDescent="0.2">
      <c r="B918" s="14"/>
      <c r="F918" s="14"/>
    </row>
    <row r="919" spans="2:6" x14ac:dyDescent="0.2">
      <c r="B919" s="14"/>
      <c r="F919" s="14"/>
    </row>
    <row r="920" spans="2:6" x14ac:dyDescent="0.2">
      <c r="B920" s="14"/>
      <c r="F920" s="14"/>
    </row>
    <row r="921" spans="2:6" x14ac:dyDescent="0.2">
      <c r="B921" s="14"/>
      <c r="F921" s="14"/>
    </row>
    <row r="922" spans="2:6" x14ac:dyDescent="0.2">
      <c r="B922" s="14"/>
      <c r="F922" s="14"/>
    </row>
    <row r="923" spans="2:6" x14ac:dyDescent="0.2">
      <c r="B923" s="14"/>
      <c r="F923" s="14"/>
    </row>
    <row r="924" spans="2:6" x14ac:dyDescent="0.2">
      <c r="B924" s="14"/>
      <c r="F924" s="14"/>
    </row>
    <row r="925" spans="2:6" x14ac:dyDescent="0.2">
      <c r="B925" s="14"/>
      <c r="F925" s="14"/>
    </row>
    <row r="926" spans="2:6" x14ac:dyDescent="0.2">
      <c r="B926" s="14"/>
      <c r="F926" s="14"/>
    </row>
    <row r="927" spans="2:6" x14ac:dyDescent="0.2">
      <c r="B927" s="14"/>
      <c r="F927" s="14"/>
    </row>
    <row r="928" spans="2:6" x14ac:dyDescent="0.2">
      <c r="B928" s="14"/>
      <c r="F928" s="14"/>
    </row>
    <row r="929" spans="2:6" x14ac:dyDescent="0.2">
      <c r="B929" s="14"/>
      <c r="F929" s="14"/>
    </row>
    <row r="930" spans="2:6" x14ac:dyDescent="0.2">
      <c r="B930" s="14"/>
      <c r="F930" s="14"/>
    </row>
    <row r="931" spans="2:6" x14ac:dyDescent="0.2">
      <c r="B931" s="14"/>
      <c r="F931" s="14"/>
    </row>
    <row r="932" spans="2:6" x14ac:dyDescent="0.2">
      <c r="B932" s="14"/>
      <c r="F932" s="14"/>
    </row>
    <row r="933" spans="2:6" x14ac:dyDescent="0.2">
      <c r="B933" s="14"/>
      <c r="F933" s="14"/>
    </row>
    <row r="934" spans="2:6" x14ac:dyDescent="0.2">
      <c r="B934" s="14"/>
      <c r="F934" s="14"/>
    </row>
    <row r="935" spans="2:6" x14ac:dyDescent="0.2">
      <c r="B935" s="14"/>
      <c r="F935" s="14"/>
    </row>
    <row r="936" spans="2:6" x14ac:dyDescent="0.2">
      <c r="B936" s="14"/>
      <c r="F936" s="14"/>
    </row>
    <row r="937" spans="2:6" x14ac:dyDescent="0.2">
      <c r="B937" s="14"/>
      <c r="F937" s="14"/>
    </row>
    <row r="938" spans="2:6" x14ac:dyDescent="0.2">
      <c r="B938" s="14"/>
      <c r="F938" s="14"/>
    </row>
    <row r="939" spans="2:6" x14ac:dyDescent="0.2">
      <c r="B939" s="14"/>
      <c r="F939" s="14"/>
    </row>
    <row r="940" spans="2:6" x14ac:dyDescent="0.2">
      <c r="B940" s="14"/>
      <c r="F940" s="14"/>
    </row>
    <row r="941" spans="2:6" x14ac:dyDescent="0.2">
      <c r="B941" s="14"/>
      <c r="F941" s="14"/>
    </row>
    <row r="942" spans="2:6" x14ac:dyDescent="0.2">
      <c r="B942" s="14"/>
      <c r="F942" s="14"/>
    </row>
    <row r="943" spans="2:6" x14ac:dyDescent="0.2">
      <c r="B943" s="14"/>
      <c r="F943" s="14"/>
    </row>
    <row r="944" spans="2:6" x14ac:dyDescent="0.2">
      <c r="B944" s="14"/>
      <c r="F944" s="14"/>
    </row>
    <row r="945" spans="2:6" x14ac:dyDescent="0.2">
      <c r="B945" s="14"/>
      <c r="F945" s="14"/>
    </row>
    <row r="946" spans="2:6" x14ac:dyDescent="0.2">
      <c r="B946" s="14"/>
      <c r="F946" s="14"/>
    </row>
    <row r="947" spans="2:6" x14ac:dyDescent="0.2">
      <c r="B947" s="14"/>
      <c r="F947" s="14"/>
    </row>
    <row r="948" spans="2:6" x14ac:dyDescent="0.2">
      <c r="B948" s="14"/>
      <c r="F948" s="14"/>
    </row>
    <row r="949" spans="2:6" x14ac:dyDescent="0.2">
      <c r="B949" s="14"/>
      <c r="F949" s="14"/>
    </row>
    <row r="950" spans="2:6" x14ac:dyDescent="0.2">
      <c r="B950" s="14"/>
      <c r="F950" s="14"/>
    </row>
    <row r="951" spans="2:6" x14ac:dyDescent="0.2">
      <c r="B951" s="14"/>
      <c r="F951" s="14"/>
    </row>
    <row r="952" spans="2:6" x14ac:dyDescent="0.2">
      <c r="B952" s="14"/>
      <c r="F952" s="14"/>
    </row>
    <row r="953" spans="2:6" x14ac:dyDescent="0.2">
      <c r="B953" s="14"/>
      <c r="F953" s="14"/>
    </row>
    <row r="954" spans="2:6" x14ac:dyDescent="0.2">
      <c r="B954" s="14"/>
      <c r="F954" s="14"/>
    </row>
    <row r="955" spans="2:6" x14ac:dyDescent="0.2">
      <c r="B955" s="14"/>
      <c r="F955" s="14"/>
    </row>
    <row r="956" spans="2:6" x14ac:dyDescent="0.2">
      <c r="B956" s="14"/>
      <c r="F956" s="14"/>
    </row>
    <row r="957" spans="2:6" x14ac:dyDescent="0.2">
      <c r="B957" s="14"/>
      <c r="F957" s="14"/>
    </row>
    <row r="958" spans="2:6" x14ac:dyDescent="0.2">
      <c r="B958" s="14"/>
      <c r="F958" s="14"/>
    </row>
    <row r="959" spans="2:6" x14ac:dyDescent="0.2">
      <c r="B959" s="14"/>
      <c r="F959" s="14"/>
    </row>
    <row r="960" spans="2:6" x14ac:dyDescent="0.2">
      <c r="B960" s="14"/>
      <c r="F960" s="14"/>
    </row>
    <row r="961" spans="2:6" x14ac:dyDescent="0.2">
      <c r="B961" s="14"/>
      <c r="F961" s="14"/>
    </row>
    <row r="962" spans="2:6" x14ac:dyDescent="0.2">
      <c r="B962" s="14"/>
      <c r="F962" s="14"/>
    </row>
    <row r="963" spans="2:6" x14ac:dyDescent="0.2">
      <c r="B963" s="14"/>
      <c r="F963" s="14"/>
    </row>
    <row r="964" spans="2:6" x14ac:dyDescent="0.2">
      <c r="B964" s="14"/>
      <c r="F964" s="14"/>
    </row>
    <row r="965" spans="2:6" x14ac:dyDescent="0.2">
      <c r="B965" s="14"/>
      <c r="F965" s="14"/>
    </row>
    <row r="966" spans="2:6" x14ac:dyDescent="0.2">
      <c r="B966" s="14"/>
      <c r="F966" s="14"/>
    </row>
    <row r="967" spans="2:6" x14ac:dyDescent="0.2">
      <c r="B967" s="14"/>
      <c r="F967" s="14"/>
    </row>
    <row r="968" spans="2:6" x14ac:dyDescent="0.2">
      <c r="B968" s="14"/>
      <c r="F968" s="14"/>
    </row>
    <row r="969" spans="2:6" x14ac:dyDescent="0.2">
      <c r="B969" s="14"/>
      <c r="F969" s="14"/>
    </row>
    <row r="970" spans="2:6" x14ac:dyDescent="0.2">
      <c r="B970" s="14"/>
      <c r="F970" s="14"/>
    </row>
    <row r="971" spans="2:6" x14ac:dyDescent="0.2">
      <c r="B971" s="14"/>
      <c r="F971" s="14"/>
    </row>
    <row r="972" spans="2:6" x14ac:dyDescent="0.2">
      <c r="B972" s="14"/>
      <c r="F972" s="14"/>
    </row>
    <row r="973" spans="2:6" x14ac:dyDescent="0.2">
      <c r="B973" s="14"/>
      <c r="F973" s="14"/>
    </row>
    <row r="974" spans="2:6" x14ac:dyDescent="0.2">
      <c r="B974" s="14"/>
      <c r="F974" s="14"/>
    </row>
    <row r="975" spans="2:6" x14ac:dyDescent="0.2">
      <c r="B975" s="14"/>
      <c r="F975" s="14"/>
    </row>
    <row r="976" spans="2:6" x14ac:dyDescent="0.2">
      <c r="B976" s="14"/>
      <c r="F976" s="14"/>
    </row>
    <row r="977" spans="2:6" x14ac:dyDescent="0.2">
      <c r="B977" s="14"/>
      <c r="F977" s="14"/>
    </row>
    <row r="978" spans="2:6" x14ac:dyDescent="0.2">
      <c r="B978" s="14"/>
      <c r="F978" s="14"/>
    </row>
    <row r="979" spans="2:6" x14ac:dyDescent="0.2">
      <c r="B979" s="14"/>
      <c r="F979" s="14"/>
    </row>
    <row r="980" spans="2:6" x14ac:dyDescent="0.2">
      <c r="B980" s="14"/>
      <c r="F980" s="14"/>
    </row>
    <row r="981" spans="2:6" x14ac:dyDescent="0.2">
      <c r="B981" s="14"/>
      <c r="F981" s="14"/>
    </row>
    <row r="982" spans="2:6" x14ac:dyDescent="0.2">
      <c r="B982" s="14"/>
      <c r="F982" s="14"/>
    </row>
    <row r="983" spans="2:6" x14ac:dyDescent="0.2">
      <c r="B983" s="14"/>
      <c r="F983" s="14"/>
    </row>
    <row r="984" spans="2:6" x14ac:dyDescent="0.2">
      <c r="B984" s="14"/>
      <c r="F984" s="14"/>
    </row>
    <row r="985" spans="2:6" x14ac:dyDescent="0.2">
      <c r="B985" s="14"/>
      <c r="F985" s="14"/>
    </row>
    <row r="986" spans="2:6" x14ac:dyDescent="0.2">
      <c r="B986" s="14"/>
      <c r="F986" s="14"/>
    </row>
    <row r="987" spans="2:6" x14ac:dyDescent="0.2">
      <c r="B987" s="14"/>
      <c r="F987" s="14"/>
    </row>
    <row r="988" spans="2:6" x14ac:dyDescent="0.2">
      <c r="B988" s="14"/>
      <c r="F988" s="14"/>
    </row>
    <row r="989" spans="2:6" x14ac:dyDescent="0.2">
      <c r="B989" s="14"/>
      <c r="F989" s="14"/>
    </row>
    <row r="990" spans="2:6" x14ac:dyDescent="0.2">
      <c r="B990" s="14"/>
      <c r="F990" s="14"/>
    </row>
    <row r="991" spans="2:6" x14ac:dyDescent="0.2">
      <c r="B991" s="14"/>
      <c r="F991" s="14"/>
    </row>
    <row r="992" spans="2:6" x14ac:dyDescent="0.2">
      <c r="B992" s="14"/>
      <c r="F992" s="14"/>
    </row>
    <row r="993" spans="2:6" x14ac:dyDescent="0.2">
      <c r="B993" s="14"/>
      <c r="F993" s="14"/>
    </row>
    <row r="994" spans="2:6" x14ac:dyDescent="0.2">
      <c r="B994" s="14"/>
      <c r="F994" s="14"/>
    </row>
    <row r="995" spans="2:6" x14ac:dyDescent="0.2">
      <c r="B995" s="14"/>
      <c r="F995" s="14"/>
    </row>
    <row r="996" spans="2:6" x14ac:dyDescent="0.2">
      <c r="B996" s="14"/>
      <c r="F996" s="14"/>
    </row>
    <row r="997" spans="2:6" x14ac:dyDescent="0.2">
      <c r="B997" s="14"/>
      <c r="F997" s="14"/>
    </row>
    <row r="998" spans="2:6" x14ac:dyDescent="0.2">
      <c r="B998" s="14"/>
      <c r="F998" s="14"/>
    </row>
    <row r="999" spans="2:6" x14ac:dyDescent="0.2">
      <c r="B999" s="14"/>
      <c r="F999" s="14"/>
    </row>
    <row r="1000" spans="2:6" x14ac:dyDescent="0.2">
      <c r="B1000" s="14"/>
      <c r="F1000" s="14"/>
    </row>
    <row r="1001" spans="2:6" x14ac:dyDescent="0.2">
      <c r="B1001" s="14"/>
      <c r="F1001" s="14"/>
    </row>
    <row r="1002" spans="2:6" x14ac:dyDescent="0.2">
      <c r="B1002" s="14"/>
      <c r="F1002" s="14"/>
    </row>
    <row r="1003" spans="2:6" x14ac:dyDescent="0.2">
      <c r="B1003" s="14"/>
      <c r="F1003" s="14"/>
    </row>
    <row r="1004" spans="2:6" x14ac:dyDescent="0.2">
      <c r="B1004" s="14"/>
      <c r="F1004" s="14"/>
    </row>
    <row r="1005" spans="2:6" x14ac:dyDescent="0.2">
      <c r="B1005" s="14"/>
      <c r="F1005" s="14"/>
    </row>
    <row r="1006" spans="2:6" x14ac:dyDescent="0.2">
      <c r="B1006" s="14"/>
      <c r="F1006" s="14"/>
    </row>
    <row r="1007" spans="2:6" x14ac:dyDescent="0.2">
      <c r="B1007" s="14"/>
      <c r="F1007" s="14"/>
    </row>
    <row r="1008" spans="2:6" x14ac:dyDescent="0.2">
      <c r="B1008" s="14"/>
      <c r="F1008" s="14"/>
    </row>
    <row r="1009" spans="2:6" x14ac:dyDescent="0.2">
      <c r="B1009" s="14"/>
      <c r="F1009" s="14"/>
    </row>
    <row r="1010" spans="2:6" x14ac:dyDescent="0.2">
      <c r="B1010" s="14"/>
      <c r="F1010" s="14"/>
    </row>
    <row r="1011" spans="2:6" x14ac:dyDescent="0.2">
      <c r="B1011" s="14"/>
      <c r="F1011" s="14"/>
    </row>
    <row r="1012" spans="2:6" x14ac:dyDescent="0.2">
      <c r="B1012" s="14"/>
      <c r="F1012" s="14"/>
    </row>
    <row r="1013" spans="2:6" x14ac:dyDescent="0.2">
      <c r="B1013" s="14"/>
      <c r="F1013" s="14"/>
    </row>
    <row r="1014" spans="2:6" x14ac:dyDescent="0.2">
      <c r="B1014" s="14"/>
      <c r="F1014" s="14"/>
    </row>
    <row r="1015" spans="2:6" x14ac:dyDescent="0.2">
      <c r="B1015" s="14"/>
      <c r="F1015" s="14"/>
    </row>
    <row r="1016" spans="2:6" x14ac:dyDescent="0.2">
      <c r="B1016" s="14"/>
      <c r="F1016" s="14"/>
    </row>
    <row r="1017" spans="2:6" x14ac:dyDescent="0.2">
      <c r="B1017" s="14"/>
      <c r="F1017" s="14"/>
    </row>
    <row r="1018" spans="2:6" x14ac:dyDescent="0.2">
      <c r="B1018" s="14"/>
      <c r="F1018" s="14"/>
    </row>
    <row r="1019" spans="2:6" x14ac:dyDescent="0.2">
      <c r="B1019" s="14"/>
      <c r="F1019" s="14"/>
    </row>
    <row r="1020" spans="2:6" x14ac:dyDescent="0.2">
      <c r="B1020" s="14"/>
      <c r="F1020" s="14"/>
    </row>
    <row r="1021" spans="2:6" x14ac:dyDescent="0.2">
      <c r="B1021" s="14"/>
      <c r="F1021" s="14"/>
    </row>
    <row r="1022" spans="2:6" x14ac:dyDescent="0.2">
      <c r="B1022" s="14"/>
      <c r="F1022" s="14"/>
    </row>
    <row r="1023" spans="2:6" x14ac:dyDescent="0.2">
      <c r="B1023" s="14"/>
      <c r="F1023" s="14"/>
    </row>
    <row r="1024" spans="2:6" x14ac:dyDescent="0.2">
      <c r="B1024" s="14"/>
      <c r="F1024" s="14"/>
    </row>
    <row r="1025" spans="2:6" x14ac:dyDescent="0.2">
      <c r="B1025" s="14"/>
      <c r="F1025" s="14"/>
    </row>
    <row r="1026" spans="2:6" x14ac:dyDescent="0.2">
      <c r="B1026" s="14"/>
      <c r="F1026" s="14"/>
    </row>
    <row r="1027" spans="2:6" x14ac:dyDescent="0.2">
      <c r="B1027" s="14"/>
      <c r="F1027" s="14"/>
    </row>
    <row r="1028" spans="2:6" x14ac:dyDescent="0.2">
      <c r="B1028" s="14"/>
      <c r="F1028" s="14"/>
    </row>
    <row r="1029" spans="2:6" x14ac:dyDescent="0.2">
      <c r="B1029" s="14"/>
      <c r="F1029" s="14"/>
    </row>
    <row r="1030" spans="2:6" x14ac:dyDescent="0.2">
      <c r="B1030" s="14"/>
      <c r="F1030" s="14"/>
    </row>
    <row r="1031" spans="2:6" x14ac:dyDescent="0.2">
      <c r="B1031" s="14"/>
      <c r="F1031" s="14"/>
    </row>
    <row r="1032" spans="2:6" x14ac:dyDescent="0.2">
      <c r="B1032" s="14"/>
      <c r="F1032" s="14"/>
    </row>
    <row r="1033" spans="2:6" x14ac:dyDescent="0.2">
      <c r="B1033" s="14"/>
      <c r="F1033" s="14"/>
    </row>
    <row r="1034" spans="2:6" x14ac:dyDescent="0.2">
      <c r="B1034" s="14"/>
      <c r="F1034" s="14"/>
    </row>
    <row r="1035" spans="2:6" x14ac:dyDescent="0.2">
      <c r="B1035" s="14"/>
      <c r="F1035" s="14"/>
    </row>
    <row r="1036" spans="2:6" x14ac:dyDescent="0.2">
      <c r="B1036" s="14"/>
      <c r="F1036" s="14"/>
    </row>
    <row r="1037" spans="2:6" x14ac:dyDescent="0.2">
      <c r="B1037" s="14"/>
      <c r="F1037" s="14"/>
    </row>
    <row r="1038" spans="2:6" x14ac:dyDescent="0.2">
      <c r="B1038" s="14"/>
      <c r="F1038" s="14"/>
    </row>
    <row r="1039" spans="2:6" x14ac:dyDescent="0.2">
      <c r="B1039" s="14"/>
      <c r="F1039" s="14"/>
    </row>
    <row r="1040" spans="2:6" x14ac:dyDescent="0.2">
      <c r="B1040" s="14"/>
      <c r="F1040" s="14"/>
    </row>
    <row r="1041" spans="2:6" x14ac:dyDescent="0.2">
      <c r="B1041" s="14"/>
      <c r="F1041" s="14"/>
    </row>
    <row r="1042" spans="2:6" x14ac:dyDescent="0.2">
      <c r="B1042" s="14"/>
      <c r="F1042" s="14"/>
    </row>
    <row r="1043" spans="2:6" x14ac:dyDescent="0.2">
      <c r="B1043" s="14"/>
      <c r="F1043" s="14"/>
    </row>
    <row r="1044" spans="2:6" x14ac:dyDescent="0.2">
      <c r="B1044" s="14"/>
      <c r="F1044" s="14"/>
    </row>
    <row r="1045" spans="2:6" x14ac:dyDescent="0.2">
      <c r="B1045" s="14"/>
      <c r="F1045" s="14"/>
    </row>
    <row r="1046" spans="2:6" x14ac:dyDescent="0.2">
      <c r="B1046" s="14"/>
      <c r="F1046" s="14"/>
    </row>
    <row r="1047" spans="2:6" x14ac:dyDescent="0.2">
      <c r="B1047" s="14"/>
      <c r="F1047" s="14"/>
    </row>
    <row r="1048" spans="2:6" x14ac:dyDescent="0.2">
      <c r="B1048" s="14"/>
      <c r="F1048" s="14"/>
    </row>
    <row r="1049" spans="2:6" x14ac:dyDescent="0.2">
      <c r="B1049" s="14"/>
      <c r="F1049" s="14"/>
    </row>
    <row r="1050" spans="2:6" x14ac:dyDescent="0.2">
      <c r="B1050" s="14"/>
      <c r="F1050" s="14"/>
    </row>
    <row r="1051" spans="2:6" x14ac:dyDescent="0.2">
      <c r="B1051" s="14"/>
      <c r="F1051" s="14"/>
    </row>
    <row r="1052" spans="2:6" x14ac:dyDescent="0.2">
      <c r="B1052" s="14"/>
      <c r="F1052" s="14"/>
    </row>
    <row r="1053" spans="2:6" x14ac:dyDescent="0.2">
      <c r="B1053" s="14"/>
      <c r="F1053" s="14"/>
    </row>
    <row r="1054" spans="2:6" x14ac:dyDescent="0.2">
      <c r="B1054" s="14"/>
      <c r="F1054" s="14"/>
    </row>
    <row r="1055" spans="2:6" x14ac:dyDescent="0.2">
      <c r="B1055" s="14"/>
      <c r="F1055" s="14"/>
    </row>
    <row r="1056" spans="2:6" x14ac:dyDescent="0.2">
      <c r="B1056" s="14"/>
      <c r="F1056" s="14"/>
    </row>
    <row r="1057" spans="2:6" x14ac:dyDescent="0.2">
      <c r="B1057" s="14"/>
      <c r="F1057" s="14"/>
    </row>
    <row r="1058" spans="2:6" x14ac:dyDescent="0.2">
      <c r="B1058" s="14"/>
      <c r="F1058" s="14"/>
    </row>
    <row r="1059" spans="2:6" x14ac:dyDescent="0.2">
      <c r="B1059" s="14"/>
      <c r="F1059" s="14"/>
    </row>
    <row r="1060" spans="2:6" x14ac:dyDescent="0.2">
      <c r="B1060" s="14"/>
      <c r="F1060" s="14"/>
    </row>
    <row r="1061" spans="2:6" x14ac:dyDescent="0.2">
      <c r="B1061" s="14"/>
      <c r="F1061" s="14"/>
    </row>
    <row r="1062" spans="2:6" x14ac:dyDescent="0.2">
      <c r="B1062" s="14"/>
      <c r="F1062" s="14"/>
    </row>
    <row r="1063" spans="2:6" x14ac:dyDescent="0.2">
      <c r="B1063" s="14"/>
      <c r="F1063" s="14"/>
    </row>
    <row r="1064" spans="2:6" x14ac:dyDescent="0.2">
      <c r="B1064" s="14"/>
      <c r="F1064" s="14"/>
    </row>
    <row r="1065" spans="2:6" x14ac:dyDescent="0.2">
      <c r="B1065" s="14"/>
      <c r="F1065" s="14"/>
    </row>
    <row r="1066" spans="2:6" x14ac:dyDescent="0.2">
      <c r="B1066" s="14"/>
      <c r="F1066" s="14"/>
    </row>
    <row r="1067" spans="2:6" x14ac:dyDescent="0.2">
      <c r="B1067" s="14"/>
      <c r="F1067" s="14"/>
    </row>
    <row r="1068" spans="2:6" x14ac:dyDescent="0.2">
      <c r="B1068" s="14"/>
      <c r="F1068" s="14"/>
    </row>
    <row r="1069" spans="2:6" x14ac:dyDescent="0.2">
      <c r="B1069" s="14"/>
      <c r="F1069" s="14"/>
    </row>
    <row r="1070" spans="2:6" x14ac:dyDescent="0.2">
      <c r="B1070" s="14"/>
      <c r="F1070" s="14"/>
    </row>
    <row r="1071" spans="2:6" x14ac:dyDescent="0.2">
      <c r="B1071" s="14"/>
      <c r="F1071" s="14"/>
    </row>
    <row r="1072" spans="2:6" x14ac:dyDescent="0.2">
      <c r="B1072" s="14"/>
      <c r="F1072" s="14"/>
    </row>
    <row r="1073" spans="2:6" x14ac:dyDescent="0.2">
      <c r="B1073" s="14"/>
      <c r="F1073" s="14"/>
    </row>
    <row r="1074" spans="2:6" x14ac:dyDescent="0.2">
      <c r="B1074" s="14"/>
      <c r="F1074" s="14"/>
    </row>
    <row r="1075" spans="2:6" x14ac:dyDescent="0.2">
      <c r="B1075" s="14"/>
      <c r="F1075" s="14"/>
    </row>
    <row r="1076" spans="2:6" x14ac:dyDescent="0.2">
      <c r="B1076" s="14"/>
      <c r="F1076" s="14"/>
    </row>
    <row r="1077" spans="2:6" x14ac:dyDescent="0.2">
      <c r="B1077" s="14"/>
      <c r="F1077" s="14"/>
    </row>
    <row r="1078" spans="2:6" x14ac:dyDescent="0.2">
      <c r="B1078" s="14"/>
      <c r="F1078" s="14"/>
    </row>
    <row r="1079" spans="2:6" x14ac:dyDescent="0.2">
      <c r="B1079" s="14"/>
      <c r="F1079" s="14"/>
    </row>
    <row r="1080" spans="2:6" x14ac:dyDescent="0.2">
      <c r="B1080" s="14"/>
      <c r="F1080" s="14"/>
    </row>
    <row r="1081" spans="2:6" x14ac:dyDescent="0.2">
      <c r="B1081" s="14"/>
      <c r="F1081" s="14"/>
    </row>
    <row r="1082" spans="2:6" x14ac:dyDescent="0.2">
      <c r="B1082" s="14"/>
      <c r="F1082" s="14"/>
    </row>
    <row r="1083" spans="2:6" x14ac:dyDescent="0.2">
      <c r="B1083" s="14"/>
      <c r="F1083" s="14"/>
    </row>
    <row r="1084" spans="2:6" x14ac:dyDescent="0.2">
      <c r="B1084" s="14"/>
      <c r="F1084" s="14"/>
    </row>
    <row r="1085" spans="2:6" x14ac:dyDescent="0.2">
      <c r="B1085" s="14"/>
      <c r="F1085" s="14"/>
    </row>
    <row r="1086" spans="2:6" x14ac:dyDescent="0.2">
      <c r="B1086" s="14"/>
      <c r="F1086" s="14"/>
    </row>
    <row r="1087" spans="2:6" x14ac:dyDescent="0.2">
      <c r="B1087" s="14"/>
      <c r="F1087" s="14"/>
    </row>
    <row r="1088" spans="2:6" x14ac:dyDescent="0.2">
      <c r="B1088" s="14"/>
      <c r="F1088" s="14"/>
    </row>
    <row r="1089" spans="2:6" x14ac:dyDescent="0.2">
      <c r="B1089" s="14"/>
      <c r="F1089" s="14"/>
    </row>
    <row r="1090" spans="2:6" x14ac:dyDescent="0.2">
      <c r="B1090" s="14"/>
      <c r="F1090" s="14"/>
    </row>
    <row r="1091" spans="2:6" x14ac:dyDescent="0.2">
      <c r="B1091" s="14"/>
      <c r="F1091" s="14"/>
    </row>
    <row r="1092" spans="2:6" x14ac:dyDescent="0.2">
      <c r="B1092" s="14"/>
      <c r="F1092" s="14"/>
    </row>
    <row r="1093" spans="2:6" x14ac:dyDescent="0.2">
      <c r="B1093" s="14"/>
      <c r="F1093" s="14"/>
    </row>
    <row r="1094" spans="2:6" x14ac:dyDescent="0.2">
      <c r="B1094" s="14"/>
      <c r="F1094" s="14"/>
    </row>
    <row r="1095" spans="2:6" x14ac:dyDescent="0.2">
      <c r="B1095" s="14"/>
      <c r="F1095" s="14"/>
    </row>
    <row r="1096" spans="2:6" x14ac:dyDescent="0.2">
      <c r="B1096" s="14"/>
      <c r="F1096" s="14"/>
    </row>
    <row r="1097" spans="2:6" x14ac:dyDescent="0.2">
      <c r="B1097" s="14"/>
      <c r="F1097" s="14"/>
    </row>
    <row r="1098" spans="2:6" x14ac:dyDescent="0.2">
      <c r="B1098" s="14"/>
      <c r="F1098" s="14"/>
    </row>
    <row r="1099" spans="2:6" x14ac:dyDescent="0.2">
      <c r="B1099" s="14"/>
      <c r="F1099" s="14"/>
    </row>
    <row r="1100" spans="2:6" x14ac:dyDescent="0.2">
      <c r="B1100" s="14"/>
      <c r="F1100" s="14"/>
    </row>
    <row r="1101" spans="2:6" x14ac:dyDescent="0.2">
      <c r="B1101" s="14"/>
      <c r="F1101" s="14"/>
    </row>
    <row r="1102" spans="2:6" x14ac:dyDescent="0.2">
      <c r="B1102" s="14"/>
      <c r="F1102" s="14"/>
    </row>
    <row r="1103" spans="2:6" x14ac:dyDescent="0.2">
      <c r="B1103" s="14"/>
      <c r="F1103" s="14"/>
    </row>
    <row r="1104" spans="2:6" x14ac:dyDescent="0.2">
      <c r="B1104" s="14"/>
      <c r="F1104" s="14"/>
    </row>
    <row r="1105" spans="2:6" x14ac:dyDescent="0.2">
      <c r="B1105" s="14"/>
      <c r="F1105" s="14"/>
    </row>
    <row r="1106" spans="2:6" x14ac:dyDescent="0.2">
      <c r="B1106" s="14"/>
      <c r="F1106" s="14"/>
    </row>
    <row r="1107" spans="2:6" x14ac:dyDescent="0.2">
      <c r="B1107" s="14"/>
      <c r="F1107" s="14"/>
    </row>
    <row r="1108" spans="2:6" x14ac:dyDescent="0.2">
      <c r="B1108" s="14"/>
      <c r="F1108" s="14"/>
    </row>
    <row r="1109" spans="2:6" x14ac:dyDescent="0.2">
      <c r="B1109" s="14"/>
      <c r="F1109" s="14"/>
    </row>
    <row r="1110" spans="2:6" x14ac:dyDescent="0.2">
      <c r="B1110" s="14"/>
      <c r="F1110" s="14"/>
    </row>
    <row r="1111" spans="2:6" x14ac:dyDescent="0.2">
      <c r="B1111" s="14"/>
      <c r="F1111" s="14"/>
    </row>
    <row r="1112" spans="2:6" x14ac:dyDescent="0.2">
      <c r="B1112" s="14"/>
      <c r="F1112" s="14"/>
    </row>
    <row r="1113" spans="2:6" x14ac:dyDescent="0.2">
      <c r="B1113" s="14"/>
      <c r="F1113" s="14"/>
    </row>
    <row r="1114" spans="2:6" x14ac:dyDescent="0.2">
      <c r="B1114" s="14"/>
      <c r="F1114" s="14"/>
    </row>
    <row r="1115" spans="2:6" x14ac:dyDescent="0.2">
      <c r="B1115" s="14"/>
      <c r="F1115" s="14"/>
    </row>
    <row r="1116" spans="2:6" x14ac:dyDescent="0.2">
      <c r="B1116" s="14"/>
      <c r="F1116" s="14"/>
    </row>
    <row r="1117" spans="2:6" x14ac:dyDescent="0.2">
      <c r="B1117" s="14"/>
      <c r="F1117" s="14"/>
    </row>
    <row r="1118" spans="2:6" x14ac:dyDescent="0.2">
      <c r="B1118" s="14"/>
      <c r="F1118" s="14"/>
    </row>
    <row r="1119" spans="2:6" x14ac:dyDescent="0.2">
      <c r="B1119" s="14"/>
      <c r="F1119" s="14"/>
    </row>
    <row r="1120" spans="2:6" x14ac:dyDescent="0.2">
      <c r="B1120" s="14"/>
      <c r="F1120" s="14"/>
    </row>
    <row r="1121" spans="2:6" x14ac:dyDescent="0.2">
      <c r="B1121" s="14"/>
      <c r="F1121" s="14"/>
    </row>
    <row r="1122" spans="2:6" x14ac:dyDescent="0.2">
      <c r="B1122" s="14"/>
      <c r="F1122" s="14"/>
    </row>
    <row r="1123" spans="2:6" x14ac:dyDescent="0.2">
      <c r="B1123" s="14"/>
      <c r="F1123" s="14"/>
    </row>
    <row r="1124" spans="2:6" x14ac:dyDescent="0.2">
      <c r="B1124" s="14"/>
      <c r="F1124" s="14"/>
    </row>
    <row r="1125" spans="2:6" x14ac:dyDescent="0.2">
      <c r="B1125" s="14"/>
      <c r="F1125" s="14"/>
    </row>
    <row r="1126" spans="2:6" x14ac:dyDescent="0.2">
      <c r="B1126" s="14"/>
      <c r="F1126" s="14"/>
    </row>
    <row r="1127" spans="2:6" x14ac:dyDescent="0.2">
      <c r="B1127" s="14"/>
      <c r="F1127" s="14"/>
    </row>
    <row r="1128" spans="2:6" x14ac:dyDescent="0.2">
      <c r="B1128" s="14"/>
      <c r="F1128" s="14"/>
    </row>
    <row r="1129" spans="2:6" x14ac:dyDescent="0.2">
      <c r="B1129" s="14"/>
      <c r="F1129" s="14"/>
    </row>
    <row r="1130" spans="2:6" x14ac:dyDescent="0.2">
      <c r="B1130" s="14"/>
      <c r="F1130" s="14"/>
    </row>
    <row r="1131" spans="2:6" x14ac:dyDescent="0.2">
      <c r="B1131" s="14"/>
      <c r="F1131" s="14"/>
    </row>
    <row r="1132" spans="2:6" x14ac:dyDescent="0.2">
      <c r="B1132" s="14"/>
      <c r="F1132" s="14"/>
    </row>
    <row r="1133" spans="2:6" x14ac:dyDescent="0.2">
      <c r="B1133" s="14"/>
      <c r="F1133" s="14"/>
    </row>
    <row r="1134" spans="2:6" x14ac:dyDescent="0.2">
      <c r="B1134" s="14"/>
      <c r="F1134" s="14"/>
    </row>
    <row r="1135" spans="2:6" x14ac:dyDescent="0.2">
      <c r="B1135" s="14"/>
      <c r="F1135" s="14"/>
    </row>
    <row r="1136" spans="2:6" x14ac:dyDescent="0.2">
      <c r="B1136" s="14"/>
      <c r="F1136" s="14"/>
    </row>
    <row r="1137" spans="2:6" x14ac:dyDescent="0.2">
      <c r="B1137" s="14"/>
      <c r="F1137" s="14"/>
    </row>
    <row r="1138" spans="2:6" x14ac:dyDescent="0.2">
      <c r="B1138" s="14"/>
      <c r="F1138" s="14"/>
    </row>
    <row r="1139" spans="2:6" x14ac:dyDescent="0.2">
      <c r="B1139" s="14"/>
      <c r="F1139" s="14"/>
    </row>
  </sheetData>
  <phoneticPr fontId="8" type="noConversion"/>
  <hyperlinks>
    <hyperlink ref="A3" r:id="rId1" xr:uid="{00000000-0004-0000-0100-000000000000}"/>
    <hyperlink ref="P88" r:id="rId2" display="http://www.konkoly.hu/cgi-bin/IBVS?3088" xr:uid="{00000000-0004-0000-0100-000001000000}"/>
    <hyperlink ref="P109" r:id="rId3" display="http://vsolj.cetus-net.org/no38.pdf" xr:uid="{00000000-0004-0000-0100-000002000000}"/>
    <hyperlink ref="P110" r:id="rId4" display="http://vsolj.cetus-net.org/no39.pdf" xr:uid="{00000000-0004-0000-0100-000003000000}"/>
    <hyperlink ref="P111" r:id="rId5" display="http://vsolj.cetus-net.org/no40.pdf" xr:uid="{00000000-0004-0000-0100-000004000000}"/>
    <hyperlink ref="P94" r:id="rId6" display="http://www.konkoly.hu/cgi-bin/IBVS?5843" xr:uid="{00000000-0004-0000-0100-000005000000}"/>
    <hyperlink ref="P95" r:id="rId7" display="http://www.konkoly.hu/cgi-bin/IBVS?5843" xr:uid="{00000000-0004-0000-0100-000006000000}"/>
    <hyperlink ref="P96" r:id="rId8" display="http://www.konkoly.hu/cgi-bin/IBVS?5843" xr:uid="{00000000-0004-0000-0100-000007000000}"/>
    <hyperlink ref="P97" r:id="rId9" display="http://www.konkoly.hu/cgi-bin/IBVS?5843" xr:uid="{00000000-0004-0000-0100-000008000000}"/>
    <hyperlink ref="P98" r:id="rId10" display="http://www.konkoly.hu/cgi-bin/IBVS?5843" xr:uid="{00000000-0004-0000-0100-000009000000}"/>
    <hyperlink ref="P99" r:id="rId11" display="http://www.konkoly.hu/cgi-bin/IBVS?5843" xr:uid="{00000000-0004-0000-0100-00000A000000}"/>
    <hyperlink ref="P100" r:id="rId12" display="http://www.konkoly.hu/cgi-bin/IBVS?5843" xr:uid="{00000000-0004-0000-0100-00000B000000}"/>
    <hyperlink ref="P112" r:id="rId13" display="http://vsolj.cetus-net.org/no45.pdf" xr:uid="{00000000-0004-0000-0100-00000C000000}"/>
    <hyperlink ref="P101" r:id="rId14" display="http://www.konkoly.hu/cgi-bin/IBVS?5843" xr:uid="{00000000-0004-0000-0100-00000D000000}"/>
    <hyperlink ref="P113" r:id="rId15" display="http://vsolj.cetus-net.org/no48.pdf" xr:uid="{00000000-0004-0000-0100-00000E000000}"/>
    <hyperlink ref="P102" r:id="rId16" display="http://var.astro.cz/oejv/issues/oejv0116.pdf" xr:uid="{00000000-0004-0000-0100-00000F000000}"/>
    <hyperlink ref="P103" r:id="rId17" display="http://var.astro.cz/oejv/issues/oejv0116.pdf" xr:uid="{00000000-0004-0000-0100-000010000000}"/>
    <hyperlink ref="P114" r:id="rId18" display="http://vsolj.cetus-net.org/vsoljno50.pdf" xr:uid="{00000000-0004-0000-0100-000011000000}"/>
    <hyperlink ref="P104" r:id="rId19" display="http://var.astro.cz/oejv/issues/oejv0172.pdf" xr:uid="{00000000-0004-0000-0100-00001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2023-01-26T05:17:28Z</dcterms:modified>
</cp:coreProperties>
</file>