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98C0D50-E145-46B3-BE18-6C374FD8E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A" sheetId="3" r:id="rId2"/>
  </sheets>
  <calcPr calcId="181029"/>
</workbook>
</file>

<file path=xl/calcChain.xml><?xml version="1.0" encoding="utf-8"?>
<calcChain xmlns="http://schemas.openxmlformats.org/spreadsheetml/2006/main">
  <c r="Q111" i="4" l="1"/>
  <c r="Q112" i="4"/>
  <c r="Q113" i="4"/>
  <c r="Q114" i="4"/>
  <c r="Q115" i="4"/>
  <c r="F12" i="4"/>
  <c r="Q107" i="4"/>
  <c r="Q108" i="4"/>
  <c r="Q109" i="4"/>
  <c r="Q110" i="4"/>
  <c r="Q102" i="4"/>
  <c r="Q103" i="4"/>
  <c r="Q104" i="4"/>
  <c r="Q105" i="4"/>
  <c r="Q106" i="4"/>
  <c r="E64" i="4"/>
  <c r="F64" i="4" s="1"/>
  <c r="E74" i="4"/>
  <c r="F74" i="4" s="1"/>
  <c r="G74" i="4" s="1"/>
  <c r="E89" i="4"/>
  <c r="F89" i="4" s="1"/>
  <c r="Q92" i="4"/>
  <c r="Q93" i="4"/>
  <c r="Q94" i="4"/>
  <c r="Q95" i="4"/>
  <c r="Q96" i="4"/>
  <c r="Q97" i="4"/>
  <c r="Q98" i="4"/>
  <c r="Q99" i="4"/>
  <c r="Q100" i="4"/>
  <c r="Q101" i="4"/>
  <c r="Q91" i="4"/>
  <c r="Q78" i="4"/>
  <c r="Q79" i="4"/>
  <c r="Q80" i="4"/>
  <c r="Q81" i="4"/>
  <c r="Q82" i="4"/>
  <c r="Q83" i="4"/>
  <c r="Q84" i="4"/>
  <c r="Q85" i="4"/>
  <c r="Q86" i="4"/>
  <c r="Q87" i="4"/>
  <c r="Q88" i="4"/>
  <c r="Q90" i="4"/>
  <c r="E23" i="4"/>
  <c r="F23" i="4"/>
  <c r="E34" i="4"/>
  <c r="F34" i="4" s="1"/>
  <c r="E59" i="4"/>
  <c r="F59" i="4" s="1"/>
  <c r="E24" i="4"/>
  <c r="F24" i="4" s="1"/>
  <c r="E43" i="4"/>
  <c r="F43" i="4"/>
  <c r="E51" i="4"/>
  <c r="F51" i="4"/>
  <c r="E60" i="4"/>
  <c r="F60" i="4" s="1"/>
  <c r="Q73" i="4"/>
  <c r="Q74" i="4"/>
  <c r="Q75" i="4"/>
  <c r="Q76" i="4"/>
  <c r="Q77" i="4"/>
  <c r="Q89" i="4"/>
  <c r="Q66" i="4"/>
  <c r="Q67" i="4"/>
  <c r="Q68" i="4"/>
  <c r="Q69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1" i="4"/>
  <c r="Q62" i="4"/>
  <c r="Q63" i="4"/>
  <c r="Q64" i="4"/>
  <c r="Q65" i="4"/>
  <c r="Q70" i="4"/>
  <c r="Q71" i="4"/>
  <c r="Q72" i="4"/>
  <c r="Q44" i="4"/>
  <c r="Q60" i="4"/>
  <c r="C7" i="4"/>
  <c r="C17" i="4"/>
  <c r="Q21" i="4"/>
  <c r="Q24" i="4"/>
  <c r="Q25" i="4"/>
  <c r="Q26" i="4"/>
  <c r="Q27" i="4"/>
  <c r="Q28" i="4"/>
  <c r="Q22" i="4"/>
  <c r="Q23" i="4"/>
  <c r="Q31" i="4"/>
  <c r="Q32" i="4"/>
  <c r="Q29" i="4"/>
  <c r="Q30" i="4"/>
  <c r="Q33" i="4"/>
  <c r="Q35" i="4"/>
  <c r="Q36" i="4"/>
  <c r="Q34" i="4"/>
  <c r="Q37" i="4"/>
  <c r="Q38" i="4"/>
  <c r="Q39" i="4"/>
  <c r="Q41" i="4"/>
  <c r="Q40" i="4"/>
  <c r="Q43" i="4"/>
  <c r="Q42" i="4"/>
  <c r="Q45" i="4"/>
  <c r="E41" i="3"/>
  <c r="F41" i="3" s="1"/>
  <c r="E42" i="3"/>
  <c r="F42" i="3" s="1"/>
  <c r="G42" i="3" s="1"/>
  <c r="L42" i="3" s="1"/>
  <c r="E21" i="3"/>
  <c r="F21" i="3"/>
  <c r="E22" i="3"/>
  <c r="F22" i="3" s="1"/>
  <c r="E24" i="3"/>
  <c r="F24" i="3" s="1"/>
  <c r="E25" i="3"/>
  <c r="F25" i="3" s="1"/>
  <c r="E26" i="3"/>
  <c r="F26" i="3"/>
  <c r="E30" i="3"/>
  <c r="F30" i="3"/>
  <c r="E32" i="3"/>
  <c r="F32" i="3" s="1"/>
  <c r="G32" i="3"/>
  <c r="L32" i="3" s="1"/>
  <c r="E34" i="3"/>
  <c r="F34" i="3"/>
  <c r="G34" i="3"/>
  <c r="L34" i="3" s="1"/>
  <c r="E37" i="3"/>
  <c r="F37" i="3" s="1"/>
  <c r="Q38" i="3"/>
  <c r="Q39" i="3"/>
  <c r="Q40" i="3"/>
  <c r="Q41" i="3"/>
  <c r="Q42" i="3"/>
  <c r="Q43" i="3"/>
  <c r="Q44" i="3"/>
  <c r="E15" i="3"/>
  <c r="C17" i="3"/>
  <c r="C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S74" i="4" l="1"/>
  <c r="L74" i="4"/>
  <c r="E44" i="3"/>
  <c r="F44" i="3" s="1"/>
  <c r="G22" i="3"/>
  <c r="L22" i="3" s="1"/>
  <c r="E28" i="3"/>
  <c r="F28" i="3" s="1"/>
  <c r="G28" i="3" s="1"/>
  <c r="L28" i="3" s="1"/>
  <c r="G30" i="3"/>
  <c r="L30" i="3" s="1"/>
  <c r="E36" i="3"/>
  <c r="F36" i="3" s="1"/>
  <c r="G36" i="3" s="1"/>
  <c r="L36" i="3" s="1"/>
  <c r="E39" i="3"/>
  <c r="F39" i="3" s="1"/>
  <c r="G39" i="3" s="1"/>
  <c r="L39" i="3" s="1"/>
  <c r="G41" i="3"/>
  <c r="L41" i="3" s="1"/>
  <c r="E23" i="3"/>
  <c r="F23" i="3" s="1"/>
  <c r="G23" i="3" s="1"/>
  <c r="L23" i="3" s="1"/>
  <c r="G25" i="3"/>
  <c r="L25" i="3" s="1"/>
  <c r="E31" i="3"/>
  <c r="F31" i="3" s="1"/>
  <c r="G31" i="3" s="1"/>
  <c r="L31" i="3" s="1"/>
  <c r="E38" i="3"/>
  <c r="F38" i="3" s="1"/>
  <c r="G38" i="3" s="1"/>
  <c r="L38" i="3" s="1"/>
  <c r="E43" i="3"/>
  <c r="F43" i="3" s="1"/>
  <c r="G43" i="3" s="1"/>
  <c r="L43" i="3" s="1"/>
  <c r="G21" i="3"/>
  <c r="E27" i="3"/>
  <c r="F27" i="3" s="1"/>
  <c r="G27" i="3" s="1"/>
  <c r="L27" i="3" s="1"/>
  <c r="E35" i="3"/>
  <c r="F35" i="3" s="1"/>
  <c r="G35" i="3" s="1"/>
  <c r="L35" i="3" s="1"/>
  <c r="G37" i="3"/>
  <c r="L37" i="3" s="1"/>
  <c r="E33" i="3"/>
  <c r="F33" i="3" s="1"/>
  <c r="G33" i="3" s="1"/>
  <c r="L33" i="3" s="1"/>
  <c r="E29" i="3"/>
  <c r="F29" i="3" s="1"/>
  <c r="G29" i="3" s="1"/>
  <c r="L29" i="3" s="1"/>
  <c r="G24" i="3"/>
  <c r="L24" i="3" s="1"/>
  <c r="G44" i="3"/>
  <c r="L44" i="3" s="1"/>
  <c r="E40" i="3"/>
  <c r="F40" i="3" s="1"/>
  <c r="G40" i="3" s="1"/>
  <c r="L40" i="3" s="1"/>
  <c r="E111" i="4"/>
  <c r="F111" i="4" s="1"/>
  <c r="G111" i="4" s="1"/>
  <c r="E113" i="4"/>
  <c r="F113" i="4" s="1"/>
  <c r="G113" i="4" s="1"/>
  <c r="E115" i="4"/>
  <c r="F115" i="4" s="1"/>
  <c r="E107" i="4"/>
  <c r="F107" i="4" s="1"/>
  <c r="E102" i="4"/>
  <c r="F102" i="4" s="1"/>
  <c r="E92" i="4"/>
  <c r="F92" i="4" s="1"/>
  <c r="G60" i="4"/>
  <c r="G115" i="4"/>
  <c r="E109" i="4"/>
  <c r="F109" i="4" s="1"/>
  <c r="E104" i="4"/>
  <c r="F104" i="4" s="1"/>
  <c r="E106" i="4"/>
  <c r="F106" i="4" s="1"/>
  <c r="E94" i="4"/>
  <c r="F94" i="4" s="1"/>
  <c r="E96" i="4"/>
  <c r="F96" i="4" s="1"/>
  <c r="E98" i="4"/>
  <c r="F98" i="4" s="1"/>
  <c r="E100" i="4"/>
  <c r="F100" i="4" s="1"/>
  <c r="E62" i="4"/>
  <c r="F62" i="4" s="1"/>
  <c r="E69" i="4"/>
  <c r="F69" i="4" s="1"/>
  <c r="E71" i="4"/>
  <c r="F71" i="4" s="1"/>
  <c r="E73" i="4"/>
  <c r="F73" i="4" s="1"/>
  <c r="E81" i="4"/>
  <c r="F81" i="4" s="1"/>
  <c r="E83" i="4"/>
  <c r="F83" i="4" s="1"/>
  <c r="E85" i="4"/>
  <c r="F85" i="4" s="1"/>
  <c r="E90" i="4"/>
  <c r="F90" i="4" s="1"/>
  <c r="E66" i="4"/>
  <c r="F66" i="4" s="1"/>
  <c r="G66" i="4" s="1"/>
  <c r="E75" i="4"/>
  <c r="F75" i="4" s="1"/>
  <c r="E80" i="4"/>
  <c r="F80" i="4" s="1"/>
  <c r="E22" i="4"/>
  <c r="F22" i="4" s="1"/>
  <c r="E25" i="4"/>
  <c r="F25" i="4" s="1"/>
  <c r="E29" i="4"/>
  <c r="F29" i="4" s="1"/>
  <c r="E31" i="4"/>
  <c r="F31" i="4" s="1"/>
  <c r="E33" i="4"/>
  <c r="F33" i="4" s="1"/>
  <c r="E35" i="4"/>
  <c r="F35" i="4" s="1"/>
  <c r="E39" i="4"/>
  <c r="F39" i="4" s="1"/>
  <c r="E41" i="4"/>
  <c r="F41" i="4" s="1"/>
  <c r="G41" i="4" s="1"/>
  <c r="E45" i="4"/>
  <c r="F45" i="4" s="1"/>
  <c r="E53" i="4"/>
  <c r="F53" i="4" s="1"/>
  <c r="E27" i="4"/>
  <c r="F27" i="4" s="1"/>
  <c r="G27" i="4" s="1"/>
  <c r="E42" i="4"/>
  <c r="F42" i="4" s="1"/>
  <c r="G42" i="4" s="1"/>
  <c r="E48" i="4"/>
  <c r="F48" i="4" s="1"/>
  <c r="G48" i="4" s="1"/>
  <c r="E54" i="4"/>
  <c r="F54" i="4" s="1"/>
  <c r="G54" i="4" s="1"/>
  <c r="G107" i="4"/>
  <c r="G102" i="4"/>
  <c r="G92" i="4"/>
  <c r="G53" i="4"/>
  <c r="E112" i="4"/>
  <c r="F112" i="4" s="1"/>
  <c r="E114" i="4"/>
  <c r="F114" i="4" s="1"/>
  <c r="G112" i="4"/>
  <c r="G114" i="4"/>
  <c r="E108" i="4"/>
  <c r="F108" i="4" s="1"/>
  <c r="G108" i="4" s="1"/>
  <c r="E110" i="4"/>
  <c r="F110" i="4" s="1"/>
  <c r="G110" i="4" s="1"/>
  <c r="E103" i="4"/>
  <c r="F103" i="4" s="1"/>
  <c r="G103" i="4" s="1"/>
  <c r="E105" i="4"/>
  <c r="F105" i="4" s="1"/>
  <c r="G105" i="4" s="1"/>
  <c r="E93" i="4"/>
  <c r="F93" i="4" s="1"/>
  <c r="G93" i="4" s="1"/>
  <c r="E95" i="4"/>
  <c r="F95" i="4" s="1"/>
  <c r="E97" i="4"/>
  <c r="F97" i="4" s="1"/>
  <c r="G97" i="4" s="1"/>
  <c r="E99" i="4"/>
  <c r="F99" i="4" s="1"/>
  <c r="G99" i="4" s="1"/>
  <c r="E101" i="4"/>
  <c r="F101" i="4" s="1"/>
  <c r="G101" i="4" s="1"/>
  <c r="E61" i="4"/>
  <c r="F61" i="4" s="1"/>
  <c r="E65" i="4"/>
  <c r="F65" i="4" s="1"/>
  <c r="G65" i="4" s="1"/>
  <c r="E70" i="4"/>
  <c r="F70" i="4" s="1"/>
  <c r="G70" i="4" s="1"/>
  <c r="E72" i="4"/>
  <c r="F72" i="4" s="1"/>
  <c r="E76" i="4"/>
  <c r="F76" i="4" s="1"/>
  <c r="G76" i="4" s="1"/>
  <c r="E82" i="4"/>
  <c r="F82" i="4" s="1"/>
  <c r="G82" i="4" s="1"/>
  <c r="E84" i="4"/>
  <c r="F84" i="4" s="1"/>
  <c r="G84" i="4" s="1"/>
  <c r="E86" i="4"/>
  <c r="F86" i="4" s="1"/>
  <c r="G86" i="4" s="1"/>
  <c r="E91" i="4"/>
  <c r="F91" i="4" s="1"/>
  <c r="E63" i="4"/>
  <c r="F63" i="4" s="1"/>
  <c r="G63" i="4" s="1"/>
  <c r="E68" i="4"/>
  <c r="F68" i="4" s="1"/>
  <c r="E78" i="4"/>
  <c r="F78" i="4" s="1"/>
  <c r="G78" i="4" s="1"/>
  <c r="E88" i="4"/>
  <c r="F88" i="4" s="1"/>
  <c r="G88" i="4" s="1"/>
  <c r="G106" i="4"/>
  <c r="G94" i="4"/>
  <c r="G98" i="4"/>
  <c r="G62" i="4"/>
  <c r="G71" i="4"/>
  <c r="G81" i="4"/>
  <c r="G85" i="4"/>
  <c r="E77" i="4"/>
  <c r="F77" i="4" s="1"/>
  <c r="G77" i="4" s="1"/>
  <c r="G23" i="4"/>
  <c r="G29" i="4"/>
  <c r="E32" i="4"/>
  <c r="F32" i="4" s="1"/>
  <c r="G32" i="4" s="1"/>
  <c r="G34" i="4"/>
  <c r="G39" i="4"/>
  <c r="E44" i="4"/>
  <c r="F44" i="4" s="1"/>
  <c r="G49" i="4"/>
  <c r="E28" i="4"/>
  <c r="F28" i="4" s="1"/>
  <c r="G28" i="4" s="1"/>
  <c r="E46" i="4"/>
  <c r="F46" i="4" s="1"/>
  <c r="E52" i="4"/>
  <c r="F52" i="4" s="1"/>
  <c r="G52" i="4" s="1"/>
  <c r="E56" i="4"/>
  <c r="F56" i="4" s="1"/>
  <c r="G56" i="4" s="1"/>
  <c r="E47" i="4"/>
  <c r="F47" i="4" s="1"/>
  <c r="G68" i="4"/>
  <c r="G80" i="4"/>
  <c r="E55" i="4"/>
  <c r="F55" i="4" s="1"/>
  <c r="G55" i="4" s="1"/>
  <c r="E57" i="4"/>
  <c r="F57" i="4" s="1"/>
  <c r="G57" i="4" s="1"/>
  <c r="G36" i="4"/>
  <c r="G47" i="4"/>
  <c r="E30" i="4"/>
  <c r="F30" i="4" s="1"/>
  <c r="G35" i="4"/>
  <c r="G44" i="4"/>
  <c r="E36" i="4"/>
  <c r="F36" i="4" s="1"/>
  <c r="G25" i="4"/>
  <c r="E40" i="4"/>
  <c r="F40" i="4" s="1"/>
  <c r="G40" i="4" s="1"/>
  <c r="E58" i="4"/>
  <c r="F58" i="4" s="1"/>
  <c r="G58" i="4" s="1"/>
  <c r="G109" i="4"/>
  <c r="G104" i="4"/>
  <c r="G96" i="4"/>
  <c r="G100" i="4"/>
  <c r="G59" i="4"/>
  <c r="G69" i="4"/>
  <c r="G73" i="4"/>
  <c r="G83" i="4"/>
  <c r="G90" i="4"/>
  <c r="E67" i="4"/>
  <c r="F67" i="4" s="1"/>
  <c r="G67" i="4" s="1"/>
  <c r="E87" i="4"/>
  <c r="F87" i="4" s="1"/>
  <c r="G87" i="4" s="1"/>
  <c r="G75" i="4"/>
  <c r="G22" i="4"/>
  <c r="E26" i="4"/>
  <c r="F26" i="4" s="1"/>
  <c r="G26" i="4" s="1"/>
  <c r="G30" i="4"/>
  <c r="G33" i="4"/>
  <c r="E37" i="4"/>
  <c r="F37" i="4" s="1"/>
  <c r="G37" i="4" s="1"/>
  <c r="G45" i="4"/>
  <c r="E21" i="4"/>
  <c r="F21" i="4" s="1"/>
  <c r="E38" i="4"/>
  <c r="F38" i="4" s="1"/>
  <c r="G38" i="4" s="1"/>
  <c r="E50" i="4"/>
  <c r="F50" i="4" s="1"/>
  <c r="G50" i="4" s="1"/>
  <c r="G89" i="4"/>
  <c r="G24" i="4"/>
  <c r="G43" i="4"/>
  <c r="G51" i="4"/>
  <c r="G31" i="4"/>
  <c r="G64" i="4"/>
  <c r="G91" i="4"/>
  <c r="G72" i="4"/>
  <c r="F13" i="4"/>
  <c r="G26" i="3"/>
  <c r="L26" i="3" s="1"/>
  <c r="G46" i="4"/>
  <c r="E49" i="4"/>
  <c r="F49" i="4" s="1"/>
  <c r="E79" i="4"/>
  <c r="F79" i="4" s="1"/>
  <c r="G79" i="4" s="1"/>
  <c r="G61" i="4"/>
  <c r="G95" i="4"/>
  <c r="L63" i="4" l="1"/>
  <c r="S63" i="4"/>
  <c r="S87" i="4"/>
  <c r="L87" i="4"/>
  <c r="S113" i="4"/>
  <c r="L113" i="4"/>
  <c r="S79" i="4"/>
  <c r="L79" i="4"/>
  <c r="S67" i="4"/>
  <c r="N67" i="4"/>
  <c r="R56" i="4"/>
  <c r="L56" i="4"/>
  <c r="R32" i="4"/>
  <c r="L32" i="4"/>
  <c r="L111" i="4"/>
  <c r="S111" i="4"/>
  <c r="S54" i="4"/>
  <c r="L54" i="4"/>
  <c r="L58" i="4"/>
  <c r="S58" i="4"/>
  <c r="S48" i="4"/>
  <c r="L48" i="4"/>
  <c r="R40" i="4"/>
  <c r="L40" i="4"/>
  <c r="S57" i="4"/>
  <c r="L57" i="4"/>
  <c r="S77" i="4"/>
  <c r="L77" i="4"/>
  <c r="S42" i="4"/>
  <c r="L42" i="4"/>
  <c r="L55" i="4"/>
  <c r="R55" i="4"/>
  <c r="S27" i="4"/>
  <c r="L27" i="4"/>
  <c r="R72" i="4"/>
  <c r="L72" i="4"/>
  <c r="L50" i="4"/>
  <c r="S50" i="4"/>
  <c r="R26" i="4"/>
  <c r="L26" i="4"/>
  <c r="L73" i="4"/>
  <c r="R73" i="4"/>
  <c r="R39" i="4"/>
  <c r="L39" i="4"/>
  <c r="R81" i="4"/>
  <c r="L81" i="4"/>
  <c r="R70" i="4"/>
  <c r="L70" i="4"/>
  <c r="R93" i="4"/>
  <c r="L93" i="4"/>
  <c r="H21" i="3"/>
  <c r="C11" i="3"/>
  <c r="C12" i="3"/>
  <c r="C16" i="3" s="1"/>
  <c r="D18" i="3" s="1"/>
  <c r="L38" i="4"/>
  <c r="S38" i="4"/>
  <c r="R22" i="4"/>
  <c r="L22" i="4"/>
  <c r="R69" i="4"/>
  <c r="N69" i="4"/>
  <c r="S47" i="4"/>
  <c r="L47" i="4"/>
  <c r="R34" i="4"/>
  <c r="L34" i="4"/>
  <c r="L71" i="4"/>
  <c r="R71" i="4"/>
  <c r="R65" i="4"/>
  <c r="L65" i="4"/>
  <c r="R105" i="4"/>
  <c r="L105" i="4"/>
  <c r="R61" i="4"/>
  <c r="L61" i="4"/>
  <c r="S64" i="4"/>
  <c r="L64" i="4"/>
  <c r="S75" i="4"/>
  <c r="L75" i="4"/>
  <c r="L25" i="4"/>
  <c r="R25" i="4"/>
  <c r="S36" i="4"/>
  <c r="L36" i="4"/>
  <c r="R62" i="4"/>
  <c r="L62" i="4"/>
  <c r="R103" i="4"/>
  <c r="L103" i="4"/>
  <c r="R53" i="4"/>
  <c r="L53" i="4"/>
  <c r="R91" i="4"/>
  <c r="L91" i="4"/>
  <c r="G21" i="4"/>
  <c r="H21" i="4" s="1"/>
  <c r="R59" i="4"/>
  <c r="L59" i="4"/>
  <c r="L31" i="4"/>
  <c r="R31" i="4"/>
  <c r="R45" i="4"/>
  <c r="L45" i="4"/>
  <c r="R100" i="4"/>
  <c r="L100" i="4"/>
  <c r="S52" i="4"/>
  <c r="L52" i="4"/>
  <c r="R29" i="4"/>
  <c r="L29" i="4"/>
  <c r="R98" i="4"/>
  <c r="L98" i="4"/>
  <c r="R86" i="4"/>
  <c r="L86" i="4"/>
  <c r="R110" i="4"/>
  <c r="L110" i="4"/>
  <c r="L92" i="4"/>
  <c r="R92" i="4"/>
  <c r="S46" i="4"/>
  <c r="L46" i="4"/>
  <c r="L51" i="4"/>
  <c r="S51" i="4"/>
  <c r="L96" i="4"/>
  <c r="R96" i="4"/>
  <c r="R23" i="4"/>
  <c r="C11" i="4" s="1"/>
  <c r="L23" i="4"/>
  <c r="R94" i="4"/>
  <c r="L94" i="4"/>
  <c r="R84" i="4"/>
  <c r="L84" i="4"/>
  <c r="R101" i="4"/>
  <c r="L101" i="4"/>
  <c r="R108" i="4"/>
  <c r="L108" i="4"/>
  <c r="L102" i="4"/>
  <c r="R102" i="4"/>
  <c r="L41" i="4"/>
  <c r="R41" i="4"/>
  <c r="S43" i="4"/>
  <c r="L43" i="4"/>
  <c r="R37" i="4"/>
  <c r="L37" i="4"/>
  <c r="R104" i="4"/>
  <c r="L104" i="4"/>
  <c r="R44" i="4"/>
  <c r="L44" i="4"/>
  <c r="L80" i="4"/>
  <c r="S80" i="4"/>
  <c r="S28" i="4"/>
  <c r="L28" i="4"/>
  <c r="R106" i="4"/>
  <c r="L106" i="4"/>
  <c r="R82" i="4"/>
  <c r="L82" i="4"/>
  <c r="R99" i="4"/>
  <c r="L99" i="4"/>
  <c r="R114" i="4"/>
  <c r="L114" i="4"/>
  <c r="L107" i="4"/>
  <c r="R107" i="4"/>
  <c r="R95" i="4"/>
  <c r="L95" i="4"/>
  <c r="L24" i="4"/>
  <c r="S24" i="4"/>
  <c r="D11" i="4" s="1"/>
  <c r="R90" i="4"/>
  <c r="L90" i="4"/>
  <c r="L35" i="4"/>
  <c r="R35" i="4"/>
  <c r="R49" i="4"/>
  <c r="L49" i="4"/>
  <c r="L88" i="4"/>
  <c r="S88" i="4"/>
  <c r="R76" i="4"/>
  <c r="L76" i="4"/>
  <c r="R97" i="4"/>
  <c r="L97" i="4"/>
  <c r="S112" i="4"/>
  <c r="L112" i="4"/>
  <c r="S66" i="4"/>
  <c r="N66" i="4"/>
  <c r="R115" i="4"/>
  <c r="L115" i="4"/>
  <c r="S60" i="4"/>
  <c r="L60" i="4"/>
  <c r="L33" i="4"/>
  <c r="R33" i="4"/>
  <c r="L109" i="4"/>
  <c r="R109" i="4"/>
  <c r="S68" i="4"/>
  <c r="N68" i="4"/>
  <c r="L89" i="4"/>
  <c r="S89" i="4"/>
  <c r="R30" i="4"/>
  <c r="C12" i="4" s="1"/>
  <c r="C16" i="4" s="1"/>
  <c r="D18" i="4" s="1"/>
  <c r="L30" i="4"/>
  <c r="R83" i="4"/>
  <c r="L83" i="4"/>
  <c r="R85" i="4"/>
  <c r="L85" i="4"/>
  <c r="L78" i="4"/>
  <c r="S78" i="4"/>
  <c r="O107" i="4" l="1"/>
  <c r="O109" i="4"/>
  <c r="O103" i="4"/>
  <c r="O105" i="4"/>
  <c r="O92" i="4"/>
  <c r="O93" i="4"/>
  <c r="O95" i="4"/>
  <c r="O97" i="4"/>
  <c r="O99" i="4"/>
  <c r="O101" i="4"/>
  <c r="O78" i="4"/>
  <c r="O80" i="4"/>
  <c r="O82" i="4"/>
  <c r="O84" i="4"/>
  <c r="O86" i="4"/>
  <c r="O88" i="4"/>
  <c r="O111" i="4"/>
  <c r="O108" i="4"/>
  <c r="O110" i="4"/>
  <c r="O102" i="4"/>
  <c r="O104" i="4"/>
  <c r="O106" i="4"/>
  <c r="O112" i="4"/>
  <c r="O98" i="4"/>
  <c r="O81" i="4"/>
  <c r="O90" i="4"/>
  <c r="O67" i="4"/>
  <c r="O52" i="4"/>
  <c r="O59" i="4"/>
  <c r="O22" i="4"/>
  <c r="O36" i="4"/>
  <c r="O42" i="4"/>
  <c r="O65" i="4"/>
  <c r="O115" i="4"/>
  <c r="O89" i="4"/>
  <c r="O50" i="4"/>
  <c r="O57" i="4"/>
  <c r="O71" i="4"/>
  <c r="O24" i="4"/>
  <c r="O32" i="4"/>
  <c r="O38" i="4"/>
  <c r="O79" i="4"/>
  <c r="O76" i="4"/>
  <c r="O55" i="4"/>
  <c r="O96" i="4"/>
  <c r="O87" i="4"/>
  <c r="O48" i="4"/>
  <c r="O113" i="4"/>
  <c r="O94" i="4"/>
  <c r="O91" i="4"/>
  <c r="O85" i="4"/>
  <c r="O73" i="4"/>
  <c r="O68" i="4"/>
  <c r="O51" i="4"/>
  <c r="O61" i="4"/>
  <c r="O72" i="4"/>
  <c r="O60" i="4"/>
  <c r="O25" i="4"/>
  <c r="O114" i="4"/>
  <c r="O66" i="4"/>
  <c r="O49" i="4"/>
  <c r="O58" i="4"/>
  <c r="O70" i="4"/>
  <c r="O44" i="4"/>
  <c r="O28" i="4"/>
  <c r="O35" i="4"/>
  <c r="O43" i="4"/>
  <c r="O54" i="4"/>
  <c r="O46" i="4"/>
  <c r="O40" i="4"/>
  <c r="O83" i="4"/>
  <c r="O75" i="4"/>
  <c r="O64" i="4"/>
  <c r="O29" i="4"/>
  <c r="O100" i="4"/>
  <c r="O47" i="4"/>
  <c r="O26" i="4"/>
  <c r="O23" i="4"/>
  <c r="O39" i="4"/>
  <c r="O56" i="4"/>
  <c r="O30" i="4"/>
  <c r="O77" i="4"/>
  <c r="O53" i="4"/>
  <c r="O62" i="4"/>
  <c r="O27" i="4"/>
  <c r="O31" i="4"/>
  <c r="O34" i="4"/>
  <c r="O74" i="4"/>
  <c r="O69" i="4"/>
  <c r="O33" i="4"/>
  <c r="O41" i="4"/>
  <c r="O63" i="4"/>
  <c r="O37" i="4"/>
  <c r="O45" i="4"/>
  <c r="C15" i="4"/>
  <c r="E18" i="4"/>
  <c r="E19" i="4"/>
  <c r="O38" i="3"/>
  <c r="O27" i="3"/>
  <c r="O35" i="3"/>
  <c r="O41" i="3"/>
  <c r="O22" i="3"/>
  <c r="O30" i="3"/>
  <c r="O26" i="3"/>
  <c r="O34" i="3"/>
  <c r="O25" i="3"/>
  <c r="O32" i="3"/>
  <c r="O42" i="3"/>
  <c r="C15" i="3"/>
  <c r="O33" i="3"/>
  <c r="O39" i="3"/>
  <c r="O23" i="3"/>
  <c r="O37" i="3"/>
  <c r="O43" i="3"/>
  <c r="O40" i="3"/>
  <c r="O29" i="3"/>
  <c r="O31" i="3"/>
  <c r="O36" i="3"/>
  <c r="O44" i="3"/>
  <c r="O24" i="3"/>
  <c r="O21" i="3"/>
  <c r="O28" i="3"/>
  <c r="D12" i="4"/>
  <c r="D16" i="4" s="1"/>
  <c r="D19" i="4" s="1"/>
  <c r="P44" i="4" l="1"/>
  <c r="P30" i="4"/>
  <c r="P52" i="4"/>
  <c r="P35" i="4"/>
  <c r="P100" i="4"/>
  <c r="P83" i="4"/>
  <c r="P39" i="4"/>
  <c r="P80" i="4"/>
  <c r="P74" i="4"/>
  <c r="P67" i="4"/>
  <c r="P57" i="4"/>
  <c r="P114" i="4"/>
  <c r="P63" i="4"/>
  <c r="P46" i="4"/>
  <c r="P111" i="4"/>
  <c r="F14" i="4"/>
  <c r="F15" i="4" s="1"/>
  <c r="C18" i="4"/>
  <c r="P70" i="4"/>
  <c r="P79" i="4"/>
  <c r="P40" i="4"/>
  <c r="P91" i="4"/>
  <c r="P106" i="4"/>
  <c r="P89" i="4"/>
  <c r="P105" i="4"/>
  <c r="P61" i="4"/>
  <c r="P68" i="4"/>
  <c r="D15" i="4"/>
  <c r="C19" i="4" s="1"/>
  <c r="P29" i="4"/>
  <c r="P104" i="4"/>
  <c r="P43" i="4"/>
  <c r="P33" i="4"/>
  <c r="P97" i="4"/>
  <c r="P102" i="4"/>
  <c r="P84" i="4"/>
  <c r="P45" i="4"/>
  <c r="P103" i="4"/>
  <c r="P58" i="4"/>
  <c r="P66" i="4"/>
  <c r="P22" i="4"/>
  <c r="P96" i="4"/>
  <c r="P90" i="4"/>
  <c r="P38" i="4"/>
  <c r="P110" i="4"/>
  <c r="P42" i="4"/>
  <c r="P25" i="4"/>
  <c r="P27" i="4"/>
  <c r="P94" i="4"/>
  <c r="P108" i="4"/>
  <c r="P81" i="4"/>
  <c r="P34" i="4"/>
  <c r="P109" i="4"/>
  <c r="P56" i="4"/>
  <c r="P77" i="4"/>
  <c r="C18" i="3"/>
  <c r="E16" i="3"/>
  <c r="E17" i="3" s="1"/>
  <c r="P86" i="4"/>
  <c r="P92" i="4"/>
  <c r="P28" i="4"/>
  <c r="P87" i="4"/>
  <c r="P72" i="4"/>
  <c r="P41" i="4"/>
  <c r="P24" i="4"/>
  <c r="P101" i="4"/>
  <c r="P23" i="4"/>
  <c r="P107" i="4"/>
  <c r="P54" i="4"/>
  <c r="P75" i="4"/>
  <c r="P95" i="4"/>
  <c r="P37" i="4"/>
  <c r="P98" i="4"/>
  <c r="P62" i="4"/>
  <c r="P73" i="4"/>
  <c r="P47" i="4"/>
  <c r="P78" i="4"/>
  <c r="P88" i="4"/>
  <c r="P31" i="4"/>
  <c r="P93" i="4"/>
  <c r="P69" i="4"/>
  <c r="P71" i="4"/>
  <c r="P115" i="4"/>
  <c r="P82" i="4"/>
  <c r="P51" i="4"/>
  <c r="P60" i="4"/>
  <c r="P36" i="4"/>
  <c r="P64" i="4"/>
  <c r="P26" i="4"/>
  <c r="P50" i="4"/>
  <c r="P49" i="4"/>
  <c r="P76" i="4"/>
  <c r="P55" i="4"/>
  <c r="P99" i="4"/>
  <c r="P85" i="4"/>
  <c r="P53" i="4"/>
  <c r="P59" i="4"/>
  <c r="P32" i="4"/>
  <c r="P112" i="4"/>
  <c r="P65" i="4"/>
  <c r="P48" i="4"/>
  <c r="P113" i="4"/>
</calcChain>
</file>

<file path=xl/sharedStrings.xml><?xml version="1.0" encoding="utf-8"?>
<sst xmlns="http://schemas.openxmlformats.org/spreadsheetml/2006/main" count="307" uniqueCount="72">
  <si>
    <t>Add cycle</t>
  </si>
  <si>
    <t>Old Cycle</t>
  </si>
  <si>
    <t>AAVSO</t>
  </si>
  <si>
    <t>Misc</t>
  </si>
  <si>
    <t>BBSAG</t>
  </si>
  <si>
    <t>BRNO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</si>
  <si>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</si>
  <si>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</si>
  <si>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</si>
  <si>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</si>
  <si>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</si>
  <si>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</si>
  <si>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</si>
  <si>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</si>
  <si>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</si>
  <si>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</si>
  <si>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</si>
  <si>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</si>
  <si>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</si>
  <si>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</si>
  <si>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</si>
  <si>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</si>
  <si>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</si>
  <si>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</si>
  <si>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</si>
  <si>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</si>
  <si>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</si>
  <si>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</si>
  <si>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</si>
  <si>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</si>
  <si>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</si>
  <si>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</si>
  <si>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IBVS 4912</t>
  </si>
  <si>
    <t>I</t>
  </si>
  <si>
    <t>IBVS 4472</t>
  </si>
  <si>
    <t>II</t>
  </si>
  <si>
    <t>IBVS</t>
  </si>
  <si>
    <t>IBVS 5577</t>
  </si>
  <si>
    <t>IBVS 5643</t>
  </si>
  <si>
    <t>IBVS 5670</t>
  </si>
  <si>
    <t>CG Aur / GSC 1857-0607</t>
  </si>
  <si>
    <t>EA/DM</t>
  </si>
  <si>
    <t># of data points:</t>
  </si>
  <si>
    <t>IBVS 5731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</si>
  <si>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</si>
  <si>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</si>
  <si>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</si>
  <si>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</si>
  <si>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</si>
  <si>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</si>
  <si>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</si>
  <si>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5764</t>
  </si>
  <si>
    <t>Primary</t>
  </si>
  <si>
    <t>Secondary</t>
  </si>
  <si>
    <t>Prim Fit</t>
  </si>
  <si>
    <t>Sec Fit</t>
  </si>
  <si>
    <t>Pri. Ephemeris =</t>
  </si>
  <si>
    <t>Sec. Ephemeris =</t>
  </si>
  <si>
    <t>Eccentric orbit -- See page B</t>
  </si>
  <si>
    <t>IBVS 5802</t>
  </si>
  <si>
    <t>IBVS 5870</t>
  </si>
  <si>
    <t>IBVS 5910</t>
  </si>
  <si>
    <t>IBVS 5894</t>
  </si>
  <si>
    <t>OEJV 0107</t>
  </si>
  <si>
    <t>IBVS 5972</t>
  </si>
  <si>
    <t>OEJV 0137</t>
  </si>
  <si>
    <t>OEJV 0160</t>
  </si>
  <si>
    <t>IBVS 6063</t>
  </si>
  <si>
    <t>OEJV 0168</t>
  </si>
  <si>
    <t>IBVS 6202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</si>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</sst>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2" fillId="0" borderId="0"/>
    <xf numFmtId="0" fontId="6" fillId="0" borderId="0"/>
    <xf numFmtId="0" fontId="1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1" xfId="0" applyFont="1" applyBorder="1" applyAlignment="1">
      <alignment horizontal="left"/>
    </xf>
    <xf numFmtId="0" fontId="1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2" fillId="0" borderId="0" xfId="0" applyFont="1">
      <alignment vertical="top"/>
    </xf>
    <xf numFmtId="0" fontId="15" fillId="0" borderId="0" xfId="0" applyFont="1" applyAlignment="1"/>
    <xf numFmtId="0" fontId="16" fillId="0" borderId="0" xfId="0" applyFont="1" applyAlignment="1"/>
    <xf numFmtId="0" fontId="13" fillId="0" borderId="0" xfId="0" applyFont="1" applyAlignment="1"/>
    <xf numFmtId="22" fontId="9" fillId="0" borderId="0" xfId="0" applyNumberFormat="1" applyFont="1" applyAlignment="1"/>
    <xf numFmtId="0" fontId="9" fillId="0" borderId="0" xfId="0" applyFont="1" applyAlignment="1">
      <alignment horizontal="right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16" fillId="0" borderId="0" xfId="0" applyFont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41" applyFont="1"/>
    <xf numFmtId="0" fontId="5" fillId="0" borderId="0" xfId="41" applyFont="1" applyAlignment="1">
      <alignment horizontal="center"/>
    </xf>
    <xf numFmtId="0" fontId="5" fillId="0" borderId="0" xfId="41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B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47-4B6A-B999-1E3C9D1BF7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47-4B6A-B999-1E3C9D1BF7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47-4B6A-B999-1E3C9D1BF7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47-4B6A-B999-1E3C9D1BF7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47-4B6A-B999-1E3C9D1BF7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Active!$M$21:$M$485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47-4B6A-B999-1E3C9D1BF7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47-4B6A-B999-1E3C9D1BF7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47-4B6A-B999-1E3C9D1BF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068696"/>
        <c:axId val="1"/>
      </c:scatterChart>
      <c:valAx>
        <c:axId val="45106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06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885553470919325E-2"/>
          <c:y val="0.91531090204935306"/>
          <c:w val="0.97560975609756095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760268755562326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7193621065"/>
          <c:y val="0.15635204020771867"/>
          <c:w val="0.80788306888063954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D7-41DD-9852-1C047F1D22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D7-41DD-9852-1C047F1D22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D7-41DD-9852-1C047F1D22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D7-41DD-9852-1C047F1D22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D7-41DD-9852-1C047F1D22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Active!$M$21:$M$485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D7-41DD-9852-1C047F1D22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D7-41DD-9852-1C047F1D22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D7-41DD-9852-1C047F1D22B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Active!$P$21:$P$485</c:f>
              <c:numCache>
                <c:formatCode>General</c:formatCode>
                <c:ptCount val="465"/>
                <c:pt idx="1">
                  <c:v>1.8783777756644734E-2</c:v>
                </c:pt>
                <c:pt idx="2">
                  <c:v>1.8789535589550807E-2</c:v>
                </c:pt>
                <c:pt idx="3">
                  <c:v>1.9057274819683195E-2</c:v>
                </c:pt>
                <c:pt idx="4">
                  <c:v>2.2745166796022898E-2</c:v>
                </c:pt>
                <c:pt idx="5">
                  <c:v>2.8278444218758955E-2</c:v>
                </c:pt>
                <c:pt idx="6">
                  <c:v>2.8551941281797416E-2</c:v>
                </c:pt>
                <c:pt idx="7">
                  <c:v>2.8580730446327779E-2</c:v>
                </c:pt>
                <c:pt idx="8">
                  <c:v>2.9430010799973524E-2</c:v>
                </c:pt>
                <c:pt idx="9">
                  <c:v>2.9458799964503901E-2</c:v>
                </c:pt>
                <c:pt idx="10">
                  <c:v>2.9533651792282845E-2</c:v>
                </c:pt>
                <c:pt idx="11">
                  <c:v>2.9533651792282845E-2</c:v>
                </c:pt>
                <c:pt idx="12">
                  <c:v>2.9579714455531425E-2</c:v>
                </c:pt>
                <c:pt idx="13">
                  <c:v>2.9620019285873933E-2</c:v>
                </c:pt>
                <c:pt idx="14">
                  <c:v>2.9671839782028586E-2</c:v>
                </c:pt>
                <c:pt idx="15">
                  <c:v>3.0555667133110781E-2</c:v>
                </c:pt>
                <c:pt idx="16">
                  <c:v>3.0593093047000253E-2</c:v>
                </c:pt>
                <c:pt idx="17">
                  <c:v>3.1701475881419292E-2</c:v>
                </c:pt>
                <c:pt idx="18">
                  <c:v>3.1727386129496618E-2</c:v>
                </c:pt>
                <c:pt idx="19">
                  <c:v>3.1848300620524142E-2</c:v>
                </c:pt>
                <c:pt idx="20">
                  <c:v>3.1848300620524142E-2</c:v>
                </c:pt>
                <c:pt idx="21">
                  <c:v>3.1851179536977192E-2</c:v>
                </c:pt>
                <c:pt idx="22">
                  <c:v>3.1851179536977192E-2</c:v>
                </c:pt>
                <c:pt idx="23">
                  <c:v>3.1865574119242374E-2</c:v>
                </c:pt>
                <c:pt idx="24">
                  <c:v>3.1940425947021317E-2</c:v>
                </c:pt>
                <c:pt idx="25">
                  <c:v>3.2732127971606337E-2</c:v>
                </c:pt>
                <c:pt idx="26">
                  <c:v>3.2795464133573135E-2</c:v>
                </c:pt>
                <c:pt idx="27">
                  <c:v>3.2818495465197439E-2</c:v>
                </c:pt>
                <c:pt idx="28">
                  <c:v>3.2850163546180838E-2</c:v>
                </c:pt>
                <c:pt idx="29">
                  <c:v>3.2945167789131036E-2</c:v>
                </c:pt>
                <c:pt idx="30">
                  <c:v>3.3031535282722124E-2</c:v>
                </c:pt>
                <c:pt idx="31">
                  <c:v>3.3060324447252501E-2</c:v>
                </c:pt>
                <c:pt idx="32">
                  <c:v>3.3178360021826989E-2</c:v>
                </c:pt>
                <c:pt idx="33">
                  <c:v>3.3210028102810388E-2</c:v>
                </c:pt>
                <c:pt idx="34">
                  <c:v>3.3880815636367884E-2</c:v>
                </c:pt>
                <c:pt idx="35">
                  <c:v>3.3909604800898246E-2</c:v>
                </c:pt>
                <c:pt idx="36">
                  <c:v>3.3941272881881646E-2</c:v>
                </c:pt>
                <c:pt idx="37">
                  <c:v>3.3947030714787718E-2</c:v>
                </c:pt>
                <c:pt idx="38">
                  <c:v>3.4030519291925784E-2</c:v>
                </c:pt>
                <c:pt idx="39">
                  <c:v>3.4033398208378821E-2</c:v>
                </c:pt>
                <c:pt idx="40">
                  <c:v>3.408809762098651E-2</c:v>
                </c:pt>
                <c:pt idx="41">
                  <c:v>3.4116886785516873E-2</c:v>
                </c:pt>
                <c:pt idx="42">
                  <c:v>3.4119765701969909E-2</c:v>
                </c:pt>
                <c:pt idx="43">
                  <c:v>3.4154312699406345E-2</c:v>
                </c:pt>
                <c:pt idx="44">
                  <c:v>3.4185980780389744E-2</c:v>
                </c:pt>
                <c:pt idx="45">
                  <c:v>3.418885969684278E-2</c:v>
                </c:pt>
                <c:pt idx="46">
                  <c:v>3.418885969684278E-2</c:v>
                </c:pt>
                <c:pt idx="47">
                  <c:v>3.418885969684278E-2</c:v>
                </c:pt>
                <c:pt idx="48">
                  <c:v>3.4191738613295816E-2</c:v>
                </c:pt>
                <c:pt idx="49">
                  <c:v>3.4243559109450469E-2</c:v>
                </c:pt>
                <c:pt idx="50">
                  <c:v>3.4272348273980846E-2</c:v>
                </c:pt>
                <c:pt idx="51">
                  <c:v>3.439326276500837E-2</c:v>
                </c:pt>
                <c:pt idx="52">
                  <c:v>3.506117138211283E-2</c:v>
                </c:pt>
                <c:pt idx="53">
                  <c:v>3.5092839463096229E-2</c:v>
                </c:pt>
                <c:pt idx="54">
                  <c:v>3.5127386460532664E-2</c:v>
                </c:pt>
                <c:pt idx="55">
                  <c:v>3.5274211199637528E-2</c:v>
                </c:pt>
                <c:pt idx="56">
                  <c:v>3.5305879280620928E-2</c:v>
                </c:pt>
                <c:pt idx="57">
                  <c:v>3.628471087465332E-2</c:v>
                </c:pt>
                <c:pt idx="58">
                  <c:v>3.628471087465332E-2</c:v>
                </c:pt>
                <c:pt idx="59">
                  <c:v>3.628471087465332E-2</c:v>
                </c:pt>
                <c:pt idx="60">
                  <c:v>3.6373957284697445E-2</c:v>
                </c:pt>
                <c:pt idx="61">
                  <c:v>3.6373957284697445E-2</c:v>
                </c:pt>
                <c:pt idx="62">
                  <c:v>3.6373957284697445E-2</c:v>
                </c:pt>
                <c:pt idx="63">
                  <c:v>3.6373957284697445E-2</c:v>
                </c:pt>
                <c:pt idx="64">
                  <c:v>3.6373957284697445E-2</c:v>
                </c:pt>
                <c:pt idx="65">
                  <c:v>3.6373957284697445E-2</c:v>
                </c:pt>
                <c:pt idx="66">
                  <c:v>3.643441453021122E-2</c:v>
                </c:pt>
                <c:pt idx="67">
                  <c:v>3.643441453021122E-2</c:v>
                </c:pt>
                <c:pt idx="68">
                  <c:v>3.6457445861835511E-2</c:v>
                </c:pt>
                <c:pt idx="69">
                  <c:v>3.6610028433846434E-2</c:v>
                </c:pt>
                <c:pt idx="70">
                  <c:v>3.6610028433846434E-2</c:v>
                </c:pt>
                <c:pt idx="71">
                  <c:v>3.7404609374884504E-2</c:v>
                </c:pt>
                <c:pt idx="72">
                  <c:v>3.7404609374884504E-2</c:v>
                </c:pt>
                <c:pt idx="73">
                  <c:v>3.7404609374884504E-2</c:v>
                </c:pt>
                <c:pt idx="74">
                  <c:v>3.7611891359503116E-2</c:v>
                </c:pt>
                <c:pt idx="75">
                  <c:v>3.7611891359503116E-2</c:v>
                </c:pt>
                <c:pt idx="76">
                  <c:v>3.7611891359503116E-2</c:v>
                </c:pt>
                <c:pt idx="77">
                  <c:v>3.7911298670618918E-2</c:v>
                </c:pt>
                <c:pt idx="78">
                  <c:v>3.7911298670618918E-2</c:v>
                </c:pt>
                <c:pt idx="79">
                  <c:v>3.7911298670618918E-2</c:v>
                </c:pt>
                <c:pt idx="80">
                  <c:v>3.8872856765933092E-2</c:v>
                </c:pt>
                <c:pt idx="81">
                  <c:v>4.0151095671081272E-2</c:v>
                </c:pt>
                <c:pt idx="82">
                  <c:v>4.0151095671081272E-2</c:v>
                </c:pt>
                <c:pt idx="83">
                  <c:v>4.0151095671081272E-2</c:v>
                </c:pt>
                <c:pt idx="84">
                  <c:v>3.988623535740192E-2</c:v>
                </c:pt>
                <c:pt idx="85">
                  <c:v>3.988623535740192E-2</c:v>
                </c:pt>
                <c:pt idx="86">
                  <c:v>4.2373619172825408E-2</c:v>
                </c:pt>
                <c:pt idx="87">
                  <c:v>4.3277598939078857E-2</c:v>
                </c:pt>
                <c:pt idx="88">
                  <c:v>4.3277598939078857E-2</c:v>
                </c:pt>
                <c:pt idx="89">
                  <c:v>4.3277598939078857E-2</c:v>
                </c:pt>
                <c:pt idx="90">
                  <c:v>4.3366845349122982E-2</c:v>
                </c:pt>
                <c:pt idx="91">
                  <c:v>4.3366845349122982E-2</c:v>
                </c:pt>
                <c:pt idx="92">
                  <c:v>4.3366845349122982E-2</c:v>
                </c:pt>
                <c:pt idx="93">
                  <c:v>4.3427302594636744E-2</c:v>
                </c:pt>
                <c:pt idx="94">
                  <c:v>4.3427302594636744E-2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D7-41DD-9852-1C047F1D2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56416"/>
        <c:axId val="1"/>
      </c:scatterChart>
      <c:valAx>
        <c:axId val="6379564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45240252399317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03201494511836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956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7914658884087139E-2"/>
          <c:y val="0.91531090204935306"/>
          <c:w val="0.96551878963783744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754101365667716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306498388269"/>
          <c:y val="0.15584415584415584"/>
          <c:w val="0.80655802266747456"/>
          <c:h val="0.6071428571428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Active!$H$21:$H$485</c:f>
              <c:numCache>
                <c:formatCode>General</c:formatCode>
                <c:ptCount val="46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64-4A06-804B-FB0BF502AD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465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Active!$I$21:$I$485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64-4A06-804B-FB0BF502AD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Active!$J$21:$J$485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64-4A06-804B-FB0BF502AD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Active!$K$21:$K$485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64-4A06-804B-FB0BF502AD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  <c:pt idx="1">
                    <c:v>1.1000000000000001E-3</c:v>
                  </c:pt>
                  <c:pt idx="2">
                    <c:v>1.1999999999999999E-3</c:v>
                  </c:pt>
                  <c:pt idx="4">
                    <c:v>8.9999999999999998E-4</c:v>
                  </c:pt>
                  <c:pt idx="5">
                    <c:v>2.9999999999999997E-4</c:v>
                  </c:pt>
                  <c:pt idx="6">
                    <c:v>1.1000000000000001E-3</c:v>
                  </c:pt>
                  <c:pt idx="7">
                    <c:v>1E-3</c:v>
                  </c:pt>
                  <c:pt idx="8">
                    <c:v>1.3999999999999999E-4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1E-3</c:v>
                  </c:pt>
                  <c:pt idx="14">
                    <c:v>5.0000000000000001E-4</c:v>
                  </c:pt>
                  <c:pt idx="15">
                    <c:v>5.0000000000000001E-4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5.9999999999999995E-4</c:v>
                  </c:pt>
                  <c:pt idx="22">
                    <c:v>5.0000000000000001E-4</c:v>
                  </c:pt>
                  <c:pt idx="23">
                    <c:v>5.9999999999999995E-4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Active!$L$21:$L$485</c:f>
              <c:numCache>
                <c:formatCode>General</c:formatCode>
                <c:ptCount val="465"/>
                <c:pt idx="1">
                  <c:v>-1.4463999999861699E-2</c:v>
                </c:pt>
                <c:pt idx="2">
                  <c:v>-1.5120000003662426E-2</c:v>
                </c:pt>
                <c:pt idx="3">
                  <c:v>1.4975999998569023E-2</c:v>
                </c:pt>
                <c:pt idx="4">
                  <c:v>-5.292000001645647E-3</c:v>
                </c:pt>
                <c:pt idx="5">
                  <c:v>-1.8708000003243797E-2</c:v>
                </c:pt>
                <c:pt idx="6">
                  <c:v>2.7831999999762047E-2</c:v>
                </c:pt>
                <c:pt idx="7">
                  <c:v>2.7251999992586207E-2</c:v>
                </c:pt>
                <c:pt idx="8">
                  <c:v>-1.2518000003183261E-2</c:v>
                </c:pt>
                <c:pt idx="9">
                  <c:v>-1.4988000002631452E-2</c:v>
                </c:pt>
                <c:pt idx="10">
                  <c:v>-1.1816000005637761E-2</c:v>
                </c:pt>
                <c:pt idx="11">
                  <c:v>-9.9160000099800527E-3</c:v>
                </c:pt>
                <c:pt idx="12">
                  <c:v>-1.4663999994809274E-2</c:v>
                </c:pt>
                <c:pt idx="13">
                  <c:v>-1.505600000382401E-2</c:v>
                </c:pt>
                <c:pt idx="14">
                  <c:v>-1.4960000000428408E-2</c:v>
                </c:pt>
                <c:pt idx="15">
                  <c:v>2.7643999994324986E-2</c:v>
                </c:pt>
                <c:pt idx="16">
                  <c:v>-1.5119999996386468E-2</c:v>
                </c:pt>
                <c:pt idx="17">
                  <c:v>3.569999999308493E-2</c:v>
                </c:pt>
                <c:pt idx="18">
                  <c:v>-1.1752000005799346E-2</c:v>
                </c:pt>
                <c:pt idx="19">
                  <c:v>-1.4827999999397434E-2</c:v>
                </c:pt>
                <c:pt idx="20">
                  <c:v>-1.4727999994647689E-2</c:v>
                </c:pt>
                <c:pt idx="21">
                  <c:v>3.3644000002823304E-2</c:v>
                </c:pt>
                <c:pt idx="22">
                  <c:v>3.5543999998481013E-2</c:v>
                </c:pt>
                <c:pt idx="23">
                  <c:v>-1.6596000001300126E-2</c:v>
                </c:pt>
                <c:pt idx="24">
                  <c:v>-1.6823999998450745E-2</c:v>
                </c:pt>
                <c:pt idx="25">
                  <c:v>3.0876000004354864E-2</c:v>
                </c:pt>
                <c:pt idx="26">
                  <c:v>3.0660000003990717E-2</c:v>
                </c:pt>
                <c:pt idx="27">
                  <c:v>3.2235999991826247E-2</c:v>
                </c:pt>
                <c:pt idx="28">
                  <c:v>-1.9472000007226598E-2</c:v>
                </c:pt>
                <c:pt idx="29">
                  <c:v>3.3303999996860512E-2</c:v>
                </c:pt>
                <c:pt idx="30">
                  <c:v>3.4564000001410022E-2</c:v>
                </c:pt>
                <c:pt idx="31">
                  <c:v>3.3083999995142221E-2</c:v>
                </c:pt>
                <c:pt idx="32">
                  <c:v>-1.7063999999663793E-2</c:v>
                </c:pt>
                <c:pt idx="33">
                  <c:v>3.5428000002866611E-2</c:v>
                </c:pt>
                <c:pt idx="34">
                  <c:v>-1.2995999997656327E-2</c:v>
                </c:pt>
                <c:pt idx="35">
                  <c:v>-1.837599999998929E-2</c:v>
                </c:pt>
                <c:pt idx="36">
                  <c:v>3.701599999476457E-2</c:v>
                </c:pt>
                <c:pt idx="37">
                  <c:v>3.8360000005923212E-2</c:v>
                </c:pt>
                <c:pt idx="38">
                  <c:v>-1.4452000003075227E-2</c:v>
                </c:pt>
                <c:pt idx="39">
                  <c:v>3.621999999450054E-2</c:v>
                </c:pt>
                <c:pt idx="40">
                  <c:v>-1.3211999998020474E-2</c:v>
                </c:pt>
                <c:pt idx="41">
                  <c:v>-1.4791999994486105E-2</c:v>
                </c:pt>
                <c:pt idx="42">
                  <c:v>3.4480000002076849E-2</c:v>
                </c:pt>
                <c:pt idx="43">
                  <c:v>3.5944000002928078E-2</c:v>
                </c:pt>
                <c:pt idx="44">
                  <c:v>-1.6763999999966472E-2</c:v>
                </c:pt>
                <c:pt idx="49">
                  <c:v>-6.3240000017685816E-3</c:v>
                </c:pt>
                <c:pt idx="50">
                  <c:v>-1.8704000009165611E-2</c:v>
                </c:pt>
                <c:pt idx="51">
                  <c:v>-1.81799999991199E-2</c:v>
                </c:pt>
                <c:pt idx="52">
                  <c:v>-1.7776000000594649E-2</c:v>
                </c:pt>
                <c:pt idx="53">
                  <c:v>3.6015999998198822E-2</c:v>
                </c:pt>
                <c:pt idx="54">
                  <c:v>3.8079999998444691E-2</c:v>
                </c:pt>
                <c:pt idx="55">
                  <c:v>-1.5948000000207685E-2</c:v>
                </c:pt>
                <c:pt idx="56">
                  <c:v>3.5344000003533438E-2</c:v>
                </c:pt>
                <c:pt idx="57">
                  <c:v>3.9044000004651025E-2</c:v>
                </c:pt>
                <c:pt idx="58">
                  <c:v>3.915400000551017E-2</c:v>
                </c:pt>
                <c:pt idx="59">
                  <c:v>3.9194000004499685E-2</c:v>
                </c:pt>
                <c:pt idx="60">
                  <c:v>-1.8974000005982816E-2</c:v>
                </c:pt>
                <c:pt idx="61">
                  <c:v>-1.6974000005575363E-2</c:v>
                </c:pt>
                <c:pt idx="62">
                  <c:v>-1.6864000004716218E-2</c:v>
                </c:pt>
                <c:pt idx="63">
                  <c:v>-1.677400000335183E-2</c:v>
                </c:pt>
                <c:pt idx="64">
                  <c:v>-1.6104000009363517E-2</c:v>
                </c:pt>
                <c:pt idx="65">
                  <c:v>-1.59440000061295E-2</c:v>
                </c:pt>
                <c:pt idx="66">
                  <c:v>3.6677999996754806E-2</c:v>
                </c:pt>
                <c:pt idx="67">
                  <c:v>3.6777999994228594E-2</c:v>
                </c:pt>
                <c:pt idx="68">
                  <c:v>3.7243999999191146E-2</c:v>
                </c:pt>
                <c:pt idx="69">
                  <c:v>-2.0210000002407469E-2</c:v>
                </c:pt>
                <c:pt idx="70">
                  <c:v>-1.9210000005841721E-2</c:v>
                </c:pt>
                <c:pt idx="71">
                  <c:v>-1.9287999995867722E-2</c:v>
                </c:pt>
                <c:pt idx="72">
                  <c:v>-1.9037999998545274E-2</c:v>
                </c:pt>
                <c:pt idx="73">
                  <c:v>-1.8978000000061002E-2</c:v>
                </c:pt>
                <c:pt idx="74">
                  <c:v>-1.9044000000576489E-2</c:v>
                </c:pt>
                <c:pt idx="75">
                  <c:v>-1.9044000000576489E-2</c:v>
                </c:pt>
                <c:pt idx="76">
                  <c:v>-1.7844000001787208E-2</c:v>
                </c:pt>
                <c:pt idx="77">
                  <c:v>-1.6186000000743661E-2</c:v>
                </c:pt>
                <c:pt idx="78">
                  <c:v>-1.4985999994678423E-2</c:v>
                </c:pt>
                <c:pt idx="79">
                  <c:v>-1.4685999994981103E-2</c:v>
                </c:pt>
                <c:pt idx="80">
                  <c:v>-2.0548000000417233E-2</c:v>
                </c:pt>
                <c:pt idx="81">
                  <c:v>-1.1780000000726432E-2</c:v>
                </c:pt>
                <c:pt idx="82">
                  <c:v>-9.9899999986519106E-3</c:v>
                </c:pt>
                <c:pt idx="83">
                  <c:v>-9.6899999989545904E-3</c:v>
                </c:pt>
                <c:pt idx="84">
                  <c:v>-1.4494000002741814E-2</c:v>
                </c:pt>
                <c:pt idx="85">
                  <c:v>-1.4404000001377426E-2</c:v>
                </c:pt>
                <c:pt idx="86">
                  <c:v>-1.1795999998867046E-2</c:v>
                </c:pt>
                <c:pt idx="87">
                  <c:v>-2.1338000005926006E-2</c:v>
                </c:pt>
                <c:pt idx="88">
                  <c:v>-2.040800000395393E-2</c:v>
                </c:pt>
                <c:pt idx="89">
                  <c:v>-1.9008000002941117E-2</c:v>
                </c:pt>
                <c:pt idx="90">
                  <c:v>4.0044000037596561E-2</c:v>
                </c:pt>
                <c:pt idx="91">
                  <c:v>4.011400010494981E-2</c:v>
                </c:pt>
                <c:pt idx="92">
                  <c:v>4.0623999797389843E-2</c:v>
                </c:pt>
                <c:pt idx="93">
                  <c:v>-1.9464000208245125E-2</c:v>
                </c:pt>
                <c:pt idx="94">
                  <c:v>-1.9034000193641987E-2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64-4A06-804B-FB0BF502AD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Active!$M$21:$M$485</c:f>
              <c:numCache>
                <c:formatCode>General</c:formatCode>
                <c:ptCount val="4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64-4A06-804B-FB0BF502AD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Active!$N$21:$N$485</c:f>
              <c:numCache>
                <c:formatCode>General</c:formatCode>
                <c:ptCount val="465"/>
                <c:pt idx="45">
                  <c:v>2.8478000000177417E-2</c:v>
                </c:pt>
                <c:pt idx="46">
                  <c:v>2.8577999997651204E-2</c:v>
                </c:pt>
                <c:pt idx="47">
                  <c:v>2.9178000004321802E-2</c:v>
                </c:pt>
                <c:pt idx="48">
                  <c:v>-1.6989999996440019E-2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64-4A06-804B-FB0BF502AD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Active!$O$21:$O$485</c:f>
              <c:numCache>
                <c:formatCode>General</c:formatCode>
                <c:ptCount val="465"/>
                <c:pt idx="1">
                  <c:v>-1.2177701558712589E-2</c:v>
                </c:pt>
                <c:pt idx="2">
                  <c:v>-1.2179014216014531E-2</c:v>
                </c:pt>
                <c:pt idx="3">
                  <c:v>-1.2240052780554782E-2</c:v>
                </c:pt>
                <c:pt idx="4">
                  <c:v>-1.3080809782447887E-2</c:v>
                </c:pt>
                <c:pt idx="5">
                  <c:v>-1.434227344961303E-2</c:v>
                </c:pt>
                <c:pt idx="6">
                  <c:v>-1.4404624671455219E-2</c:v>
                </c:pt>
                <c:pt idx="7">
                  <c:v>-1.4411187957964922E-2</c:v>
                </c:pt>
                <c:pt idx="8">
                  <c:v>-1.4604804910001195E-2</c:v>
                </c:pt>
                <c:pt idx="9">
                  <c:v>-1.4611368196510901E-2</c:v>
                </c:pt>
                <c:pt idx="10">
                  <c:v>-1.4628432741436131E-2</c:v>
                </c:pt>
                <c:pt idx="11">
                  <c:v>-1.4628432741436131E-2</c:v>
                </c:pt>
                <c:pt idx="12">
                  <c:v>-1.4638933999851656E-2</c:v>
                </c:pt>
                <c:pt idx="13">
                  <c:v>-1.4648122600965242E-2</c:v>
                </c:pt>
                <c:pt idx="14">
                  <c:v>-1.4659936516682712E-2</c:v>
                </c:pt>
                <c:pt idx="15">
                  <c:v>-1.486142941253063E-2</c:v>
                </c:pt>
                <c:pt idx="16">
                  <c:v>-1.4869961684993244E-2</c:v>
                </c:pt>
                <c:pt idx="17">
                  <c:v>-1.5122648215616857E-2</c:v>
                </c:pt>
                <c:pt idx="18">
                  <c:v>-1.512855517347559E-2</c:v>
                </c:pt>
                <c:pt idx="19">
                  <c:v>-1.5156120976816349E-2</c:v>
                </c:pt>
                <c:pt idx="20">
                  <c:v>-1.5156120976816349E-2</c:v>
                </c:pt>
                <c:pt idx="21">
                  <c:v>-1.5156777305467318E-2</c:v>
                </c:pt>
                <c:pt idx="22">
                  <c:v>-1.5156777305467318E-2</c:v>
                </c:pt>
                <c:pt idx="23">
                  <c:v>-1.5160058948722171E-2</c:v>
                </c:pt>
                <c:pt idx="24">
                  <c:v>-1.5177123493647401E-2</c:v>
                </c:pt>
                <c:pt idx="25">
                  <c:v>-1.5357613872664266E-2</c:v>
                </c:pt>
                <c:pt idx="26">
                  <c:v>-1.5372053102985613E-2</c:v>
                </c:pt>
                <c:pt idx="27">
                  <c:v>-1.5377303732193377E-2</c:v>
                </c:pt>
                <c:pt idx="28">
                  <c:v>-1.5384523347354052E-2</c:v>
                </c:pt>
                <c:pt idx="29">
                  <c:v>-1.5406182192836078E-2</c:v>
                </c:pt>
                <c:pt idx="30">
                  <c:v>-1.5425872052365189E-2</c:v>
                </c:pt>
                <c:pt idx="31">
                  <c:v>-1.5432435338874891E-2</c:v>
                </c:pt>
                <c:pt idx="32">
                  <c:v>-1.5459344813564681E-2</c:v>
                </c:pt>
                <c:pt idx="33">
                  <c:v>-1.5466564428725356E-2</c:v>
                </c:pt>
                <c:pt idx="34">
                  <c:v>-1.5619489004401462E-2</c:v>
                </c:pt>
                <c:pt idx="35">
                  <c:v>-1.5626052290911165E-2</c:v>
                </c:pt>
                <c:pt idx="36">
                  <c:v>-1.563327190607184E-2</c:v>
                </c:pt>
                <c:pt idx="37">
                  <c:v>-1.5634584563373782E-2</c:v>
                </c:pt>
                <c:pt idx="38">
                  <c:v>-1.5653618094251923E-2</c:v>
                </c:pt>
                <c:pt idx="39">
                  <c:v>-1.5654274422902893E-2</c:v>
                </c:pt>
                <c:pt idx="40">
                  <c:v>-1.5666744667271332E-2</c:v>
                </c:pt>
                <c:pt idx="41">
                  <c:v>-1.5673307953781038E-2</c:v>
                </c:pt>
                <c:pt idx="42">
                  <c:v>-1.5673964282432007E-2</c:v>
                </c:pt>
                <c:pt idx="43">
                  <c:v>-1.5681840226243651E-2</c:v>
                </c:pt>
                <c:pt idx="44">
                  <c:v>-1.5689059841404326E-2</c:v>
                </c:pt>
                <c:pt idx="45">
                  <c:v>-1.5689716170055296E-2</c:v>
                </c:pt>
                <c:pt idx="46">
                  <c:v>-1.5689716170055296E-2</c:v>
                </c:pt>
                <c:pt idx="47">
                  <c:v>-1.5689716170055296E-2</c:v>
                </c:pt>
                <c:pt idx="48">
                  <c:v>-1.5690372498706268E-2</c:v>
                </c:pt>
                <c:pt idx="49">
                  <c:v>-1.5702186414423735E-2</c:v>
                </c:pt>
                <c:pt idx="50">
                  <c:v>-1.5708749700933437E-2</c:v>
                </c:pt>
                <c:pt idx="51">
                  <c:v>-1.5736315504274196E-2</c:v>
                </c:pt>
                <c:pt idx="52">
                  <c:v>-1.5888583751299333E-2</c:v>
                </c:pt>
                <c:pt idx="53">
                  <c:v>-1.5895803366460008E-2</c:v>
                </c:pt>
                <c:pt idx="54">
                  <c:v>-1.5903679310271653E-2</c:v>
                </c:pt>
                <c:pt idx="55">
                  <c:v>-1.5937152071471145E-2</c:v>
                </c:pt>
                <c:pt idx="56">
                  <c:v>-1.594437168663182E-2</c:v>
                </c:pt>
                <c:pt idx="57">
                  <c:v>-1.6167523427961759E-2</c:v>
                </c:pt>
                <c:pt idx="58">
                  <c:v>-1.6167523427961759E-2</c:v>
                </c:pt>
                <c:pt idx="59">
                  <c:v>-1.6167523427961759E-2</c:v>
                </c:pt>
                <c:pt idx="60">
                  <c:v>-1.6187869616141843E-2</c:v>
                </c:pt>
                <c:pt idx="61">
                  <c:v>-1.6187869616141843E-2</c:v>
                </c:pt>
                <c:pt idx="62">
                  <c:v>-1.6187869616141843E-2</c:v>
                </c:pt>
                <c:pt idx="63">
                  <c:v>-1.6187869616141843E-2</c:v>
                </c:pt>
                <c:pt idx="64">
                  <c:v>-1.6187869616141843E-2</c:v>
                </c:pt>
                <c:pt idx="65">
                  <c:v>-1.6187869616141843E-2</c:v>
                </c:pt>
                <c:pt idx="66">
                  <c:v>-1.6201652517812224E-2</c:v>
                </c:pt>
                <c:pt idx="67">
                  <c:v>-1.6201652517812224E-2</c:v>
                </c:pt>
                <c:pt idx="68">
                  <c:v>-1.6206903147019985E-2</c:v>
                </c:pt>
                <c:pt idx="69">
                  <c:v>-1.6241688565521419E-2</c:v>
                </c:pt>
                <c:pt idx="70">
                  <c:v>-1.6241688565521419E-2</c:v>
                </c:pt>
                <c:pt idx="71">
                  <c:v>-1.6422835273189253E-2</c:v>
                </c:pt>
                <c:pt idx="72">
                  <c:v>-1.6422835273189253E-2</c:v>
                </c:pt>
                <c:pt idx="73">
                  <c:v>-1.6422835273189253E-2</c:v>
                </c:pt>
                <c:pt idx="74">
                  <c:v>-1.6470090936059122E-2</c:v>
                </c:pt>
                <c:pt idx="75">
                  <c:v>-1.6470090936059122E-2</c:v>
                </c:pt>
                <c:pt idx="76">
                  <c:v>-1.6470090936059122E-2</c:v>
                </c:pt>
                <c:pt idx="77">
                  <c:v>-1.6538349115760048E-2</c:v>
                </c:pt>
                <c:pt idx="78">
                  <c:v>-1.6538349115760048E-2</c:v>
                </c:pt>
                <c:pt idx="79">
                  <c:v>-1.6538349115760048E-2</c:v>
                </c:pt>
                <c:pt idx="80">
                  <c:v>-1.6757562885184166E-2</c:v>
                </c:pt>
                <c:pt idx="81">
                  <c:v>-1.7048972806215031E-2</c:v>
                </c:pt>
                <c:pt idx="82">
                  <c:v>-1.7048972806215031E-2</c:v>
                </c:pt>
                <c:pt idx="83">
                  <c:v>-1.7048972806215031E-2</c:v>
                </c:pt>
                <c:pt idx="84">
                  <c:v>-1.6988590570325753E-2</c:v>
                </c:pt>
                <c:pt idx="85">
                  <c:v>-1.6988590570325753E-2</c:v>
                </c:pt>
                <c:pt idx="86">
                  <c:v>-1.7555658524764196E-2</c:v>
                </c:pt>
                <c:pt idx="87">
                  <c:v>-1.7761745721168905E-2</c:v>
                </c:pt>
                <c:pt idx="88">
                  <c:v>-1.7761745721168905E-2</c:v>
                </c:pt>
                <c:pt idx="89">
                  <c:v>-1.7761745721168905E-2</c:v>
                </c:pt>
                <c:pt idx="90">
                  <c:v>-1.7782091909348988E-2</c:v>
                </c:pt>
                <c:pt idx="91">
                  <c:v>-1.7782091909348988E-2</c:v>
                </c:pt>
                <c:pt idx="92">
                  <c:v>-1.7782091909348988E-2</c:v>
                </c:pt>
                <c:pt idx="93">
                  <c:v>-1.7795874811019366E-2</c:v>
                </c:pt>
                <c:pt idx="94">
                  <c:v>-1.7795874811019366E-2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64-4A06-804B-FB0BF502AD4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Active!$F$21:$F$485</c:f>
              <c:numCache>
                <c:formatCode>General</c:formatCode>
                <c:ptCount val="465"/>
                <c:pt idx="0">
                  <c:v>0</c:v>
                </c:pt>
                <c:pt idx="1">
                  <c:v>12669</c:v>
                </c:pt>
                <c:pt idx="2">
                  <c:v>12670</c:v>
                </c:pt>
                <c:pt idx="3">
                  <c:v>12716.5</c:v>
                </c:pt>
                <c:pt idx="4">
                  <c:v>13357</c:v>
                </c:pt>
                <c:pt idx="5">
                  <c:v>14318</c:v>
                </c:pt>
                <c:pt idx="6">
                  <c:v>14365.5</c:v>
                </c:pt>
                <c:pt idx="7">
                  <c:v>14370.5</c:v>
                </c:pt>
                <c:pt idx="8">
                  <c:v>14518</c:v>
                </c:pt>
                <c:pt idx="9">
                  <c:v>14523</c:v>
                </c:pt>
                <c:pt idx="10">
                  <c:v>14536</c:v>
                </c:pt>
                <c:pt idx="11">
                  <c:v>14536</c:v>
                </c:pt>
                <c:pt idx="12">
                  <c:v>14544</c:v>
                </c:pt>
                <c:pt idx="13">
                  <c:v>14551</c:v>
                </c:pt>
                <c:pt idx="14">
                  <c:v>14560</c:v>
                </c:pt>
                <c:pt idx="15">
                  <c:v>14713.5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14941</c:v>
                </c:pt>
                <c:pt idx="24">
                  <c:v>14954</c:v>
                </c:pt>
                <c:pt idx="25">
                  <c:v>15091.5</c:v>
                </c:pt>
                <c:pt idx="26">
                  <c:v>15102.5</c:v>
                </c:pt>
                <c:pt idx="27">
                  <c:v>15106.5</c:v>
                </c:pt>
                <c:pt idx="28">
                  <c:v>15112</c:v>
                </c:pt>
                <c:pt idx="29">
                  <c:v>15128.5</c:v>
                </c:pt>
                <c:pt idx="30">
                  <c:v>15143.5</c:v>
                </c:pt>
                <c:pt idx="31">
                  <c:v>15148.5</c:v>
                </c:pt>
                <c:pt idx="32">
                  <c:v>15169</c:v>
                </c:pt>
                <c:pt idx="33">
                  <c:v>15174.5</c:v>
                </c:pt>
                <c:pt idx="34">
                  <c:v>15291</c:v>
                </c:pt>
                <c:pt idx="35">
                  <c:v>15296</c:v>
                </c:pt>
                <c:pt idx="36">
                  <c:v>15301.5</c:v>
                </c:pt>
                <c:pt idx="37">
                  <c:v>15302.5</c:v>
                </c:pt>
                <c:pt idx="38">
                  <c:v>15317</c:v>
                </c:pt>
                <c:pt idx="39">
                  <c:v>15317.5</c:v>
                </c:pt>
                <c:pt idx="40">
                  <c:v>15327</c:v>
                </c:pt>
                <c:pt idx="41">
                  <c:v>15332</c:v>
                </c:pt>
                <c:pt idx="42">
                  <c:v>15332.5</c:v>
                </c:pt>
                <c:pt idx="43">
                  <c:v>15338.5</c:v>
                </c:pt>
                <c:pt idx="44">
                  <c:v>15344</c:v>
                </c:pt>
                <c:pt idx="45">
                  <c:v>15344.5</c:v>
                </c:pt>
                <c:pt idx="46">
                  <c:v>15344.5</c:v>
                </c:pt>
                <c:pt idx="47">
                  <c:v>15344.5</c:v>
                </c:pt>
                <c:pt idx="48">
                  <c:v>15345</c:v>
                </c:pt>
                <c:pt idx="49">
                  <c:v>15354</c:v>
                </c:pt>
                <c:pt idx="50">
                  <c:v>15359</c:v>
                </c:pt>
                <c:pt idx="51">
                  <c:v>15380</c:v>
                </c:pt>
                <c:pt idx="52">
                  <c:v>15496</c:v>
                </c:pt>
                <c:pt idx="53">
                  <c:v>15501.5</c:v>
                </c:pt>
                <c:pt idx="54">
                  <c:v>15507.5</c:v>
                </c:pt>
                <c:pt idx="55">
                  <c:v>15533</c:v>
                </c:pt>
                <c:pt idx="56">
                  <c:v>15538.5</c:v>
                </c:pt>
                <c:pt idx="57">
                  <c:v>15708.5</c:v>
                </c:pt>
                <c:pt idx="58">
                  <c:v>15708.5</c:v>
                </c:pt>
                <c:pt idx="59">
                  <c:v>15708.5</c:v>
                </c:pt>
                <c:pt idx="60">
                  <c:v>15724</c:v>
                </c:pt>
                <c:pt idx="61">
                  <c:v>15724</c:v>
                </c:pt>
                <c:pt idx="62">
                  <c:v>15724</c:v>
                </c:pt>
                <c:pt idx="63">
                  <c:v>15724</c:v>
                </c:pt>
                <c:pt idx="64">
                  <c:v>15724</c:v>
                </c:pt>
                <c:pt idx="65">
                  <c:v>15724</c:v>
                </c:pt>
                <c:pt idx="66">
                  <c:v>15734.5</c:v>
                </c:pt>
                <c:pt idx="67">
                  <c:v>15734.5</c:v>
                </c:pt>
                <c:pt idx="68">
                  <c:v>15738.5</c:v>
                </c:pt>
                <c:pt idx="69">
                  <c:v>15765</c:v>
                </c:pt>
                <c:pt idx="70">
                  <c:v>15765</c:v>
                </c:pt>
                <c:pt idx="71">
                  <c:v>15903</c:v>
                </c:pt>
                <c:pt idx="72">
                  <c:v>15903</c:v>
                </c:pt>
                <c:pt idx="73">
                  <c:v>15903</c:v>
                </c:pt>
                <c:pt idx="74">
                  <c:v>15939</c:v>
                </c:pt>
                <c:pt idx="75">
                  <c:v>15939</c:v>
                </c:pt>
                <c:pt idx="76">
                  <c:v>15939</c:v>
                </c:pt>
                <c:pt idx="77">
                  <c:v>15991</c:v>
                </c:pt>
                <c:pt idx="78">
                  <c:v>15991</c:v>
                </c:pt>
                <c:pt idx="79">
                  <c:v>15991</c:v>
                </c:pt>
                <c:pt idx="80">
                  <c:v>16158</c:v>
                </c:pt>
                <c:pt idx="81">
                  <c:v>16380</c:v>
                </c:pt>
                <c:pt idx="82">
                  <c:v>16380</c:v>
                </c:pt>
                <c:pt idx="83">
                  <c:v>16380</c:v>
                </c:pt>
                <c:pt idx="84">
                  <c:v>16334</c:v>
                </c:pt>
                <c:pt idx="85">
                  <c:v>16334</c:v>
                </c:pt>
                <c:pt idx="86">
                  <c:v>16766</c:v>
                </c:pt>
                <c:pt idx="87">
                  <c:v>16923</c:v>
                </c:pt>
                <c:pt idx="88">
                  <c:v>16923</c:v>
                </c:pt>
                <c:pt idx="89">
                  <c:v>16923</c:v>
                </c:pt>
                <c:pt idx="90">
                  <c:v>16938.5</c:v>
                </c:pt>
                <c:pt idx="91">
                  <c:v>16938.5</c:v>
                </c:pt>
                <c:pt idx="92">
                  <c:v>16938.5</c:v>
                </c:pt>
                <c:pt idx="93">
                  <c:v>16949</c:v>
                </c:pt>
                <c:pt idx="94">
                  <c:v>16949</c:v>
                </c:pt>
              </c:numCache>
            </c:numRef>
          </c:xVal>
          <c:yVal>
            <c:numRef>
              <c:f>Active!$P$21:$P$485</c:f>
              <c:numCache>
                <c:formatCode>General</c:formatCode>
                <c:ptCount val="465"/>
                <c:pt idx="1">
                  <c:v>1.8783777756644734E-2</c:v>
                </c:pt>
                <c:pt idx="2">
                  <c:v>1.8789535589550807E-2</c:v>
                </c:pt>
                <c:pt idx="3">
                  <c:v>1.9057274819683195E-2</c:v>
                </c:pt>
                <c:pt idx="4">
                  <c:v>2.2745166796022898E-2</c:v>
                </c:pt>
                <c:pt idx="5">
                  <c:v>2.8278444218758955E-2</c:v>
                </c:pt>
                <c:pt idx="6">
                  <c:v>2.8551941281797416E-2</c:v>
                </c:pt>
                <c:pt idx="7">
                  <c:v>2.8580730446327779E-2</c:v>
                </c:pt>
                <c:pt idx="8">
                  <c:v>2.9430010799973524E-2</c:v>
                </c:pt>
                <c:pt idx="9">
                  <c:v>2.9458799964503901E-2</c:v>
                </c:pt>
                <c:pt idx="10">
                  <c:v>2.9533651792282845E-2</c:v>
                </c:pt>
                <c:pt idx="11">
                  <c:v>2.9533651792282845E-2</c:v>
                </c:pt>
                <c:pt idx="12">
                  <c:v>2.9579714455531425E-2</c:v>
                </c:pt>
                <c:pt idx="13">
                  <c:v>2.9620019285873933E-2</c:v>
                </c:pt>
                <c:pt idx="14">
                  <c:v>2.9671839782028586E-2</c:v>
                </c:pt>
                <c:pt idx="15">
                  <c:v>3.0555667133110781E-2</c:v>
                </c:pt>
                <c:pt idx="16">
                  <c:v>3.0593093047000253E-2</c:v>
                </c:pt>
                <c:pt idx="17">
                  <c:v>3.1701475881419292E-2</c:v>
                </c:pt>
                <c:pt idx="18">
                  <c:v>3.1727386129496618E-2</c:v>
                </c:pt>
                <c:pt idx="19">
                  <c:v>3.1848300620524142E-2</c:v>
                </c:pt>
                <c:pt idx="20">
                  <c:v>3.1848300620524142E-2</c:v>
                </c:pt>
                <c:pt idx="21">
                  <c:v>3.1851179536977192E-2</c:v>
                </c:pt>
                <c:pt idx="22">
                  <c:v>3.1851179536977192E-2</c:v>
                </c:pt>
                <c:pt idx="23">
                  <c:v>3.1865574119242374E-2</c:v>
                </c:pt>
                <c:pt idx="24">
                  <c:v>3.1940425947021317E-2</c:v>
                </c:pt>
                <c:pt idx="25">
                  <c:v>3.2732127971606337E-2</c:v>
                </c:pt>
                <c:pt idx="26">
                  <c:v>3.2795464133573135E-2</c:v>
                </c:pt>
                <c:pt idx="27">
                  <c:v>3.2818495465197439E-2</c:v>
                </c:pt>
                <c:pt idx="28">
                  <c:v>3.2850163546180838E-2</c:v>
                </c:pt>
                <c:pt idx="29">
                  <c:v>3.2945167789131036E-2</c:v>
                </c:pt>
                <c:pt idx="30">
                  <c:v>3.3031535282722124E-2</c:v>
                </c:pt>
                <c:pt idx="31">
                  <c:v>3.3060324447252501E-2</c:v>
                </c:pt>
                <c:pt idx="32">
                  <c:v>3.3178360021826989E-2</c:v>
                </c:pt>
                <c:pt idx="33">
                  <c:v>3.3210028102810388E-2</c:v>
                </c:pt>
                <c:pt idx="34">
                  <c:v>3.3880815636367884E-2</c:v>
                </c:pt>
                <c:pt idx="35">
                  <c:v>3.3909604800898246E-2</c:v>
                </c:pt>
                <c:pt idx="36">
                  <c:v>3.3941272881881646E-2</c:v>
                </c:pt>
                <c:pt idx="37">
                  <c:v>3.3947030714787718E-2</c:v>
                </c:pt>
                <c:pt idx="38">
                  <c:v>3.4030519291925784E-2</c:v>
                </c:pt>
                <c:pt idx="39">
                  <c:v>3.4033398208378821E-2</c:v>
                </c:pt>
                <c:pt idx="40">
                  <c:v>3.408809762098651E-2</c:v>
                </c:pt>
                <c:pt idx="41">
                  <c:v>3.4116886785516873E-2</c:v>
                </c:pt>
                <c:pt idx="42">
                  <c:v>3.4119765701969909E-2</c:v>
                </c:pt>
                <c:pt idx="43">
                  <c:v>3.4154312699406345E-2</c:v>
                </c:pt>
                <c:pt idx="44">
                  <c:v>3.4185980780389744E-2</c:v>
                </c:pt>
                <c:pt idx="45">
                  <c:v>3.418885969684278E-2</c:v>
                </c:pt>
                <c:pt idx="46">
                  <c:v>3.418885969684278E-2</c:v>
                </c:pt>
                <c:pt idx="47">
                  <c:v>3.418885969684278E-2</c:v>
                </c:pt>
                <c:pt idx="48">
                  <c:v>3.4191738613295816E-2</c:v>
                </c:pt>
                <c:pt idx="49">
                  <c:v>3.4243559109450469E-2</c:v>
                </c:pt>
                <c:pt idx="50">
                  <c:v>3.4272348273980846E-2</c:v>
                </c:pt>
                <c:pt idx="51">
                  <c:v>3.439326276500837E-2</c:v>
                </c:pt>
                <c:pt idx="52">
                  <c:v>3.506117138211283E-2</c:v>
                </c:pt>
                <c:pt idx="53">
                  <c:v>3.5092839463096229E-2</c:v>
                </c:pt>
                <c:pt idx="54">
                  <c:v>3.5127386460532664E-2</c:v>
                </c:pt>
                <c:pt idx="55">
                  <c:v>3.5274211199637528E-2</c:v>
                </c:pt>
                <c:pt idx="56">
                  <c:v>3.5305879280620928E-2</c:v>
                </c:pt>
                <c:pt idx="57">
                  <c:v>3.628471087465332E-2</c:v>
                </c:pt>
                <c:pt idx="58">
                  <c:v>3.628471087465332E-2</c:v>
                </c:pt>
                <c:pt idx="59">
                  <c:v>3.628471087465332E-2</c:v>
                </c:pt>
                <c:pt idx="60">
                  <c:v>3.6373957284697445E-2</c:v>
                </c:pt>
                <c:pt idx="61">
                  <c:v>3.6373957284697445E-2</c:v>
                </c:pt>
                <c:pt idx="62">
                  <c:v>3.6373957284697445E-2</c:v>
                </c:pt>
                <c:pt idx="63">
                  <c:v>3.6373957284697445E-2</c:v>
                </c:pt>
                <c:pt idx="64">
                  <c:v>3.6373957284697445E-2</c:v>
                </c:pt>
                <c:pt idx="65">
                  <c:v>3.6373957284697445E-2</c:v>
                </c:pt>
                <c:pt idx="66">
                  <c:v>3.643441453021122E-2</c:v>
                </c:pt>
                <c:pt idx="67">
                  <c:v>3.643441453021122E-2</c:v>
                </c:pt>
                <c:pt idx="68">
                  <c:v>3.6457445861835511E-2</c:v>
                </c:pt>
                <c:pt idx="69">
                  <c:v>3.6610028433846434E-2</c:v>
                </c:pt>
                <c:pt idx="70">
                  <c:v>3.6610028433846434E-2</c:v>
                </c:pt>
                <c:pt idx="71">
                  <c:v>3.7404609374884504E-2</c:v>
                </c:pt>
                <c:pt idx="72">
                  <c:v>3.7404609374884504E-2</c:v>
                </c:pt>
                <c:pt idx="73">
                  <c:v>3.7404609374884504E-2</c:v>
                </c:pt>
                <c:pt idx="74">
                  <c:v>3.7611891359503116E-2</c:v>
                </c:pt>
                <c:pt idx="75">
                  <c:v>3.7611891359503116E-2</c:v>
                </c:pt>
                <c:pt idx="76">
                  <c:v>3.7611891359503116E-2</c:v>
                </c:pt>
                <c:pt idx="77">
                  <c:v>3.7911298670618918E-2</c:v>
                </c:pt>
                <c:pt idx="78">
                  <c:v>3.7911298670618918E-2</c:v>
                </c:pt>
                <c:pt idx="79">
                  <c:v>3.7911298670618918E-2</c:v>
                </c:pt>
                <c:pt idx="80">
                  <c:v>3.8872856765933092E-2</c:v>
                </c:pt>
                <c:pt idx="81">
                  <c:v>4.0151095671081272E-2</c:v>
                </c:pt>
                <c:pt idx="82">
                  <c:v>4.0151095671081272E-2</c:v>
                </c:pt>
                <c:pt idx="83">
                  <c:v>4.0151095671081272E-2</c:v>
                </c:pt>
                <c:pt idx="84">
                  <c:v>3.988623535740192E-2</c:v>
                </c:pt>
                <c:pt idx="85">
                  <c:v>3.988623535740192E-2</c:v>
                </c:pt>
                <c:pt idx="86">
                  <c:v>4.2373619172825408E-2</c:v>
                </c:pt>
                <c:pt idx="87">
                  <c:v>4.3277598939078857E-2</c:v>
                </c:pt>
                <c:pt idx="88">
                  <c:v>4.3277598939078857E-2</c:v>
                </c:pt>
                <c:pt idx="89">
                  <c:v>4.3277598939078857E-2</c:v>
                </c:pt>
                <c:pt idx="90">
                  <c:v>4.3366845349122982E-2</c:v>
                </c:pt>
                <c:pt idx="91">
                  <c:v>4.3366845349122982E-2</c:v>
                </c:pt>
                <c:pt idx="92">
                  <c:v>4.3366845349122982E-2</c:v>
                </c:pt>
                <c:pt idx="93">
                  <c:v>4.3427302594636744E-2</c:v>
                </c:pt>
                <c:pt idx="94">
                  <c:v>4.3427302594636744E-2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64-4A06-804B-FB0BF502A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955104"/>
        <c:axId val="1"/>
      </c:scatterChart>
      <c:valAx>
        <c:axId val="6379551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583848764"/>
              <c:y val="0.83116883116883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712810349006E-2"/>
              <c:y val="0.36038961038961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955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9508220341492974E-2"/>
          <c:y val="0.91558441558441561"/>
          <c:w val="0.9639351978221038"/>
          <c:h val="6.49350649350649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A!$H$21:$H$499</c:f>
              <c:numCache>
                <c:formatCode>General</c:formatCode>
                <c:ptCount val="4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03-4D19-B87F-3592E5F7F6A0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A!#REF!</c:f>
                <c:numCache>
                  <c:formatCode>General</c:formatCode>
                  <c:ptCount val="47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A!$I$21:$I$499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03-4D19-B87F-3592E5F7F6A0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A!$J$21:$J$499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03-4D19-B87F-3592E5F7F6A0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A!$K$21:$K$499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03-4D19-B87F-3592E5F7F6A0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A!$L$21:$L$499</c:f>
              <c:numCache>
                <c:formatCode>General</c:formatCode>
                <c:ptCount val="479"/>
                <c:pt idx="1">
                  <c:v>2.7692499999830034E-2</c:v>
                </c:pt>
                <c:pt idx="2">
                  <c:v>8.0650000018067658E-3</c:v>
                </c:pt>
                <c:pt idx="3">
                  <c:v>-4.390000001876615E-3</c:v>
                </c:pt>
                <c:pt idx="4">
                  <c:v>4.2197499991743825E-2</c:v>
                </c:pt>
                <c:pt idx="5">
                  <c:v>4.1622499993536621E-2</c:v>
                </c:pt>
                <c:pt idx="6">
                  <c:v>-1.7949999964912422E-3</c:v>
                </c:pt>
                <c:pt idx="7">
                  <c:v>-2.4500000072293915E-3</c:v>
                </c:pt>
                <c:pt idx="8">
                  <c:v>2.719999996770639E-3</c:v>
                </c:pt>
                <c:pt idx="9">
                  <c:v>4.6199999924283475E-3</c:v>
                </c:pt>
                <c:pt idx="10">
                  <c:v>2.0000000004074536E-3</c:v>
                </c:pt>
                <c:pt idx="11">
                  <c:v>-4.6499999734805897E-4</c:v>
                </c:pt>
                <c:pt idx="12">
                  <c:v>-1.2000000424450263E-4</c:v>
                </c:pt>
                <c:pt idx="13">
                  <c:v>-3.9999999717110768E-4</c:v>
                </c:pt>
                <c:pt idx="14">
                  <c:v>4.2357499994977843E-2</c:v>
                </c:pt>
                <c:pt idx="15">
                  <c:v>-5.0500000361353159E-4</c:v>
                </c:pt>
                <c:pt idx="16">
                  <c:v>-4.0000000444706529E-4</c:v>
                </c:pt>
                <c:pt idx="17">
                  <c:v>5.0612499995622784E-2</c:v>
                </c:pt>
                <c:pt idx="18">
                  <c:v>3.1649999946239404E-3</c:v>
                </c:pt>
                <c:pt idx="19">
                  <c:v>2.0999999833293259E-4</c:v>
                </c:pt>
                <c:pt idx="20">
                  <c:v>1.0999999358318746E-4</c:v>
                </c:pt>
                <c:pt idx="21">
                  <c:v>5.0482499995268881E-2</c:v>
                </c:pt>
                <c:pt idx="22">
                  <c:v>4.8582499999611173E-2</c:v>
                </c:pt>
                <c:pt idx="23">
                  <c:v>-1.870000000053551E-3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03-4D19-B87F-3592E5F7F6A0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A!$M$21:$M$499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03-4D19-B87F-3592E5F7F6A0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A!$N$21:$N$499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03-4D19-B87F-3592E5F7F6A0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A!$O$21:$O$499</c:f>
              <c:numCache>
                <c:formatCode>General</c:formatCode>
                <c:ptCount val="479"/>
                <c:pt idx="0">
                  <c:v>-3.0298526745272288E-3</c:v>
                </c:pt>
                <c:pt idx="1">
                  <c:v>1.1787593384784615E-2</c:v>
                </c:pt>
                <c:pt idx="2">
                  <c:v>1.2533913064019407E-2</c:v>
                </c:pt>
                <c:pt idx="3">
                  <c:v>1.3653683886415403E-2</c:v>
                </c:pt>
                <c:pt idx="4">
                  <c:v>1.3709031559738828E-2</c:v>
                </c:pt>
                <c:pt idx="5">
                  <c:v>1.3714857630614977E-2</c:v>
                </c:pt>
                <c:pt idx="6">
                  <c:v>1.1732245711461191E-2</c:v>
                </c:pt>
                <c:pt idx="7">
                  <c:v>1.1733410925636421E-2</c:v>
                </c:pt>
                <c:pt idx="8">
                  <c:v>1.3907700576615535E-2</c:v>
                </c:pt>
                <c:pt idx="9">
                  <c:v>1.3907700576615535E-2</c:v>
                </c:pt>
                <c:pt idx="10">
                  <c:v>1.3886726721461396E-2</c:v>
                </c:pt>
                <c:pt idx="11">
                  <c:v>1.3892552792337545E-2</c:v>
                </c:pt>
                <c:pt idx="12">
                  <c:v>1.3917022290017376E-2</c:v>
                </c:pt>
                <c:pt idx="13">
                  <c:v>1.3935665716821054E-2</c:v>
                </c:pt>
                <c:pt idx="14">
                  <c:v>1.4114526092718856E-2</c:v>
                </c:pt>
                <c:pt idx="15">
                  <c:v>1.3925178789243986E-2</c:v>
                </c:pt>
                <c:pt idx="16">
                  <c:v>1.4122099984857851E-2</c:v>
                </c:pt>
                <c:pt idx="17">
                  <c:v>1.4346403713589619E-2</c:v>
                </c:pt>
                <c:pt idx="18">
                  <c:v>1.4351647177378152E-2</c:v>
                </c:pt>
                <c:pt idx="19">
                  <c:v>1.437611667505798E-2</c:v>
                </c:pt>
                <c:pt idx="20">
                  <c:v>1.437611667505798E-2</c:v>
                </c:pt>
                <c:pt idx="21">
                  <c:v>1.4376699282145595E-2</c:v>
                </c:pt>
                <c:pt idx="22">
                  <c:v>1.4376699282145595E-2</c:v>
                </c:pt>
                <c:pt idx="23">
                  <c:v>1.4394760101861661E-2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03-4D19-B87F-3592E5F7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251288"/>
        <c:axId val="1"/>
      </c:scatterChart>
      <c:valAx>
        <c:axId val="63325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325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8142589118198873E-2"/>
          <c:y val="0.91531090204935306"/>
          <c:w val="0.96435272045028142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CG Aur - O-C Diagr.</a:t>
            </a:r>
          </a:p>
        </c:rich>
      </c:tx>
      <c:layout>
        <c:manualLayout>
          <c:xMode val="edge"/>
          <c:yMode val="edge"/>
          <c:x val="0.35834896810506567"/>
          <c:y val="3.5830675880935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7467166979362"/>
          <c:y val="0.15635204020771867"/>
          <c:w val="0.78236397748592867"/>
          <c:h val="0.605864155804909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A!$H$21:$H$499</c:f>
              <c:numCache>
                <c:formatCode>General</c:formatCode>
                <c:ptCount val="4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A-4B61-BFF2-02868B8B314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A!#REF!</c:f>
                <c:numCache>
                  <c:formatCode>General</c:formatCode>
                  <c:ptCount val="47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A!$I$21:$I$499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A-4B61-BFF2-02868B8B314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A!$J$21:$J$499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A-4B61-BFF2-02868B8B314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A!$K$21:$K$499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7A-4B61-BFF2-02868B8B314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A!$D$21:$D$53</c:f>
                <c:numCache>
                  <c:formatCode>General</c:formatCode>
                  <c:ptCount val="33"/>
                  <c:pt idx="0">
                    <c:v>0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1E-3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1.1000000000000001E-3</c:v>
                  </c:pt>
                  <c:pt idx="9">
                    <c:v>1.1999999999999999E-3</c:v>
                  </c:pt>
                  <c:pt idx="10">
                    <c:v>1.3999999999999999E-4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1E-3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A!$D$21:$D$53</c:f>
                <c:numCache>
                  <c:formatCode>General</c:formatCode>
                  <c:ptCount val="33"/>
                  <c:pt idx="0">
                    <c:v>0</c:v>
                  </c:pt>
                  <c:pt idx="2">
                    <c:v>8.9999999999999998E-4</c:v>
                  </c:pt>
                  <c:pt idx="3">
                    <c:v>2.9999999999999997E-4</c:v>
                  </c:pt>
                  <c:pt idx="4">
                    <c:v>1.1000000000000001E-3</c:v>
                  </c:pt>
                  <c:pt idx="5">
                    <c:v>1E-3</c:v>
                  </c:pt>
                  <c:pt idx="6">
                    <c:v>1.1000000000000001E-3</c:v>
                  </c:pt>
                  <c:pt idx="7">
                    <c:v>1.1999999999999999E-3</c:v>
                  </c:pt>
                  <c:pt idx="8">
                    <c:v>1.1000000000000001E-3</c:v>
                  </c:pt>
                  <c:pt idx="9">
                    <c:v>1.1999999999999999E-3</c:v>
                  </c:pt>
                  <c:pt idx="10">
                    <c:v>1.3999999999999999E-4</c:v>
                  </c:pt>
                  <c:pt idx="11">
                    <c:v>5.9999999999999995E-4</c:v>
                  </c:pt>
                  <c:pt idx="12">
                    <c:v>5.0000000000000001E-4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1E-3</c:v>
                  </c:pt>
                  <c:pt idx="16">
                    <c:v>2.0999999999999999E-3</c:v>
                  </c:pt>
                  <c:pt idx="17">
                    <c:v>4.0000000000000002E-4</c:v>
                  </c:pt>
                  <c:pt idx="18">
                    <c:v>5.0000000000000001E-4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5.0000000000000001E-4</c:v>
                  </c:pt>
                  <c:pt idx="22">
                    <c:v>5.9999999999999995E-4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A!$L$21:$L$499</c:f>
              <c:numCache>
                <c:formatCode>General</c:formatCode>
                <c:ptCount val="479"/>
                <c:pt idx="1">
                  <c:v>2.7692499999830034E-2</c:v>
                </c:pt>
                <c:pt idx="2">
                  <c:v>8.0650000018067658E-3</c:v>
                </c:pt>
                <c:pt idx="3">
                  <c:v>-4.390000001876615E-3</c:v>
                </c:pt>
                <c:pt idx="4">
                  <c:v>4.2197499991743825E-2</c:v>
                </c:pt>
                <c:pt idx="5">
                  <c:v>4.1622499993536621E-2</c:v>
                </c:pt>
                <c:pt idx="6">
                  <c:v>-1.7949999964912422E-3</c:v>
                </c:pt>
                <c:pt idx="7">
                  <c:v>-2.4500000072293915E-3</c:v>
                </c:pt>
                <c:pt idx="8">
                  <c:v>2.719999996770639E-3</c:v>
                </c:pt>
                <c:pt idx="9">
                  <c:v>4.6199999924283475E-3</c:v>
                </c:pt>
                <c:pt idx="10">
                  <c:v>2.0000000004074536E-3</c:v>
                </c:pt>
                <c:pt idx="11">
                  <c:v>-4.6499999734805897E-4</c:v>
                </c:pt>
                <c:pt idx="12">
                  <c:v>-1.2000000424450263E-4</c:v>
                </c:pt>
                <c:pt idx="13">
                  <c:v>-3.9999999717110768E-4</c:v>
                </c:pt>
                <c:pt idx="14">
                  <c:v>4.2357499994977843E-2</c:v>
                </c:pt>
                <c:pt idx="15">
                  <c:v>-5.0500000361353159E-4</c:v>
                </c:pt>
                <c:pt idx="16">
                  <c:v>-4.0000000444706529E-4</c:v>
                </c:pt>
                <c:pt idx="17">
                  <c:v>5.0612499995622784E-2</c:v>
                </c:pt>
                <c:pt idx="18">
                  <c:v>3.1649999946239404E-3</c:v>
                </c:pt>
                <c:pt idx="19">
                  <c:v>2.0999999833293259E-4</c:v>
                </c:pt>
                <c:pt idx="20">
                  <c:v>1.0999999358318746E-4</c:v>
                </c:pt>
                <c:pt idx="21">
                  <c:v>5.0482499995268881E-2</c:v>
                </c:pt>
                <c:pt idx="22">
                  <c:v>4.8582499999611173E-2</c:v>
                </c:pt>
                <c:pt idx="23">
                  <c:v>-1.870000000053551E-3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7A-4B61-BFF2-02868B8B314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A!$M$21:$M$499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7A-4B61-BFF2-02868B8B314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A!$N$21:$N$499</c:f>
              <c:numCache>
                <c:formatCode>General</c:formatCode>
                <c:ptCount val="4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7A-4B61-BFF2-02868B8B314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A!$F$21:$F$499</c:f>
              <c:numCache>
                <c:formatCode>General</c:formatCode>
                <c:ptCount val="479"/>
                <c:pt idx="0">
                  <c:v>0</c:v>
                </c:pt>
                <c:pt idx="1">
                  <c:v>12716.5</c:v>
                </c:pt>
                <c:pt idx="2">
                  <c:v>13357</c:v>
                </c:pt>
                <c:pt idx="3">
                  <c:v>14318</c:v>
                </c:pt>
                <c:pt idx="4">
                  <c:v>14365.5</c:v>
                </c:pt>
                <c:pt idx="5">
                  <c:v>14370.5</c:v>
                </c:pt>
                <c:pt idx="6">
                  <c:v>12669</c:v>
                </c:pt>
                <c:pt idx="7">
                  <c:v>12670</c:v>
                </c:pt>
                <c:pt idx="8">
                  <c:v>14536</c:v>
                </c:pt>
                <c:pt idx="9">
                  <c:v>14536</c:v>
                </c:pt>
                <c:pt idx="10">
                  <c:v>14518</c:v>
                </c:pt>
                <c:pt idx="11">
                  <c:v>14523</c:v>
                </c:pt>
                <c:pt idx="12">
                  <c:v>14544</c:v>
                </c:pt>
                <c:pt idx="13">
                  <c:v>14560</c:v>
                </c:pt>
                <c:pt idx="14">
                  <c:v>14713.5</c:v>
                </c:pt>
                <c:pt idx="15">
                  <c:v>14551</c:v>
                </c:pt>
                <c:pt idx="16">
                  <c:v>14720</c:v>
                </c:pt>
                <c:pt idx="17">
                  <c:v>14912.5</c:v>
                </c:pt>
                <c:pt idx="18">
                  <c:v>14917</c:v>
                </c:pt>
                <c:pt idx="19">
                  <c:v>14938</c:v>
                </c:pt>
                <c:pt idx="20">
                  <c:v>14938</c:v>
                </c:pt>
                <c:pt idx="21">
                  <c:v>14938.5</c:v>
                </c:pt>
                <c:pt idx="22">
                  <c:v>14938.5</c:v>
                </c:pt>
                <c:pt idx="23">
                  <c:v>14954</c:v>
                </c:pt>
              </c:numCache>
            </c:numRef>
          </c:xVal>
          <c:yVal>
            <c:numRef>
              <c:f>A!$O$21:$O$499</c:f>
              <c:numCache>
                <c:formatCode>General</c:formatCode>
                <c:ptCount val="479"/>
                <c:pt idx="0">
                  <c:v>-3.0298526745272288E-3</c:v>
                </c:pt>
                <c:pt idx="1">
                  <c:v>1.1787593384784615E-2</c:v>
                </c:pt>
                <c:pt idx="2">
                  <c:v>1.2533913064019407E-2</c:v>
                </c:pt>
                <c:pt idx="3">
                  <c:v>1.3653683886415403E-2</c:v>
                </c:pt>
                <c:pt idx="4">
                  <c:v>1.3709031559738828E-2</c:v>
                </c:pt>
                <c:pt idx="5">
                  <c:v>1.3714857630614977E-2</c:v>
                </c:pt>
                <c:pt idx="6">
                  <c:v>1.1732245711461191E-2</c:v>
                </c:pt>
                <c:pt idx="7">
                  <c:v>1.1733410925636421E-2</c:v>
                </c:pt>
                <c:pt idx="8">
                  <c:v>1.3907700576615535E-2</c:v>
                </c:pt>
                <c:pt idx="9">
                  <c:v>1.3907700576615535E-2</c:v>
                </c:pt>
                <c:pt idx="10">
                  <c:v>1.3886726721461396E-2</c:v>
                </c:pt>
                <c:pt idx="11">
                  <c:v>1.3892552792337545E-2</c:v>
                </c:pt>
                <c:pt idx="12">
                  <c:v>1.3917022290017376E-2</c:v>
                </c:pt>
                <c:pt idx="13">
                  <c:v>1.3935665716821054E-2</c:v>
                </c:pt>
                <c:pt idx="14">
                  <c:v>1.4114526092718856E-2</c:v>
                </c:pt>
                <c:pt idx="15">
                  <c:v>1.3925178789243986E-2</c:v>
                </c:pt>
                <c:pt idx="16">
                  <c:v>1.4122099984857851E-2</c:v>
                </c:pt>
                <c:pt idx="17">
                  <c:v>1.4346403713589619E-2</c:v>
                </c:pt>
                <c:pt idx="18">
                  <c:v>1.4351647177378152E-2</c:v>
                </c:pt>
                <c:pt idx="19">
                  <c:v>1.437611667505798E-2</c:v>
                </c:pt>
                <c:pt idx="20">
                  <c:v>1.437611667505798E-2</c:v>
                </c:pt>
                <c:pt idx="21">
                  <c:v>1.4376699282145595E-2</c:v>
                </c:pt>
                <c:pt idx="22">
                  <c:v>1.4376699282145595E-2</c:v>
                </c:pt>
                <c:pt idx="23">
                  <c:v>1.4394760101861661E-2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7A-4B61-BFF2-02868B8B3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823240"/>
        <c:axId val="1"/>
      </c:scatterChart>
      <c:valAx>
        <c:axId val="460823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5215759849906"/>
              <c:y val="0.83062021360350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409005628517824E-2"/>
              <c:y val="0.36156409298034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0823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8142589118198873E-2"/>
          <c:y val="0.91531090204935306"/>
          <c:w val="0.96435272045028142"/>
          <c:h val="6.51466834198827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20</xdr:row>
      <xdr:rowOff>19050</xdr:rowOff>
    </xdr:from>
    <xdr:to>
      <xdr:col>26</xdr:col>
      <xdr:colOff>304800</xdr:colOff>
      <xdr:row>38</xdr:row>
      <xdr:rowOff>28575</xdr:rowOff>
    </xdr:to>
    <xdr:graphicFrame macro="">
      <xdr:nvGraphicFramePr>
        <xdr:cNvPr id="60417" name="Chart 1">
          <a:extLst>
            <a:ext uri="{FF2B5EF4-FFF2-40B4-BE49-F238E27FC236}">
              <a16:creationId xmlns:a16="http://schemas.microsoft.com/office/drawing/2014/main" id="{C450B51D-C102-9CDC-93C6-43C81F418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0</xdr:row>
      <xdr:rowOff>152400</xdr:rowOff>
    </xdr:from>
    <xdr:to>
      <xdr:col>16</xdr:col>
      <xdr:colOff>19050</xdr:colOff>
      <xdr:row>18</xdr:row>
      <xdr:rowOff>19050</xdr:rowOff>
    </xdr:to>
    <xdr:graphicFrame macro="">
      <xdr:nvGraphicFramePr>
        <xdr:cNvPr id="60418" name="Chart 2">
          <a:extLst>
            <a:ext uri="{FF2B5EF4-FFF2-40B4-BE49-F238E27FC236}">
              <a16:creationId xmlns:a16="http://schemas.microsoft.com/office/drawing/2014/main" id="{B5FF11CE-C7F2-BD0B-D7E6-016241EA9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533400</xdr:colOff>
      <xdr:row>0</xdr:row>
      <xdr:rowOff>219075</xdr:rowOff>
    </xdr:from>
    <xdr:to>
      <xdr:col>25</xdr:col>
      <xdr:colOff>200025</xdr:colOff>
      <xdr:row>18</xdr:row>
      <xdr:rowOff>95250</xdr:rowOff>
    </xdr:to>
    <xdr:graphicFrame macro="">
      <xdr:nvGraphicFramePr>
        <xdr:cNvPr id="60419" name="Chart 3">
          <a:extLst>
            <a:ext uri="{FF2B5EF4-FFF2-40B4-BE49-F238E27FC236}">
              <a16:creationId xmlns:a16="http://schemas.microsoft.com/office/drawing/2014/main" id="{9B3579E3-07DD-29A5-C8C9-B8AB44619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0</xdr:row>
      <xdr:rowOff>0</xdr:rowOff>
    </xdr:from>
    <xdr:to>
      <xdr:col>24</xdr:col>
      <xdr:colOff>666750</xdr:colOff>
      <xdr:row>17</xdr:row>
      <xdr:rowOff>47625</xdr:rowOff>
    </xdr:to>
    <xdr:graphicFrame macro="">
      <xdr:nvGraphicFramePr>
        <xdr:cNvPr id="58370" name="Chart 2">
          <a:extLst>
            <a:ext uri="{FF2B5EF4-FFF2-40B4-BE49-F238E27FC236}">
              <a16:creationId xmlns:a16="http://schemas.microsoft.com/office/drawing/2014/main" id="{CDFBAA6E-A794-C6C5-A723-E08A4313B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0</xdr:row>
      <xdr:rowOff>0</xdr:rowOff>
    </xdr:from>
    <xdr:to>
      <xdr:col>17</xdr:col>
      <xdr:colOff>180975</xdr:colOff>
      <xdr:row>17</xdr:row>
      <xdr:rowOff>47625</xdr:rowOff>
    </xdr:to>
    <xdr:graphicFrame macro="">
      <xdr:nvGraphicFramePr>
        <xdr:cNvPr id="58371" name="Chart 3">
          <a:extLst>
            <a:ext uri="{FF2B5EF4-FFF2-40B4-BE49-F238E27FC236}">
              <a16:creationId xmlns:a16="http://schemas.microsoft.com/office/drawing/2014/main" id="{47547615-9F0F-68E2-B862-FA1B4119A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745"/>
  <sheetViews>
    <sheetView tabSelected="1" workbookViewId="0">
      <pane xSplit="13" ySplit="22" topLeftCell="N104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9" width="8.5703125" customWidth="1"/>
    <col min="10" max="10" width="15.42578125" customWidth="1"/>
    <col min="11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6" ht="20.25">
      <c r="A1" s="1" t="s">
        <v>40</v>
      </c>
      <c r="B1" s="17"/>
      <c r="C1" s="18"/>
    </row>
    <row r="2" spans="1:6">
      <c r="A2" t="s">
        <v>30</v>
      </c>
      <c r="B2" s="21" t="s">
        <v>41</v>
      </c>
      <c r="D2" s="12"/>
    </row>
    <row r="3" spans="1:6" ht="13.5" thickBot="1"/>
    <row r="4" spans="1:6">
      <c r="A4" s="8" t="s">
        <v>6</v>
      </c>
      <c r="C4" s="3">
        <v>27148.9</v>
      </c>
      <c r="D4" s="4">
        <v>1.8048550000000001</v>
      </c>
    </row>
    <row r="5" spans="1:6">
      <c r="A5" s="57" t="s">
        <v>45</v>
      </c>
      <c r="B5" s="58"/>
      <c r="C5" s="59">
        <v>-9.5</v>
      </c>
      <c r="D5" s="58" t="s">
        <v>46</v>
      </c>
    </row>
    <row r="6" spans="1:6">
      <c r="A6" s="8" t="s">
        <v>7</v>
      </c>
    </row>
    <row r="7" spans="1:6">
      <c r="A7" t="s">
        <v>8</v>
      </c>
      <c r="C7">
        <f>C4</f>
        <v>27148.9</v>
      </c>
    </row>
    <row r="8" spans="1:6">
      <c r="A8" t="s">
        <v>9</v>
      </c>
      <c r="C8">
        <v>1.804856</v>
      </c>
    </row>
    <row r="9" spans="1:6">
      <c r="A9" s="36"/>
      <c r="C9" s="37"/>
    </row>
    <row r="10" spans="1:6" ht="13.5" thickBot="1">
      <c r="C10" s="7" t="s">
        <v>52</v>
      </c>
      <c r="D10" s="7" t="s">
        <v>53</v>
      </c>
    </row>
    <row r="11" spans="1:6">
      <c r="A11" t="s">
        <v>22</v>
      </c>
      <c r="C11">
        <f>INTERCEPT(R21:R9984,$F21:$F9984)</f>
        <v>4.4523537995758561E-3</v>
      </c>
      <c r="D11">
        <f>INTERCEPT(S21:S9984,$F21:$F9984)</f>
        <v>-5.4162207330392828E-2</v>
      </c>
      <c r="E11" s="53" t="s">
        <v>0</v>
      </c>
      <c r="F11">
        <v>1</v>
      </c>
    </row>
    <row r="12" spans="1:6">
      <c r="A12" t="s">
        <v>23</v>
      </c>
      <c r="C12">
        <f>SLOPE(R21:R9984,$F21:$F9984)</f>
        <v>-1.3126573019408357E-6</v>
      </c>
      <c r="D12">
        <f>SLOPE(S21:S9984,$F21:$F9984)</f>
        <v>5.7578329060728998E-6</v>
      </c>
      <c r="E12" s="53" t="s">
        <v>47</v>
      </c>
      <c r="F12" s="54">
        <f ca="1">NOW()+15018.5+$C$5/24</f>
        <v>59970.767642476851</v>
      </c>
    </row>
    <row r="13" spans="1:6">
      <c r="A13" t="s">
        <v>25</v>
      </c>
      <c r="C13" s="6" t="s">
        <v>20</v>
      </c>
      <c r="D13" s="6"/>
      <c r="E13" s="53" t="s">
        <v>1</v>
      </c>
      <c r="F13" s="54">
        <f ca="1">ROUND(2*(F12-$C$7)/$C$8,0)/2+F11</f>
        <v>18186.5</v>
      </c>
    </row>
    <row r="14" spans="1:6">
      <c r="E14" s="53" t="s">
        <v>48</v>
      </c>
      <c r="F14" s="55">
        <f ca="1">ROUND(2*(F12-$C$15)/$C$16,0)/2+F11</f>
        <v>1237.5</v>
      </c>
    </row>
    <row r="15" spans="1:6">
      <c r="A15" s="5" t="s">
        <v>24</v>
      </c>
      <c r="C15" s="19">
        <f>($C7+C11)+($C8+C12)*INT(MAX($F21:$F3519))</f>
        <v>57739.386548125185</v>
      </c>
      <c r="D15" s="19">
        <f>($C7+D11)+($C8+D12)*INT(MAX($F21:$F3519))</f>
        <v>57739.447771302599</v>
      </c>
      <c r="E15" s="53" t="s">
        <v>49</v>
      </c>
      <c r="F15" s="56">
        <f ca="1">+$C$15+$C$16*F14-15018.5-$C$5/24</f>
        <v>44954.790057045109</v>
      </c>
    </row>
    <row r="16" spans="1:6">
      <c r="A16" s="8" t="s">
        <v>10</v>
      </c>
      <c r="C16" s="20">
        <f>+$C8+C12</f>
        <v>1.804854687342698</v>
      </c>
      <c r="D16" s="20">
        <f>+$C8+D12</f>
        <v>1.804861757832906</v>
      </c>
      <c r="E16" s="40"/>
      <c r="F16" s="40" t="s">
        <v>50</v>
      </c>
    </row>
    <row r="17" spans="1:19" ht="13.5" thickBot="1">
      <c r="A17" s="22" t="s">
        <v>42</v>
      </c>
      <c r="C17">
        <f>COUNT(C21:C2177)</f>
        <v>95</v>
      </c>
      <c r="D17" s="22"/>
      <c r="E17" s="39"/>
    </row>
    <row r="18" spans="1:19" ht="14.25" thickTop="1" thickBot="1">
      <c r="A18" s="8" t="s">
        <v>56</v>
      </c>
      <c r="C18" s="41">
        <f>+C15</f>
        <v>57739.386548125185</v>
      </c>
      <c r="D18" s="42">
        <f>+C16</f>
        <v>1.804854687342698</v>
      </c>
      <c r="E18" s="45">
        <f>COUNT(R21:R184)</f>
        <v>60</v>
      </c>
    </row>
    <row r="19" spans="1:19" ht="13.5" thickBot="1">
      <c r="A19" s="8" t="s">
        <v>57</v>
      </c>
      <c r="C19" s="43">
        <f>+D15</f>
        <v>57739.447771302599</v>
      </c>
      <c r="D19" s="44">
        <f>+D16</f>
        <v>1.804861757832906</v>
      </c>
      <c r="E19" s="37">
        <f>COUNT(S21:S1236)</f>
        <v>34</v>
      </c>
    </row>
    <row r="20" spans="1:19" ht="13.5" thickBot="1">
      <c r="A20" s="7" t="s">
        <v>12</v>
      </c>
      <c r="B20" s="7" t="s">
        <v>13</v>
      </c>
      <c r="C20" s="7" t="s">
        <v>14</v>
      </c>
      <c r="D20" s="7" t="s">
        <v>19</v>
      </c>
      <c r="E20" s="7" t="s">
        <v>15</v>
      </c>
      <c r="F20" s="7" t="s">
        <v>16</v>
      </c>
      <c r="G20" s="7" t="s">
        <v>17</v>
      </c>
      <c r="H20" s="10" t="s">
        <v>18</v>
      </c>
      <c r="I20" s="10" t="s">
        <v>2</v>
      </c>
      <c r="J20" s="10" t="s">
        <v>4</v>
      </c>
      <c r="K20" s="10" t="s">
        <v>5</v>
      </c>
      <c r="L20" s="10" t="s">
        <v>36</v>
      </c>
      <c r="M20" s="10" t="s">
        <v>31</v>
      </c>
      <c r="N20" s="10" t="s">
        <v>3</v>
      </c>
      <c r="O20" s="10" t="s">
        <v>54</v>
      </c>
      <c r="P20" s="9" t="s">
        <v>55</v>
      </c>
      <c r="Q20" s="7" t="s">
        <v>21</v>
      </c>
      <c r="R20" s="9" t="s">
        <v>52</v>
      </c>
      <c r="S20" s="9" t="s">
        <v>53</v>
      </c>
    </row>
    <row r="21" spans="1:19">
      <c r="A21" s="13" t="s">
        <v>18</v>
      </c>
      <c r="B21" s="6"/>
      <c r="C21" s="23">
        <v>27148.9</v>
      </c>
      <c r="D21" s="23" t="s">
        <v>20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 s="13">
        <f>G21</f>
        <v>0</v>
      </c>
      <c r="Q21" s="2">
        <f t="shared" ref="Q21:Q52" si="3">+C21-15018.5</f>
        <v>12130.400000000001</v>
      </c>
    </row>
    <row r="22" spans="1:19">
      <c r="A22" s="25" t="s">
        <v>38</v>
      </c>
      <c r="B22" s="15"/>
      <c r="C22" s="23">
        <v>50014.606200000002</v>
      </c>
      <c r="D22" s="23">
        <v>1.1000000000000001E-3</v>
      </c>
      <c r="E22">
        <f t="shared" si="0"/>
        <v>12668.991986064262</v>
      </c>
      <c r="F22">
        <f t="shared" si="1"/>
        <v>12669</v>
      </c>
      <c r="G22">
        <f t="shared" si="2"/>
        <v>-1.4463999999861699E-2</v>
      </c>
      <c r="L22">
        <f t="shared" ref="L22:L60" si="4">G22</f>
        <v>-1.4463999999861699E-2</v>
      </c>
      <c r="O22">
        <f t="shared" ref="O22:O53" si="5">+C$11+C$12*F22</f>
        <v>-1.2177701558712589E-2</v>
      </c>
      <c r="P22">
        <f t="shared" ref="P22:P53" si="6">+D$11+D$12*F22</f>
        <v>1.8783777756644734E-2</v>
      </c>
      <c r="Q22" s="2">
        <f t="shared" si="3"/>
        <v>34996.106200000002</v>
      </c>
      <c r="R22">
        <f>G22</f>
        <v>-1.4463999999861699E-2</v>
      </c>
    </row>
    <row r="23" spans="1:19">
      <c r="A23" s="25" t="s">
        <v>38</v>
      </c>
      <c r="B23" s="15"/>
      <c r="C23" s="23">
        <v>50016.410400000001</v>
      </c>
      <c r="D23" s="23">
        <v>1.1999999999999999E-3</v>
      </c>
      <c r="E23">
        <f t="shared" si="0"/>
        <v>12669.991622600362</v>
      </c>
      <c r="F23">
        <f t="shared" si="1"/>
        <v>12670</v>
      </c>
      <c r="G23">
        <f t="shared" si="2"/>
        <v>-1.5120000003662426E-2</v>
      </c>
      <c r="L23">
        <f t="shared" si="4"/>
        <v>-1.5120000003662426E-2</v>
      </c>
      <c r="O23">
        <f t="shared" si="5"/>
        <v>-1.2179014216014531E-2</v>
      </c>
      <c r="P23">
        <f t="shared" si="6"/>
        <v>1.8789535589550807E-2</v>
      </c>
      <c r="Q23" s="2">
        <f t="shared" si="3"/>
        <v>34997.910400000001</v>
      </c>
      <c r="R23">
        <f>G23</f>
        <v>-1.5120000003662426E-2</v>
      </c>
    </row>
    <row r="24" spans="1:19">
      <c r="A24" s="24" t="s">
        <v>34</v>
      </c>
      <c r="B24" s="6" t="s">
        <v>35</v>
      </c>
      <c r="C24" s="23">
        <v>50100.366300000002</v>
      </c>
      <c r="D24" s="23"/>
      <c r="E24">
        <f t="shared" si="0"/>
        <v>12716.508297614879</v>
      </c>
      <c r="F24">
        <f t="shared" si="1"/>
        <v>12716.5</v>
      </c>
      <c r="G24">
        <f t="shared" si="2"/>
        <v>1.4975999998569023E-2</v>
      </c>
      <c r="L24">
        <f t="shared" si="4"/>
        <v>1.4975999998569023E-2</v>
      </c>
      <c r="O24">
        <f t="shared" si="5"/>
        <v>-1.2240052780554782E-2</v>
      </c>
      <c r="P24">
        <f t="shared" si="6"/>
        <v>1.9057274819683195E-2</v>
      </c>
      <c r="Q24" s="2">
        <f t="shared" si="3"/>
        <v>35081.866300000002</v>
      </c>
      <c r="S24">
        <f>G24</f>
        <v>1.4975999998569023E-2</v>
      </c>
    </row>
    <row r="25" spans="1:19">
      <c r="A25" s="24" t="s">
        <v>32</v>
      </c>
      <c r="B25" s="6" t="s">
        <v>33</v>
      </c>
      <c r="C25" s="29">
        <v>51256.356299999999</v>
      </c>
      <c r="D25" s="23">
        <v>8.9999999999999998E-4</v>
      </c>
      <c r="E25">
        <f t="shared" si="0"/>
        <v>13356.997067910126</v>
      </c>
      <c r="F25">
        <f t="shared" si="1"/>
        <v>13357</v>
      </c>
      <c r="G25">
        <f t="shared" si="2"/>
        <v>-5.292000001645647E-3</v>
      </c>
      <c r="L25">
        <f t="shared" si="4"/>
        <v>-5.292000001645647E-3</v>
      </c>
      <c r="O25">
        <f t="shared" si="5"/>
        <v>-1.3080809782447887E-2</v>
      </c>
      <c r="P25">
        <f t="shared" si="6"/>
        <v>2.2745166796022898E-2</v>
      </c>
      <c r="Q25" s="2">
        <f t="shared" si="3"/>
        <v>36237.856299999999</v>
      </c>
      <c r="R25">
        <f>G25</f>
        <v>-5.292000001645647E-3</v>
      </c>
    </row>
    <row r="26" spans="1:19">
      <c r="A26" s="34" t="s">
        <v>37</v>
      </c>
      <c r="B26" s="11" t="s">
        <v>33</v>
      </c>
      <c r="C26" s="30">
        <v>52990.809500000003</v>
      </c>
      <c r="D26" s="16">
        <v>2.9999999999999997E-4</v>
      </c>
      <c r="E26">
        <f t="shared" si="0"/>
        <v>14317.989634630132</v>
      </c>
      <c r="F26">
        <f t="shared" si="1"/>
        <v>14318</v>
      </c>
      <c r="G26">
        <f t="shared" si="2"/>
        <v>-1.8708000003243797E-2</v>
      </c>
      <c r="L26">
        <f t="shared" si="4"/>
        <v>-1.8708000003243797E-2</v>
      </c>
      <c r="O26">
        <f t="shared" si="5"/>
        <v>-1.434227344961303E-2</v>
      </c>
      <c r="P26">
        <f t="shared" si="6"/>
        <v>2.8278444218758955E-2</v>
      </c>
      <c r="Q26" s="2">
        <f t="shared" si="3"/>
        <v>37972.309500000003</v>
      </c>
      <c r="R26">
        <f>G26</f>
        <v>-1.8708000003243797E-2</v>
      </c>
    </row>
    <row r="27" spans="1:19">
      <c r="A27" s="34" t="s">
        <v>37</v>
      </c>
      <c r="B27" s="11" t="s">
        <v>35</v>
      </c>
      <c r="C27" s="30">
        <v>53076.5867</v>
      </c>
      <c r="D27" s="16">
        <v>1.1000000000000001E-3</v>
      </c>
      <c r="E27">
        <f t="shared" si="0"/>
        <v>14365.515420620814</v>
      </c>
      <c r="F27">
        <f t="shared" si="1"/>
        <v>14365.5</v>
      </c>
      <c r="G27">
        <f t="shared" si="2"/>
        <v>2.7831999999762047E-2</v>
      </c>
      <c r="L27">
        <f t="shared" si="4"/>
        <v>2.7831999999762047E-2</v>
      </c>
      <c r="O27">
        <f t="shared" si="5"/>
        <v>-1.4404624671455219E-2</v>
      </c>
      <c r="P27">
        <f t="shared" si="6"/>
        <v>2.8551941281797416E-2</v>
      </c>
      <c r="Q27" s="2">
        <f t="shared" si="3"/>
        <v>38058.0867</v>
      </c>
      <c r="S27">
        <f>G27</f>
        <v>2.7831999999762047E-2</v>
      </c>
    </row>
    <row r="28" spans="1:19">
      <c r="A28" s="34" t="s">
        <v>37</v>
      </c>
      <c r="B28" s="11" t="s">
        <v>35</v>
      </c>
      <c r="C28" s="30">
        <v>53085.610399999998</v>
      </c>
      <c r="D28" s="16">
        <v>1E-3</v>
      </c>
      <c r="E28">
        <f t="shared" si="0"/>
        <v>14370.515099265534</v>
      </c>
      <c r="F28">
        <f t="shared" si="1"/>
        <v>14370.5</v>
      </c>
      <c r="G28">
        <f t="shared" si="2"/>
        <v>2.7251999992586207E-2</v>
      </c>
      <c r="L28">
        <f t="shared" si="4"/>
        <v>2.7251999992586207E-2</v>
      </c>
      <c r="O28">
        <f t="shared" si="5"/>
        <v>-1.4411187957964922E-2</v>
      </c>
      <c r="P28">
        <f t="shared" si="6"/>
        <v>2.8580730446327779E-2</v>
      </c>
      <c r="Q28" s="2">
        <f t="shared" si="3"/>
        <v>38067.110399999998</v>
      </c>
      <c r="S28">
        <f>G28</f>
        <v>2.7251999992586207E-2</v>
      </c>
    </row>
    <row r="29" spans="1:19">
      <c r="A29" s="14" t="s">
        <v>39</v>
      </c>
      <c r="B29" s="6" t="s">
        <v>33</v>
      </c>
      <c r="C29" s="16">
        <v>53351.786890000003</v>
      </c>
      <c r="D29" s="16">
        <v>1.3999999999999999E-4</v>
      </c>
      <c r="E29">
        <f t="shared" si="0"/>
        <v>14517.993064266624</v>
      </c>
      <c r="F29">
        <f t="shared" si="1"/>
        <v>14518</v>
      </c>
      <c r="G29">
        <f t="shared" si="2"/>
        <v>-1.2518000003183261E-2</v>
      </c>
      <c r="L29">
        <f t="shared" si="4"/>
        <v>-1.2518000003183261E-2</v>
      </c>
      <c r="O29">
        <f t="shared" si="5"/>
        <v>-1.4604804910001195E-2</v>
      </c>
      <c r="P29">
        <f t="shared" si="6"/>
        <v>2.9430010799973524E-2</v>
      </c>
      <c r="Q29" s="2">
        <f t="shared" si="3"/>
        <v>38333.286890000003</v>
      </c>
      <c r="R29">
        <f t="shared" ref="R29:R35" si="7">G29</f>
        <v>-1.2518000003183261E-2</v>
      </c>
    </row>
    <row r="30" spans="1:19">
      <c r="A30" s="14" t="s">
        <v>39</v>
      </c>
      <c r="B30" s="6" t="s">
        <v>33</v>
      </c>
      <c r="C30" s="16">
        <v>53360.808700000001</v>
      </c>
      <c r="D30" s="16">
        <v>5.9999999999999995E-4</v>
      </c>
      <c r="E30">
        <f t="shared" si="0"/>
        <v>14522.991695736391</v>
      </c>
      <c r="F30">
        <f t="shared" si="1"/>
        <v>14523</v>
      </c>
      <c r="G30">
        <f t="shared" si="2"/>
        <v>-1.4988000002631452E-2</v>
      </c>
      <c r="L30">
        <f t="shared" si="4"/>
        <v>-1.4988000002631452E-2</v>
      </c>
      <c r="O30">
        <f t="shared" si="5"/>
        <v>-1.4611368196510901E-2</v>
      </c>
      <c r="P30">
        <f t="shared" si="6"/>
        <v>2.9458799964503901E-2</v>
      </c>
      <c r="Q30" s="2">
        <f t="shared" si="3"/>
        <v>38342.308700000001</v>
      </c>
      <c r="R30">
        <f t="shared" si="7"/>
        <v>-1.4988000002631452E-2</v>
      </c>
    </row>
    <row r="31" spans="1:19">
      <c r="A31" s="34" t="s">
        <v>44</v>
      </c>
      <c r="B31" s="33" t="s">
        <v>33</v>
      </c>
      <c r="C31" s="29">
        <v>53384.275000000001</v>
      </c>
      <c r="D31" s="29">
        <v>1.1000000000000001E-3</v>
      </c>
      <c r="E31">
        <f t="shared" si="0"/>
        <v>14535.993453217321</v>
      </c>
      <c r="F31">
        <f t="shared" si="1"/>
        <v>14536</v>
      </c>
      <c r="G31">
        <f t="shared" si="2"/>
        <v>-1.1816000005637761E-2</v>
      </c>
      <c r="L31">
        <f t="shared" si="4"/>
        <v>-1.1816000005637761E-2</v>
      </c>
      <c r="O31">
        <f t="shared" si="5"/>
        <v>-1.4628432741436131E-2</v>
      </c>
      <c r="P31">
        <f t="shared" si="6"/>
        <v>2.9533651792282845E-2</v>
      </c>
      <c r="Q31" s="2">
        <f t="shared" si="3"/>
        <v>38365.775000000001</v>
      </c>
      <c r="R31">
        <f t="shared" si="7"/>
        <v>-1.1816000005637761E-2</v>
      </c>
    </row>
    <row r="32" spans="1:19">
      <c r="A32" s="34" t="s">
        <v>44</v>
      </c>
      <c r="B32" s="20" t="s">
        <v>35</v>
      </c>
      <c r="C32" s="29">
        <v>53384.276899999997</v>
      </c>
      <c r="D32" s="29">
        <v>1.1999999999999999E-3</v>
      </c>
      <c r="E32">
        <f t="shared" si="0"/>
        <v>14535.99450593288</v>
      </c>
      <c r="F32">
        <f t="shared" si="1"/>
        <v>14536</v>
      </c>
      <c r="G32">
        <f t="shared" si="2"/>
        <v>-9.9160000099800527E-3</v>
      </c>
      <c r="L32">
        <f t="shared" si="4"/>
        <v>-9.9160000099800527E-3</v>
      </c>
      <c r="O32">
        <f t="shared" si="5"/>
        <v>-1.4628432741436131E-2</v>
      </c>
      <c r="P32">
        <f t="shared" si="6"/>
        <v>2.9533651792282845E-2</v>
      </c>
      <c r="Q32" s="2">
        <f t="shared" si="3"/>
        <v>38365.776899999997</v>
      </c>
      <c r="R32">
        <f t="shared" si="7"/>
        <v>-9.9160000099800527E-3</v>
      </c>
    </row>
    <row r="33" spans="1:19">
      <c r="A33" s="14" t="s">
        <v>39</v>
      </c>
      <c r="B33" s="6" t="s">
        <v>33</v>
      </c>
      <c r="C33" s="16">
        <v>53398.711000000003</v>
      </c>
      <c r="D33" s="16">
        <v>5.0000000000000001E-4</v>
      </c>
      <c r="E33">
        <f t="shared" si="0"/>
        <v>14543.991875252099</v>
      </c>
      <c r="F33">
        <f t="shared" si="1"/>
        <v>14544</v>
      </c>
      <c r="G33">
        <f t="shared" si="2"/>
        <v>-1.4663999994809274E-2</v>
      </c>
      <c r="L33">
        <f t="shared" si="4"/>
        <v>-1.4663999994809274E-2</v>
      </c>
      <c r="O33">
        <f t="shared" si="5"/>
        <v>-1.4638933999851656E-2</v>
      </c>
      <c r="P33">
        <f t="shared" si="6"/>
        <v>2.9579714455531425E-2</v>
      </c>
      <c r="Q33" s="2">
        <f t="shared" si="3"/>
        <v>38380.211000000003</v>
      </c>
      <c r="R33">
        <f t="shared" si="7"/>
        <v>-1.4663999994809274E-2</v>
      </c>
    </row>
    <row r="34" spans="1:19">
      <c r="A34" s="35" t="s">
        <v>43</v>
      </c>
      <c r="B34" s="15"/>
      <c r="C34" s="23">
        <v>53411.344599999997</v>
      </c>
      <c r="D34" s="23">
        <v>1E-3</v>
      </c>
      <c r="E34">
        <f t="shared" si="0"/>
        <v>14550.991658060253</v>
      </c>
      <c r="F34">
        <f t="shared" si="1"/>
        <v>14551</v>
      </c>
      <c r="G34">
        <f t="shared" si="2"/>
        <v>-1.505600000382401E-2</v>
      </c>
      <c r="L34">
        <f t="shared" si="4"/>
        <v>-1.505600000382401E-2</v>
      </c>
      <c r="O34">
        <f t="shared" si="5"/>
        <v>-1.4648122600965242E-2</v>
      </c>
      <c r="P34">
        <f t="shared" si="6"/>
        <v>2.9620019285873933E-2</v>
      </c>
      <c r="Q34" s="2">
        <f t="shared" si="3"/>
        <v>38392.844599999997</v>
      </c>
      <c r="R34">
        <f t="shared" si="7"/>
        <v>-1.505600000382401E-2</v>
      </c>
    </row>
    <row r="35" spans="1:19">
      <c r="A35" s="14" t="s">
        <v>39</v>
      </c>
      <c r="B35" s="6" t="s">
        <v>33</v>
      </c>
      <c r="C35" s="16">
        <v>53427.588400000001</v>
      </c>
      <c r="D35" s="16">
        <v>5.0000000000000001E-4</v>
      </c>
      <c r="E35">
        <f t="shared" si="0"/>
        <v>14559.991711250093</v>
      </c>
      <c r="F35">
        <f t="shared" si="1"/>
        <v>14560</v>
      </c>
      <c r="G35">
        <f t="shared" si="2"/>
        <v>-1.4960000000428408E-2</v>
      </c>
      <c r="L35">
        <f t="shared" si="4"/>
        <v>-1.4960000000428408E-2</v>
      </c>
      <c r="O35">
        <f t="shared" si="5"/>
        <v>-1.4659936516682712E-2</v>
      </c>
      <c r="P35">
        <f t="shared" si="6"/>
        <v>2.9671839782028586E-2</v>
      </c>
      <c r="Q35" s="2">
        <f t="shared" si="3"/>
        <v>38409.088400000001</v>
      </c>
      <c r="R35">
        <f t="shared" si="7"/>
        <v>-1.4960000000428408E-2</v>
      </c>
    </row>
    <row r="36" spans="1:19">
      <c r="A36" s="14" t="s">
        <v>39</v>
      </c>
      <c r="B36" s="6" t="s">
        <v>35</v>
      </c>
      <c r="C36" s="16">
        <v>53704.676399999997</v>
      </c>
      <c r="D36" s="16">
        <v>5.0000000000000001E-4</v>
      </c>
      <c r="E36">
        <f t="shared" si="0"/>
        <v>14713.515316457377</v>
      </c>
      <c r="F36">
        <f t="shared" si="1"/>
        <v>14713.5</v>
      </c>
      <c r="G36">
        <f t="shared" si="2"/>
        <v>2.7643999994324986E-2</v>
      </c>
      <c r="L36">
        <f t="shared" si="4"/>
        <v>2.7643999994324986E-2</v>
      </c>
      <c r="O36">
        <f t="shared" si="5"/>
        <v>-1.486142941253063E-2</v>
      </c>
      <c r="P36">
        <f t="shared" si="6"/>
        <v>3.0555667133110781E-2</v>
      </c>
      <c r="Q36" s="2">
        <f t="shared" si="3"/>
        <v>38686.176399999997</v>
      </c>
      <c r="S36">
        <f>G36</f>
        <v>2.7643999994324986E-2</v>
      </c>
    </row>
    <row r="37" spans="1:19">
      <c r="A37" s="35" t="s">
        <v>43</v>
      </c>
      <c r="B37" s="15"/>
      <c r="C37" s="23">
        <v>53716.3652</v>
      </c>
      <c r="D37" s="23">
        <v>2.0999999999999999E-3</v>
      </c>
      <c r="E37">
        <f t="shared" si="0"/>
        <v>14719.991622600362</v>
      </c>
      <c r="F37">
        <f t="shared" si="1"/>
        <v>14720</v>
      </c>
      <c r="G37">
        <f t="shared" si="2"/>
        <v>-1.5119999996386468E-2</v>
      </c>
      <c r="L37">
        <f t="shared" si="4"/>
        <v>-1.5119999996386468E-2</v>
      </c>
      <c r="O37">
        <f t="shared" si="5"/>
        <v>-1.4869961684993244E-2</v>
      </c>
      <c r="P37">
        <f t="shared" si="6"/>
        <v>3.0593093047000253E-2</v>
      </c>
      <c r="Q37" s="2">
        <f t="shared" si="3"/>
        <v>38697.8652</v>
      </c>
      <c r="R37">
        <f>G37</f>
        <v>-1.5119999996386468E-2</v>
      </c>
    </row>
    <row r="38" spans="1:19">
      <c r="A38" s="24" t="s">
        <v>51</v>
      </c>
      <c r="B38" s="11" t="s">
        <v>35</v>
      </c>
      <c r="C38" s="16">
        <v>54063.8508</v>
      </c>
      <c r="D38" s="16">
        <v>4.0000000000000002E-4</v>
      </c>
      <c r="E38">
        <f t="shared" si="0"/>
        <v>14912.519779971366</v>
      </c>
      <c r="F38">
        <f t="shared" si="1"/>
        <v>14912.5</v>
      </c>
      <c r="G38">
        <f t="shared" si="2"/>
        <v>3.569999999308493E-2</v>
      </c>
      <c r="L38">
        <f t="shared" si="4"/>
        <v>3.569999999308493E-2</v>
      </c>
      <c r="O38">
        <f t="shared" si="5"/>
        <v>-1.5122648215616857E-2</v>
      </c>
      <c r="P38">
        <f t="shared" si="6"/>
        <v>3.1701475881419292E-2</v>
      </c>
      <c r="Q38" s="2">
        <f t="shared" si="3"/>
        <v>39045.3508</v>
      </c>
      <c r="S38">
        <f>G38</f>
        <v>3.569999999308493E-2</v>
      </c>
    </row>
    <row r="39" spans="1:19">
      <c r="A39" s="24" t="s">
        <v>51</v>
      </c>
      <c r="B39" s="11">
        <v>1</v>
      </c>
      <c r="C39" s="16">
        <v>54071.925199999998</v>
      </c>
      <c r="D39" s="16">
        <v>5.0000000000000001E-4</v>
      </c>
      <c r="E39">
        <f t="shared" si="0"/>
        <v>14916.993488677212</v>
      </c>
      <c r="F39">
        <f t="shared" si="1"/>
        <v>14917</v>
      </c>
      <c r="G39">
        <f t="shared" si="2"/>
        <v>-1.1752000005799346E-2</v>
      </c>
      <c r="L39">
        <f t="shared" si="4"/>
        <v>-1.1752000005799346E-2</v>
      </c>
      <c r="O39">
        <f t="shared" si="5"/>
        <v>-1.512855517347559E-2</v>
      </c>
      <c r="P39">
        <f t="shared" si="6"/>
        <v>3.1727386129496618E-2</v>
      </c>
      <c r="Q39" s="2">
        <f t="shared" si="3"/>
        <v>39053.425199999998</v>
      </c>
      <c r="R39">
        <f>G39</f>
        <v>-1.1752000005799346E-2</v>
      </c>
    </row>
    <row r="40" spans="1:19">
      <c r="A40" s="24" t="s">
        <v>51</v>
      </c>
      <c r="B40" s="11">
        <v>1</v>
      </c>
      <c r="C40" s="16">
        <v>54109.824099999998</v>
      </c>
      <c r="D40" s="16">
        <v>2.0000000000000001E-4</v>
      </c>
      <c r="E40">
        <f t="shared" si="0"/>
        <v>14937.99178438612</v>
      </c>
      <c r="F40">
        <f t="shared" si="1"/>
        <v>14938</v>
      </c>
      <c r="G40">
        <f t="shared" si="2"/>
        <v>-1.4827999999397434E-2</v>
      </c>
      <c r="L40">
        <f t="shared" si="4"/>
        <v>-1.4827999999397434E-2</v>
      </c>
      <c r="O40">
        <f t="shared" si="5"/>
        <v>-1.5156120976816349E-2</v>
      </c>
      <c r="P40">
        <f t="shared" si="6"/>
        <v>3.1848300620524142E-2</v>
      </c>
      <c r="Q40" s="2">
        <f t="shared" si="3"/>
        <v>39091.324099999998</v>
      </c>
      <c r="R40">
        <f>G40</f>
        <v>-1.4827999999397434E-2</v>
      </c>
    </row>
    <row r="41" spans="1:19">
      <c r="A41" s="24" t="s">
        <v>51</v>
      </c>
      <c r="B41" s="11">
        <v>1</v>
      </c>
      <c r="C41" s="16">
        <v>54109.824200000003</v>
      </c>
      <c r="D41" s="16">
        <v>2.9999999999999997E-4</v>
      </c>
      <c r="E41">
        <f t="shared" si="0"/>
        <v>14937.991839792207</v>
      </c>
      <c r="F41">
        <f t="shared" si="1"/>
        <v>14938</v>
      </c>
      <c r="G41">
        <f t="shared" si="2"/>
        <v>-1.4727999994647689E-2</v>
      </c>
      <c r="L41">
        <f t="shared" si="4"/>
        <v>-1.4727999994647689E-2</v>
      </c>
      <c r="O41">
        <f t="shared" si="5"/>
        <v>-1.5156120976816349E-2</v>
      </c>
      <c r="P41">
        <f t="shared" si="6"/>
        <v>3.1848300620524142E-2</v>
      </c>
      <c r="Q41" s="2">
        <f t="shared" si="3"/>
        <v>39091.324200000003</v>
      </c>
      <c r="R41">
        <f>G41</f>
        <v>-1.4727999994647689E-2</v>
      </c>
    </row>
    <row r="42" spans="1:19">
      <c r="A42" s="24" t="s">
        <v>51</v>
      </c>
      <c r="B42" s="11" t="s">
        <v>35</v>
      </c>
      <c r="C42" s="16">
        <v>54110.775000000001</v>
      </c>
      <c r="D42" s="16">
        <v>5.9999999999999995E-4</v>
      </c>
      <c r="E42">
        <f t="shared" si="0"/>
        <v>14938.518640822314</v>
      </c>
      <c r="F42">
        <f t="shared" si="1"/>
        <v>14938.5</v>
      </c>
      <c r="G42">
        <f t="shared" si="2"/>
        <v>3.3644000002823304E-2</v>
      </c>
      <c r="L42">
        <f t="shared" si="4"/>
        <v>3.3644000002823304E-2</v>
      </c>
      <c r="O42">
        <f t="shared" si="5"/>
        <v>-1.5156777305467318E-2</v>
      </c>
      <c r="P42">
        <f t="shared" si="6"/>
        <v>3.1851179536977192E-2</v>
      </c>
      <c r="Q42" s="2">
        <f t="shared" si="3"/>
        <v>39092.275000000001</v>
      </c>
      <c r="S42">
        <f>G42</f>
        <v>3.3644000002823304E-2</v>
      </c>
    </row>
    <row r="43" spans="1:19">
      <c r="A43" s="24" t="s">
        <v>51</v>
      </c>
      <c r="B43" s="11" t="s">
        <v>35</v>
      </c>
      <c r="C43" s="16">
        <v>54110.776899999997</v>
      </c>
      <c r="D43" s="16">
        <v>5.0000000000000001E-4</v>
      </c>
      <c r="E43">
        <f t="shared" si="0"/>
        <v>14938.519693537875</v>
      </c>
      <c r="F43">
        <f t="shared" si="1"/>
        <v>14938.5</v>
      </c>
      <c r="G43">
        <f t="shared" si="2"/>
        <v>3.5543999998481013E-2</v>
      </c>
      <c r="L43">
        <f t="shared" si="4"/>
        <v>3.5543999998481013E-2</v>
      </c>
      <c r="O43">
        <f t="shared" si="5"/>
        <v>-1.5156777305467318E-2</v>
      </c>
      <c r="P43">
        <f t="shared" si="6"/>
        <v>3.1851179536977192E-2</v>
      </c>
      <c r="Q43" s="2">
        <f t="shared" si="3"/>
        <v>39092.276899999997</v>
      </c>
      <c r="S43">
        <f>G43</f>
        <v>3.5543999998481013E-2</v>
      </c>
    </row>
    <row r="44" spans="1:19">
      <c r="A44" s="29" t="s">
        <v>59</v>
      </c>
      <c r="B44" s="11"/>
      <c r="C44" s="23">
        <v>54115.236900000004</v>
      </c>
      <c r="D44" s="23">
        <v>5.9999999999999995E-4</v>
      </c>
      <c r="E44">
        <f t="shared" si="0"/>
        <v>14940.99080480659</v>
      </c>
      <c r="F44">
        <f t="shared" si="1"/>
        <v>14941</v>
      </c>
      <c r="G44">
        <f t="shared" si="2"/>
        <v>-1.6596000001300126E-2</v>
      </c>
      <c r="L44">
        <f t="shared" si="4"/>
        <v>-1.6596000001300126E-2</v>
      </c>
      <c r="O44">
        <f t="shared" si="5"/>
        <v>-1.5160058948722171E-2</v>
      </c>
      <c r="P44">
        <f t="shared" si="6"/>
        <v>3.1865574119242374E-2</v>
      </c>
      <c r="Q44" s="2">
        <f t="shared" si="3"/>
        <v>39096.736900000004</v>
      </c>
      <c r="R44">
        <f>G44</f>
        <v>-1.6596000001300126E-2</v>
      </c>
    </row>
    <row r="45" spans="1:19">
      <c r="A45" s="24" t="s">
        <v>51</v>
      </c>
      <c r="B45" s="11">
        <v>1</v>
      </c>
      <c r="C45" s="16">
        <v>54138.699800000002</v>
      </c>
      <c r="D45" s="16">
        <v>2.9999999999999997E-4</v>
      </c>
      <c r="E45">
        <f t="shared" si="0"/>
        <v>14953.990678480721</v>
      </c>
      <c r="F45">
        <f t="shared" si="1"/>
        <v>14954</v>
      </c>
      <c r="G45">
        <f t="shared" si="2"/>
        <v>-1.6823999998450745E-2</v>
      </c>
      <c r="L45">
        <f t="shared" si="4"/>
        <v>-1.6823999998450745E-2</v>
      </c>
      <c r="O45">
        <f t="shared" si="5"/>
        <v>-1.5177123493647401E-2</v>
      </c>
      <c r="P45">
        <f t="shared" si="6"/>
        <v>3.1940425947021317E-2</v>
      </c>
      <c r="Q45" s="2">
        <f t="shared" si="3"/>
        <v>39120.199800000002</v>
      </c>
      <c r="R45">
        <f>G45</f>
        <v>-1.6823999998450745E-2</v>
      </c>
    </row>
    <row r="46" spans="1:19">
      <c r="A46" s="46" t="s">
        <v>61</v>
      </c>
      <c r="B46" s="47" t="s">
        <v>35</v>
      </c>
      <c r="C46" s="46">
        <v>54386.915200000003</v>
      </c>
      <c r="D46" s="46">
        <v>4.0000000000000002E-4</v>
      </c>
      <c r="E46">
        <f t="shared" si="0"/>
        <v>15091.517107181959</v>
      </c>
      <c r="F46">
        <f t="shared" si="1"/>
        <v>15091.5</v>
      </c>
      <c r="G46">
        <f t="shared" si="2"/>
        <v>3.0876000004354864E-2</v>
      </c>
      <c r="L46">
        <f t="shared" si="4"/>
        <v>3.0876000004354864E-2</v>
      </c>
      <c r="O46">
        <f t="shared" si="5"/>
        <v>-1.5357613872664266E-2</v>
      </c>
      <c r="P46">
        <f t="shared" si="6"/>
        <v>3.2732127971606337E-2</v>
      </c>
      <c r="Q46" s="2">
        <f t="shared" si="3"/>
        <v>39368.415200000003</v>
      </c>
      <c r="S46">
        <f>G46</f>
        <v>3.0876000004354864E-2</v>
      </c>
    </row>
    <row r="47" spans="1:19">
      <c r="A47" s="46" t="s">
        <v>61</v>
      </c>
      <c r="B47" s="47" t="s">
        <v>35</v>
      </c>
      <c r="C47" s="46">
        <v>54406.768400000001</v>
      </c>
      <c r="D47" s="46">
        <v>5.0000000000000001E-4</v>
      </c>
      <c r="E47">
        <f t="shared" si="0"/>
        <v>15102.51698750482</v>
      </c>
      <c r="F47">
        <f t="shared" si="1"/>
        <v>15102.5</v>
      </c>
      <c r="G47">
        <f t="shared" si="2"/>
        <v>3.0660000003990717E-2</v>
      </c>
      <c r="L47">
        <f t="shared" si="4"/>
        <v>3.0660000003990717E-2</v>
      </c>
      <c r="O47">
        <f t="shared" si="5"/>
        <v>-1.5372053102985613E-2</v>
      </c>
      <c r="P47">
        <f t="shared" si="6"/>
        <v>3.2795464133573135E-2</v>
      </c>
      <c r="Q47" s="2">
        <f t="shared" si="3"/>
        <v>39388.268400000001</v>
      </c>
      <c r="S47">
        <f>G47</f>
        <v>3.0660000003990717E-2</v>
      </c>
    </row>
    <row r="48" spans="1:19">
      <c r="A48" s="46" t="s">
        <v>61</v>
      </c>
      <c r="B48" s="47" t="s">
        <v>35</v>
      </c>
      <c r="C48" s="46">
        <v>54413.989399999999</v>
      </c>
      <c r="D48" s="46">
        <v>5.9999999999999995E-4</v>
      </c>
      <c r="E48">
        <f t="shared" si="0"/>
        <v>15106.517860704675</v>
      </c>
      <c r="F48">
        <f t="shared" si="1"/>
        <v>15106.5</v>
      </c>
      <c r="G48">
        <f t="shared" si="2"/>
        <v>3.2235999991826247E-2</v>
      </c>
      <c r="L48">
        <f t="shared" si="4"/>
        <v>3.2235999991826247E-2</v>
      </c>
      <c r="O48">
        <f t="shared" si="5"/>
        <v>-1.5377303732193377E-2</v>
      </c>
      <c r="P48">
        <f t="shared" si="6"/>
        <v>3.2818495465197439E-2</v>
      </c>
      <c r="Q48" s="2">
        <f t="shared" si="3"/>
        <v>39395.489399999999</v>
      </c>
      <c r="S48">
        <f>G48</f>
        <v>3.2235999991826247E-2</v>
      </c>
    </row>
    <row r="49" spans="1:19">
      <c r="A49" s="46" t="s">
        <v>61</v>
      </c>
      <c r="B49" s="47" t="s">
        <v>33</v>
      </c>
      <c r="C49" s="46">
        <v>54423.864399999999</v>
      </c>
      <c r="D49" s="46">
        <v>2.9999999999999997E-4</v>
      </c>
      <c r="E49">
        <f t="shared" si="0"/>
        <v>15111.98921132766</v>
      </c>
      <c r="F49">
        <f t="shared" si="1"/>
        <v>15112</v>
      </c>
      <c r="G49">
        <f t="shared" si="2"/>
        <v>-1.9472000007226598E-2</v>
      </c>
      <c r="L49">
        <f t="shared" si="4"/>
        <v>-1.9472000007226598E-2</v>
      </c>
      <c r="O49">
        <f t="shared" si="5"/>
        <v>-1.5384523347354052E-2</v>
      </c>
      <c r="P49">
        <f t="shared" si="6"/>
        <v>3.2850163546180838E-2</v>
      </c>
      <c r="Q49" s="2">
        <f t="shared" si="3"/>
        <v>39405.364399999999</v>
      </c>
      <c r="R49">
        <f>G49</f>
        <v>-1.9472000007226598E-2</v>
      </c>
    </row>
    <row r="50" spans="1:19">
      <c r="A50" s="46" t="s">
        <v>61</v>
      </c>
      <c r="B50" s="47" t="s">
        <v>35</v>
      </c>
      <c r="C50" s="46">
        <v>54453.6973</v>
      </c>
      <c r="D50" s="46">
        <v>6.9999999999999999E-4</v>
      </c>
      <c r="E50">
        <f t="shared" si="0"/>
        <v>15128.518452441635</v>
      </c>
      <c r="F50">
        <f t="shared" si="1"/>
        <v>15128.5</v>
      </c>
      <c r="G50">
        <f t="shared" si="2"/>
        <v>3.3303999996860512E-2</v>
      </c>
      <c r="L50">
        <f t="shared" si="4"/>
        <v>3.3303999996860512E-2</v>
      </c>
      <c r="O50">
        <f t="shared" si="5"/>
        <v>-1.5406182192836078E-2</v>
      </c>
      <c r="P50">
        <f t="shared" si="6"/>
        <v>3.2945167789131036E-2</v>
      </c>
      <c r="Q50" s="2">
        <f t="shared" si="3"/>
        <v>39435.1973</v>
      </c>
      <c r="S50">
        <f>G50</f>
        <v>3.3303999996860512E-2</v>
      </c>
    </row>
    <row r="51" spans="1:19">
      <c r="A51" s="46" t="s">
        <v>61</v>
      </c>
      <c r="B51" s="47" t="s">
        <v>35</v>
      </c>
      <c r="C51" s="46">
        <v>54480.771399999998</v>
      </c>
      <c r="D51" s="46">
        <v>5.0000000000000001E-4</v>
      </c>
      <c r="E51">
        <f t="shared" si="0"/>
        <v>15143.51915055827</v>
      </c>
      <c r="F51">
        <f t="shared" si="1"/>
        <v>15143.5</v>
      </c>
      <c r="G51">
        <f t="shared" si="2"/>
        <v>3.4564000001410022E-2</v>
      </c>
      <c r="L51">
        <f t="shared" si="4"/>
        <v>3.4564000001410022E-2</v>
      </c>
      <c r="O51">
        <f t="shared" si="5"/>
        <v>-1.5425872052365189E-2</v>
      </c>
      <c r="P51">
        <f t="shared" si="6"/>
        <v>3.3031535282722124E-2</v>
      </c>
      <c r="Q51" s="2">
        <f t="shared" si="3"/>
        <v>39462.271399999998</v>
      </c>
      <c r="S51">
        <f>G51</f>
        <v>3.4564000001410022E-2</v>
      </c>
    </row>
    <row r="52" spans="1:19">
      <c r="A52" s="46" t="s">
        <v>61</v>
      </c>
      <c r="B52" s="47" t="s">
        <v>35</v>
      </c>
      <c r="C52" s="46">
        <v>54489.794199999997</v>
      </c>
      <c r="D52" s="46">
        <v>5.9999999999999995E-4</v>
      </c>
      <c r="E52">
        <f t="shared" si="0"/>
        <v>15148.518330548251</v>
      </c>
      <c r="F52">
        <f t="shared" si="1"/>
        <v>15148.5</v>
      </c>
      <c r="G52">
        <f t="shared" si="2"/>
        <v>3.3083999995142221E-2</v>
      </c>
      <c r="L52">
        <f t="shared" si="4"/>
        <v>3.3083999995142221E-2</v>
      </c>
      <c r="O52">
        <f t="shared" si="5"/>
        <v>-1.5432435338874891E-2</v>
      </c>
      <c r="P52">
        <f t="shared" si="6"/>
        <v>3.3060324447252501E-2</v>
      </c>
      <c r="Q52" s="2">
        <f t="shared" si="3"/>
        <v>39471.294199999997</v>
      </c>
      <c r="S52">
        <f>G52</f>
        <v>3.3083999995142221E-2</v>
      </c>
    </row>
    <row r="53" spans="1:19">
      <c r="A53" s="46" t="s">
        <v>61</v>
      </c>
      <c r="B53" s="47" t="s">
        <v>33</v>
      </c>
      <c r="C53" s="46">
        <v>54526.743600000002</v>
      </c>
      <c r="D53" s="46">
        <v>5.0000000000000001E-4</v>
      </c>
      <c r="E53">
        <f t="shared" ref="E53:E84" si="8">+(C53-C$7)/C$8</f>
        <v>15168.990545506123</v>
      </c>
      <c r="F53">
        <f t="shared" ref="F53:F84" si="9">ROUND(2*E53,0)/2</f>
        <v>15169</v>
      </c>
      <c r="G53">
        <f t="shared" ref="G53:G84" si="10">+C53-(C$7+F53*C$8)</f>
        <v>-1.7063999999663793E-2</v>
      </c>
      <c r="L53">
        <f t="shared" si="4"/>
        <v>-1.7063999999663793E-2</v>
      </c>
      <c r="O53">
        <f t="shared" si="5"/>
        <v>-1.5459344813564681E-2</v>
      </c>
      <c r="P53">
        <f t="shared" si="6"/>
        <v>3.3178360021826989E-2</v>
      </c>
      <c r="Q53" s="2">
        <f t="shared" ref="Q53:Q84" si="11">+C53-15018.5</f>
        <v>39508.243600000002</v>
      </c>
      <c r="R53">
        <f>G53</f>
        <v>-1.7063999999663793E-2</v>
      </c>
    </row>
    <row r="54" spans="1:19">
      <c r="A54" s="46" t="s">
        <v>61</v>
      </c>
      <c r="B54" s="47" t="s">
        <v>35</v>
      </c>
      <c r="C54" s="46">
        <v>54536.722800000003</v>
      </c>
      <c r="D54" s="46">
        <v>8.9999999999999998E-4</v>
      </c>
      <c r="E54">
        <f t="shared" si="8"/>
        <v>15174.519629266822</v>
      </c>
      <c r="F54">
        <f t="shared" si="9"/>
        <v>15174.5</v>
      </c>
      <c r="G54">
        <f t="shared" si="10"/>
        <v>3.5428000002866611E-2</v>
      </c>
      <c r="L54">
        <f t="shared" si="4"/>
        <v>3.5428000002866611E-2</v>
      </c>
      <c r="O54">
        <f t="shared" ref="O54:O101" si="12">+C$11+C$12*F54</f>
        <v>-1.5466564428725356E-2</v>
      </c>
      <c r="P54">
        <f t="shared" ref="P54:P101" si="13">+D$11+D$12*F54</f>
        <v>3.3210028102810388E-2</v>
      </c>
      <c r="Q54" s="2">
        <f t="shared" si="11"/>
        <v>39518.222800000003</v>
      </c>
      <c r="S54">
        <f>G54</f>
        <v>3.5428000002866611E-2</v>
      </c>
    </row>
    <row r="55" spans="1:19">
      <c r="A55" s="46" t="s">
        <v>61</v>
      </c>
      <c r="B55" s="47" t="s">
        <v>33</v>
      </c>
      <c r="C55" s="46">
        <v>54746.9401</v>
      </c>
      <c r="D55" s="46">
        <v>2.9999999999999997E-4</v>
      </c>
      <c r="E55">
        <f t="shared" si="8"/>
        <v>15290.992799425549</v>
      </c>
      <c r="F55">
        <f t="shared" si="9"/>
        <v>15291</v>
      </c>
      <c r="G55">
        <f t="shared" si="10"/>
        <v>-1.2995999997656327E-2</v>
      </c>
      <c r="L55">
        <f t="shared" si="4"/>
        <v>-1.2995999997656327E-2</v>
      </c>
      <c r="O55">
        <f t="shared" si="12"/>
        <v>-1.5619489004401462E-2</v>
      </c>
      <c r="P55">
        <f t="shared" si="13"/>
        <v>3.3880815636367884E-2</v>
      </c>
      <c r="Q55" s="2">
        <f t="shared" si="11"/>
        <v>39728.4401</v>
      </c>
      <c r="R55">
        <f>G55</f>
        <v>-1.2995999997656327E-2</v>
      </c>
    </row>
    <row r="56" spans="1:19">
      <c r="A56" s="46" t="s">
        <v>61</v>
      </c>
      <c r="B56" s="47" t="s">
        <v>33</v>
      </c>
      <c r="C56" s="46">
        <v>54755.959000000003</v>
      </c>
      <c r="D56" s="46">
        <v>5.9999999999999995E-4</v>
      </c>
      <c r="E56">
        <f t="shared" si="8"/>
        <v>15295.989818578324</v>
      </c>
      <c r="F56">
        <f t="shared" si="9"/>
        <v>15296</v>
      </c>
      <c r="G56">
        <f t="shared" si="10"/>
        <v>-1.837599999998929E-2</v>
      </c>
      <c r="L56">
        <f t="shared" si="4"/>
        <v>-1.837599999998929E-2</v>
      </c>
      <c r="O56">
        <f t="shared" si="12"/>
        <v>-1.5626052290911165E-2</v>
      </c>
      <c r="P56">
        <f t="shared" si="13"/>
        <v>3.3909604800898246E-2</v>
      </c>
      <c r="Q56" s="2">
        <f t="shared" si="11"/>
        <v>39737.459000000003</v>
      </c>
      <c r="R56">
        <f>G56</f>
        <v>-1.837599999998929E-2</v>
      </c>
    </row>
    <row r="57" spans="1:19">
      <c r="A57" s="46" t="s">
        <v>61</v>
      </c>
      <c r="B57" s="47" t="s">
        <v>35</v>
      </c>
      <c r="C57" s="46">
        <v>54765.941099999996</v>
      </c>
      <c r="D57" s="46">
        <v>5.9999999999999995E-4</v>
      </c>
      <c r="E57">
        <f t="shared" si="8"/>
        <v>15301.520509115406</v>
      </c>
      <c r="F57">
        <f t="shared" si="9"/>
        <v>15301.5</v>
      </c>
      <c r="G57">
        <f t="shared" si="10"/>
        <v>3.701599999476457E-2</v>
      </c>
      <c r="L57">
        <f t="shared" si="4"/>
        <v>3.701599999476457E-2</v>
      </c>
      <c r="O57">
        <f t="shared" si="12"/>
        <v>-1.563327190607184E-2</v>
      </c>
      <c r="P57">
        <f t="shared" si="13"/>
        <v>3.3941272881881646E-2</v>
      </c>
      <c r="Q57" s="2">
        <f t="shared" si="11"/>
        <v>39747.441099999996</v>
      </c>
      <c r="S57">
        <f>G57</f>
        <v>3.701599999476457E-2</v>
      </c>
    </row>
    <row r="58" spans="1:19">
      <c r="A58" s="46" t="s">
        <v>61</v>
      </c>
      <c r="B58" s="47" t="s">
        <v>35</v>
      </c>
      <c r="C58" s="46">
        <v>54767.747300000003</v>
      </c>
      <c r="D58" s="46">
        <v>1.1000000000000001E-3</v>
      </c>
      <c r="E58">
        <f t="shared" si="8"/>
        <v>15302.521253773155</v>
      </c>
      <c r="F58">
        <f t="shared" si="9"/>
        <v>15302.5</v>
      </c>
      <c r="G58">
        <f t="shared" si="10"/>
        <v>3.8360000005923212E-2</v>
      </c>
      <c r="L58">
        <f t="shared" si="4"/>
        <v>3.8360000005923212E-2</v>
      </c>
      <c r="O58">
        <f t="shared" si="12"/>
        <v>-1.5634584563373782E-2</v>
      </c>
      <c r="P58">
        <f t="shared" si="13"/>
        <v>3.3947030714787718E-2</v>
      </c>
      <c r="Q58" s="2">
        <f t="shared" si="11"/>
        <v>39749.247300000003</v>
      </c>
      <c r="S58">
        <f>G58</f>
        <v>3.8360000005923212E-2</v>
      </c>
    </row>
    <row r="59" spans="1:19">
      <c r="A59" s="46" t="s">
        <v>61</v>
      </c>
      <c r="B59" s="47" t="s">
        <v>33</v>
      </c>
      <c r="C59" s="46">
        <v>54793.8649</v>
      </c>
      <c r="D59" s="46">
        <v>2.0000000000000001E-4</v>
      </c>
      <c r="E59">
        <f t="shared" si="8"/>
        <v>15316.991992712992</v>
      </c>
      <c r="F59">
        <f t="shared" si="9"/>
        <v>15317</v>
      </c>
      <c r="G59">
        <f t="shared" si="10"/>
        <v>-1.4452000003075227E-2</v>
      </c>
      <c r="L59">
        <f t="shared" si="4"/>
        <v>-1.4452000003075227E-2</v>
      </c>
      <c r="O59">
        <f t="shared" si="12"/>
        <v>-1.5653618094251923E-2</v>
      </c>
      <c r="P59">
        <f t="shared" si="13"/>
        <v>3.4030519291925784E-2</v>
      </c>
      <c r="Q59" s="2">
        <f t="shared" si="11"/>
        <v>39775.3649</v>
      </c>
      <c r="R59">
        <f>G59</f>
        <v>-1.4452000003075227E-2</v>
      </c>
    </row>
    <row r="60" spans="1:19">
      <c r="A60" s="48" t="s">
        <v>60</v>
      </c>
      <c r="B60" s="49" t="s">
        <v>33</v>
      </c>
      <c r="C60" s="50">
        <v>54794.817999999999</v>
      </c>
      <c r="D60" s="50">
        <v>1E-4</v>
      </c>
      <c r="E60">
        <f t="shared" si="8"/>
        <v>15317.520068082993</v>
      </c>
      <c r="F60">
        <f t="shared" si="9"/>
        <v>15317.5</v>
      </c>
      <c r="G60">
        <f t="shared" si="10"/>
        <v>3.621999999450054E-2</v>
      </c>
      <c r="L60">
        <f t="shared" si="4"/>
        <v>3.621999999450054E-2</v>
      </c>
      <c r="O60">
        <f t="shared" si="12"/>
        <v>-1.5654274422902893E-2</v>
      </c>
      <c r="P60">
        <f t="shared" si="13"/>
        <v>3.4033398208378821E-2</v>
      </c>
      <c r="Q60" s="2">
        <f t="shared" si="11"/>
        <v>39776.317999999999</v>
      </c>
      <c r="S60">
        <f>G60</f>
        <v>3.621999999450054E-2</v>
      </c>
    </row>
    <row r="61" spans="1:19">
      <c r="A61" s="46" t="s">
        <v>61</v>
      </c>
      <c r="B61" s="47" t="s">
        <v>33</v>
      </c>
      <c r="C61" s="46">
        <v>54811.914700000001</v>
      </c>
      <c r="D61" s="46">
        <v>5.0000000000000001E-4</v>
      </c>
      <c r="E61">
        <f t="shared" si="8"/>
        <v>15326.992679748411</v>
      </c>
      <c r="F61">
        <f t="shared" si="9"/>
        <v>15327</v>
      </c>
      <c r="G61">
        <f t="shared" si="10"/>
        <v>-1.3211999998020474E-2</v>
      </c>
      <c r="L61">
        <f>G61</f>
        <v>-1.3211999998020474E-2</v>
      </c>
      <c r="O61">
        <f t="shared" si="12"/>
        <v>-1.5666744667271332E-2</v>
      </c>
      <c r="P61">
        <f t="shared" si="13"/>
        <v>3.408809762098651E-2</v>
      </c>
      <c r="Q61" s="2">
        <f t="shared" si="11"/>
        <v>39793.414700000001</v>
      </c>
      <c r="R61">
        <f>G61</f>
        <v>-1.3211999998020474E-2</v>
      </c>
    </row>
    <row r="62" spans="1:19">
      <c r="A62" s="46" t="s">
        <v>61</v>
      </c>
      <c r="B62" s="47" t="s">
        <v>33</v>
      </c>
      <c r="C62" s="46">
        <v>54820.937400000003</v>
      </c>
      <c r="D62" s="46">
        <v>5.9999999999999995E-4</v>
      </c>
      <c r="E62">
        <f t="shared" si="8"/>
        <v>15331.991804332312</v>
      </c>
      <c r="F62">
        <f t="shared" si="9"/>
        <v>15332</v>
      </c>
      <c r="G62">
        <f t="shared" si="10"/>
        <v>-1.4791999994486105E-2</v>
      </c>
      <c r="L62">
        <f>G62</f>
        <v>-1.4791999994486105E-2</v>
      </c>
      <c r="O62">
        <f t="shared" si="12"/>
        <v>-1.5673307953781038E-2</v>
      </c>
      <c r="P62">
        <f t="shared" si="13"/>
        <v>3.4116886785516873E-2</v>
      </c>
      <c r="Q62" s="2">
        <f t="shared" si="11"/>
        <v>39802.437400000003</v>
      </c>
      <c r="R62">
        <f>G62</f>
        <v>-1.4791999994486105E-2</v>
      </c>
    </row>
    <row r="63" spans="1:19">
      <c r="A63" s="46" t="s">
        <v>61</v>
      </c>
      <c r="B63" s="47" t="s">
        <v>35</v>
      </c>
      <c r="C63" s="46">
        <v>54821.8891</v>
      </c>
      <c r="D63" s="46">
        <v>5.9999999999999995E-4</v>
      </c>
      <c r="E63">
        <f t="shared" si="8"/>
        <v>15332.519104017161</v>
      </c>
      <c r="F63">
        <f t="shared" si="9"/>
        <v>15332.5</v>
      </c>
      <c r="G63">
        <f t="shared" si="10"/>
        <v>3.4480000002076849E-2</v>
      </c>
      <c r="L63">
        <f>G63</f>
        <v>3.4480000002076849E-2</v>
      </c>
      <c r="O63">
        <f t="shared" si="12"/>
        <v>-1.5673964282432007E-2</v>
      </c>
      <c r="P63">
        <f t="shared" si="13"/>
        <v>3.4119765701969909E-2</v>
      </c>
      <c r="Q63" s="2">
        <f t="shared" si="11"/>
        <v>39803.3891</v>
      </c>
      <c r="S63">
        <f>G63</f>
        <v>3.4480000002076849E-2</v>
      </c>
    </row>
    <row r="64" spans="1:19">
      <c r="A64" s="46" t="s">
        <v>61</v>
      </c>
      <c r="B64" s="47" t="s">
        <v>35</v>
      </c>
      <c r="C64" s="46">
        <v>54832.719700000001</v>
      </c>
      <c r="D64" s="46">
        <v>4.0000000000000002E-4</v>
      </c>
      <c r="E64">
        <f t="shared" si="8"/>
        <v>15338.519915162207</v>
      </c>
      <c r="F64">
        <f t="shared" si="9"/>
        <v>15338.5</v>
      </c>
      <c r="G64">
        <f t="shared" si="10"/>
        <v>3.5944000002928078E-2</v>
      </c>
      <c r="L64">
        <f>G64</f>
        <v>3.5944000002928078E-2</v>
      </c>
      <c r="O64">
        <f t="shared" si="12"/>
        <v>-1.5681840226243651E-2</v>
      </c>
      <c r="P64">
        <f t="shared" si="13"/>
        <v>3.4154312699406345E-2</v>
      </c>
      <c r="Q64" s="2">
        <f t="shared" si="11"/>
        <v>39814.219700000001</v>
      </c>
      <c r="S64">
        <f>G64</f>
        <v>3.5944000002928078E-2</v>
      </c>
    </row>
    <row r="65" spans="1:19">
      <c r="A65" s="46" t="s">
        <v>61</v>
      </c>
      <c r="B65" s="47" t="s">
        <v>33</v>
      </c>
      <c r="C65" s="46">
        <v>54842.593699999998</v>
      </c>
      <c r="D65" s="46">
        <v>4.0000000000000002E-4</v>
      </c>
      <c r="E65">
        <f t="shared" si="8"/>
        <v>15343.990711724367</v>
      </c>
      <c r="F65">
        <f t="shared" si="9"/>
        <v>15344</v>
      </c>
      <c r="G65">
        <f t="shared" si="10"/>
        <v>-1.6763999999966472E-2</v>
      </c>
      <c r="L65">
        <f>G65</f>
        <v>-1.6763999999966472E-2</v>
      </c>
      <c r="O65">
        <f t="shared" si="12"/>
        <v>-1.5689059841404326E-2</v>
      </c>
      <c r="P65">
        <f t="shared" si="13"/>
        <v>3.4185980780389744E-2</v>
      </c>
      <c r="Q65" s="2">
        <f t="shared" si="11"/>
        <v>39824.093699999998</v>
      </c>
      <c r="R65">
        <f>G65</f>
        <v>-1.6763999999966472E-2</v>
      </c>
    </row>
    <row r="66" spans="1:19">
      <c r="A66" s="48" t="s">
        <v>63</v>
      </c>
      <c r="B66" s="49" t="s">
        <v>35</v>
      </c>
      <c r="C66" s="50">
        <v>54843.541369999999</v>
      </c>
      <c r="D66" s="50">
        <v>8.9999999999999998E-4</v>
      </c>
      <c r="E66">
        <f t="shared" si="8"/>
        <v>15344.515778544104</v>
      </c>
      <c r="F66">
        <f t="shared" si="9"/>
        <v>15344.5</v>
      </c>
      <c r="G66">
        <f t="shared" si="10"/>
        <v>2.8478000000177417E-2</v>
      </c>
      <c r="N66">
        <f>G66</f>
        <v>2.8478000000177417E-2</v>
      </c>
      <c r="O66">
        <f t="shared" si="12"/>
        <v>-1.5689716170055296E-2</v>
      </c>
      <c r="P66">
        <f t="shared" si="13"/>
        <v>3.418885969684278E-2</v>
      </c>
      <c r="Q66" s="2">
        <f t="shared" si="11"/>
        <v>39825.041369999999</v>
      </c>
      <c r="S66">
        <f>G66</f>
        <v>2.8478000000177417E-2</v>
      </c>
    </row>
    <row r="67" spans="1:19">
      <c r="A67" s="48" t="s">
        <v>63</v>
      </c>
      <c r="B67" s="49" t="s">
        <v>35</v>
      </c>
      <c r="C67" s="50">
        <v>54843.541469999996</v>
      </c>
      <c r="D67" s="50">
        <v>1.6000000000000001E-3</v>
      </c>
      <c r="E67">
        <f t="shared" si="8"/>
        <v>15344.515833950185</v>
      </c>
      <c r="F67">
        <f t="shared" si="9"/>
        <v>15344.5</v>
      </c>
      <c r="G67">
        <f t="shared" si="10"/>
        <v>2.8577999997651204E-2</v>
      </c>
      <c r="N67">
        <f>G67</f>
        <v>2.8577999997651204E-2</v>
      </c>
      <c r="O67">
        <f t="shared" si="12"/>
        <v>-1.5689716170055296E-2</v>
      </c>
      <c r="P67">
        <f t="shared" si="13"/>
        <v>3.418885969684278E-2</v>
      </c>
      <c r="Q67" s="2">
        <f t="shared" si="11"/>
        <v>39825.041469999996</v>
      </c>
      <c r="S67">
        <f>G67</f>
        <v>2.8577999997651204E-2</v>
      </c>
    </row>
    <row r="68" spans="1:19">
      <c r="A68" s="48" t="s">
        <v>63</v>
      </c>
      <c r="B68" s="49" t="s">
        <v>35</v>
      </c>
      <c r="C68" s="50">
        <v>54843.542070000003</v>
      </c>
      <c r="D68" s="50">
        <v>6.9999999999999999E-4</v>
      </c>
      <c r="E68">
        <f t="shared" si="8"/>
        <v>15344.516166386682</v>
      </c>
      <c r="F68">
        <f t="shared" si="9"/>
        <v>15344.5</v>
      </c>
      <c r="G68">
        <f t="shared" si="10"/>
        <v>2.9178000004321802E-2</v>
      </c>
      <c r="N68">
        <f>G68</f>
        <v>2.9178000004321802E-2</v>
      </c>
      <c r="O68">
        <f t="shared" si="12"/>
        <v>-1.5689716170055296E-2</v>
      </c>
      <c r="P68">
        <f t="shared" si="13"/>
        <v>3.418885969684278E-2</v>
      </c>
      <c r="Q68" s="2">
        <f t="shared" si="11"/>
        <v>39825.042070000003</v>
      </c>
      <c r="S68">
        <f>G68</f>
        <v>2.9178000004321802E-2</v>
      </c>
    </row>
    <row r="69" spans="1:19">
      <c r="A69" s="48" t="s">
        <v>63</v>
      </c>
      <c r="B69" s="49" t="s">
        <v>33</v>
      </c>
      <c r="C69" s="50">
        <v>54844.398330000004</v>
      </c>
      <c r="D69" s="50">
        <v>1E-4</v>
      </c>
      <c r="E69">
        <f t="shared" si="8"/>
        <v>15344.990586506625</v>
      </c>
      <c r="F69">
        <f t="shared" si="9"/>
        <v>15345</v>
      </c>
      <c r="G69">
        <f t="shared" si="10"/>
        <v>-1.6989999996440019E-2</v>
      </c>
      <c r="N69">
        <f>G69</f>
        <v>-1.6989999996440019E-2</v>
      </c>
      <c r="O69">
        <f t="shared" si="12"/>
        <v>-1.5690372498706268E-2</v>
      </c>
      <c r="P69">
        <f t="shared" si="13"/>
        <v>3.4191738613295816E-2</v>
      </c>
      <c r="Q69" s="2">
        <f t="shared" si="11"/>
        <v>39825.898330000004</v>
      </c>
      <c r="R69">
        <f>G69</f>
        <v>-1.6989999996440019E-2</v>
      </c>
    </row>
    <row r="70" spans="1:19">
      <c r="A70" s="50" t="s">
        <v>62</v>
      </c>
      <c r="B70" s="49" t="s">
        <v>33</v>
      </c>
      <c r="C70" s="50">
        <v>54860.652699999999</v>
      </c>
      <c r="D70" s="50">
        <v>1.1999999999999999E-3</v>
      </c>
      <c r="E70">
        <f t="shared" si="8"/>
        <v>15353.996496119356</v>
      </c>
      <c r="F70">
        <f t="shared" si="9"/>
        <v>15354</v>
      </c>
      <c r="G70">
        <f t="shared" si="10"/>
        <v>-6.3240000017685816E-3</v>
      </c>
      <c r="L70">
        <f t="shared" ref="L70:L101" si="14">G70</f>
        <v>-6.3240000017685816E-3</v>
      </c>
      <c r="O70">
        <f t="shared" si="12"/>
        <v>-1.5702186414423735E-2</v>
      </c>
      <c r="P70">
        <f t="shared" si="13"/>
        <v>3.4243559109450469E-2</v>
      </c>
      <c r="Q70" s="2">
        <f t="shared" si="11"/>
        <v>39842.152699999999</v>
      </c>
      <c r="R70">
        <f>G70</f>
        <v>-6.3240000017685816E-3</v>
      </c>
    </row>
    <row r="71" spans="1:19">
      <c r="A71" s="46" t="s">
        <v>61</v>
      </c>
      <c r="B71" s="47" t="s">
        <v>33</v>
      </c>
      <c r="C71" s="46">
        <v>54869.664599999996</v>
      </c>
      <c r="D71" s="46">
        <v>5.0000000000000001E-4</v>
      </c>
      <c r="E71">
        <f t="shared" si="8"/>
        <v>15358.989636846372</v>
      </c>
      <c r="F71">
        <f t="shared" si="9"/>
        <v>15359</v>
      </c>
      <c r="G71">
        <f t="shared" si="10"/>
        <v>-1.8704000009165611E-2</v>
      </c>
      <c r="L71">
        <f t="shared" si="14"/>
        <v>-1.8704000009165611E-2</v>
      </c>
      <c r="O71">
        <f t="shared" si="12"/>
        <v>-1.5708749700933437E-2</v>
      </c>
      <c r="P71">
        <f t="shared" si="13"/>
        <v>3.4272348273980846E-2</v>
      </c>
      <c r="Q71" s="2">
        <f t="shared" si="11"/>
        <v>39851.164599999996</v>
      </c>
      <c r="R71">
        <f>G71</f>
        <v>-1.8704000009165611E-2</v>
      </c>
    </row>
    <row r="72" spans="1:19">
      <c r="A72" s="46" t="s">
        <v>61</v>
      </c>
      <c r="B72" s="47" t="s">
        <v>33</v>
      </c>
      <c r="C72" s="46">
        <v>54907.5671</v>
      </c>
      <c r="D72" s="46">
        <v>6.9999999999999999E-4</v>
      </c>
      <c r="E72">
        <f t="shared" si="8"/>
        <v>15379.989927174245</v>
      </c>
      <c r="F72">
        <f t="shared" si="9"/>
        <v>15380</v>
      </c>
      <c r="G72">
        <f t="shared" si="10"/>
        <v>-1.81799999991199E-2</v>
      </c>
      <c r="L72">
        <f t="shared" si="14"/>
        <v>-1.81799999991199E-2</v>
      </c>
      <c r="O72">
        <f t="shared" si="12"/>
        <v>-1.5736315504274196E-2</v>
      </c>
      <c r="P72">
        <f t="shared" si="13"/>
        <v>3.439326276500837E-2</v>
      </c>
      <c r="Q72" s="2">
        <f t="shared" si="11"/>
        <v>39889.0671</v>
      </c>
      <c r="R72">
        <f>G72</f>
        <v>-1.81799999991199E-2</v>
      </c>
    </row>
    <row r="73" spans="1:19">
      <c r="A73" s="51" t="s">
        <v>64</v>
      </c>
      <c r="B73" s="47" t="s">
        <v>33</v>
      </c>
      <c r="C73" s="46">
        <v>55116.930800000002</v>
      </c>
      <c r="D73" s="46">
        <v>4.0000000000000002E-4</v>
      </c>
      <c r="E73">
        <f t="shared" si="8"/>
        <v>15495.990151014817</v>
      </c>
      <c r="F73">
        <f t="shared" si="9"/>
        <v>15496</v>
      </c>
      <c r="G73">
        <f t="shared" si="10"/>
        <v>-1.7776000000594649E-2</v>
      </c>
      <c r="L73">
        <f t="shared" si="14"/>
        <v>-1.7776000000594649E-2</v>
      </c>
      <c r="O73">
        <f t="shared" si="12"/>
        <v>-1.5888583751299333E-2</v>
      </c>
      <c r="P73">
        <f t="shared" si="13"/>
        <v>3.506117138211283E-2</v>
      </c>
      <c r="Q73" s="2">
        <f t="shared" si="11"/>
        <v>40098.430800000002</v>
      </c>
      <c r="R73">
        <f>G73</f>
        <v>-1.7776000000594649E-2</v>
      </c>
    </row>
    <row r="74" spans="1:19">
      <c r="A74" s="51" t="s">
        <v>64</v>
      </c>
      <c r="B74" s="47" t="s">
        <v>35</v>
      </c>
      <c r="C74" s="46">
        <v>55126.9113</v>
      </c>
      <c r="D74" s="46">
        <v>4.0000000000000002E-4</v>
      </c>
      <c r="E74">
        <f t="shared" si="8"/>
        <v>15501.519955054586</v>
      </c>
      <c r="F74">
        <f t="shared" si="9"/>
        <v>15501.5</v>
      </c>
      <c r="G74">
        <f t="shared" si="10"/>
        <v>3.6015999998198822E-2</v>
      </c>
      <c r="L74">
        <f t="shared" si="14"/>
        <v>3.6015999998198822E-2</v>
      </c>
      <c r="O74">
        <f t="shared" si="12"/>
        <v>-1.5895803366460008E-2</v>
      </c>
      <c r="P74">
        <f t="shared" si="13"/>
        <v>3.5092839463096229E-2</v>
      </c>
      <c r="Q74" s="2">
        <f t="shared" si="11"/>
        <v>40108.4113</v>
      </c>
      <c r="S74">
        <f>G74</f>
        <v>3.6015999998198822E-2</v>
      </c>
    </row>
    <row r="75" spans="1:19">
      <c r="A75" s="51" t="s">
        <v>64</v>
      </c>
      <c r="B75" s="47" t="s">
        <v>35</v>
      </c>
      <c r="C75" s="46">
        <v>55137.7425</v>
      </c>
      <c r="D75" s="46">
        <v>8.0000000000000004E-4</v>
      </c>
      <c r="E75">
        <f t="shared" si="8"/>
        <v>15507.521098636123</v>
      </c>
      <c r="F75">
        <f t="shared" si="9"/>
        <v>15507.5</v>
      </c>
      <c r="G75">
        <f t="shared" si="10"/>
        <v>3.8079999998444691E-2</v>
      </c>
      <c r="L75">
        <f t="shared" si="14"/>
        <v>3.8079999998444691E-2</v>
      </c>
      <c r="O75">
        <f t="shared" si="12"/>
        <v>-1.5903679310271653E-2</v>
      </c>
      <c r="P75">
        <f t="shared" si="13"/>
        <v>3.5127386460532664E-2</v>
      </c>
      <c r="Q75" s="2">
        <f t="shared" si="11"/>
        <v>40119.2425</v>
      </c>
      <c r="S75">
        <f>G75</f>
        <v>3.8079999998444691E-2</v>
      </c>
    </row>
    <row r="76" spans="1:19">
      <c r="A76" s="51" t="s">
        <v>64</v>
      </c>
      <c r="B76" s="47" t="s">
        <v>33</v>
      </c>
      <c r="C76" s="46">
        <v>55183.712299999999</v>
      </c>
      <c r="D76" s="46">
        <v>4.0000000000000002E-4</v>
      </c>
      <c r="E76">
        <f t="shared" si="8"/>
        <v>15532.991163838</v>
      </c>
      <c r="F76">
        <f t="shared" si="9"/>
        <v>15533</v>
      </c>
      <c r="G76">
        <f t="shared" si="10"/>
        <v>-1.5948000000207685E-2</v>
      </c>
      <c r="L76">
        <f t="shared" si="14"/>
        <v>-1.5948000000207685E-2</v>
      </c>
      <c r="O76">
        <f t="shared" si="12"/>
        <v>-1.5937152071471145E-2</v>
      </c>
      <c r="P76">
        <f t="shared" si="13"/>
        <v>3.5274211199637528E-2</v>
      </c>
      <c r="Q76" s="2">
        <f t="shared" si="11"/>
        <v>40165.212299999999</v>
      </c>
      <c r="R76">
        <f>G76</f>
        <v>-1.5948000000207685E-2</v>
      </c>
    </row>
    <row r="77" spans="1:19">
      <c r="A77" s="51" t="s">
        <v>64</v>
      </c>
      <c r="B77" s="47" t="s">
        <v>35</v>
      </c>
      <c r="C77" s="46">
        <v>55193.690300000002</v>
      </c>
      <c r="D77" s="46">
        <v>1.1000000000000001E-3</v>
      </c>
      <c r="E77">
        <f t="shared" si="8"/>
        <v>15538.519582725714</v>
      </c>
      <c r="F77">
        <f t="shared" si="9"/>
        <v>15538.5</v>
      </c>
      <c r="G77">
        <f t="shared" si="10"/>
        <v>3.5344000003533438E-2</v>
      </c>
      <c r="L77">
        <f t="shared" si="14"/>
        <v>3.5344000003533438E-2</v>
      </c>
      <c r="O77">
        <f t="shared" si="12"/>
        <v>-1.594437168663182E-2</v>
      </c>
      <c r="P77">
        <f t="shared" si="13"/>
        <v>3.5305879280620928E-2</v>
      </c>
      <c r="Q77" s="2">
        <f t="shared" si="11"/>
        <v>40175.190300000002</v>
      </c>
      <c r="S77">
        <f>G77</f>
        <v>3.5344000003533438E-2</v>
      </c>
    </row>
    <row r="78" spans="1:19">
      <c r="A78" s="48" t="s">
        <v>65</v>
      </c>
      <c r="B78" s="49" t="s">
        <v>35</v>
      </c>
      <c r="C78" s="50">
        <v>55500.519520000002</v>
      </c>
      <c r="D78" s="50">
        <v>5.0000000000000001E-4</v>
      </c>
      <c r="E78">
        <f t="shared" si="8"/>
        <v>15708.521632750757</v>
      </c>
      <c r="F78">
        <f t="shared" si="9"/>
        <v>15708.5</v>
      </c>
      <c r="G78">
        <f t="shared" si="10"/>
        <v>3.9044000004651025E-2</v>
      </c>
      <c r="L78">
        <f t="shared" si="14"/>
        <v>3.9044000004651025E-2</v>
      </c>
      <c r="O78">
        <f t="shared" si="12"/>
        <v>-1.6167523427961759E-2</v>
      </c>
      <c r="P78">
        <f t="shared" si="13"/>
        <v>3.628471087465332E-2</v>
      </c>
      <c r="Q78" s="2">
        <f t="shared" si="11"/>
        <v>40482.019520000002</v>
      </c>
      <c r="S78">
        <f>G78</f>
        <v>3.9044000004651025E-2</v>
      </c>
    </row>
    <row r="79" spans="1:19">
      <c r="A79" s="48" t="s">
        <v>65</v>
      </c>
      <c r="B79" s="49" t="s">
        <v>35</v>
      </c>
      <c r="C79" s="50">
        <v>55500.519630000003</v>
      </c>
      <c r="D79" s="50">
        <v>6.9999999999999999E-4</v>
      </c>
      <c r="E79">
        <f t="shared" si="8"/>
        <v>15708.521693697448</v>
      </c>
      <c r="F79">
        <f t="shared" si="9"/>
        <v>15708.5</v>
      </c>
      <c r="G79">
        <f t="shared" si="10"/>
        <v>3.915400000551017E-2</v>
      </c>
      <c r="L79">
        <f t="shared" si="14"/>
        <v>3.915400000551017E-2</v>
      </c>
      <c r="O79">
        <f t="shared" si="12"/>
        <v>-1.6167523427961759E-2</v>
      </c>
      <c r="P79">
        <f t="shared" si="13"/>
        <v>3.628471087465332E-2</v>
      </c>
      <c r="Q79" s="2">
        <f t="shared" si="11"/>
        <v>40482.019630000003</v>
      </c>
      <c r="S79">
        <f>G79</f>
        <v>3.915400000551017E-2</v>
      </c>
    </row>
    <row r="80" spans="1:19">
      <c r="A80" s="48" t="s">
        <v>65</v>
      </c>
      <c r="B80" s="49" t="s">
        <v>35</v>
      </c>
      <c r="C80" s="50">
        <v>55500.519670000001</v>
      </c>
      <c r="D80" s="50">
        <v>8.0000000000000004E-4</v>
      </c>
      <c r="E80">
        <f t="shared" si="8"/>
        <v>15708.521715859881</v>
      </c>
      <c r="F80">
        <f t="shared" si="9"/>
        <v>15708.5</v>
      </c>
      <c r="G80">
        <f t="shared" si="10"/>
        <v>3.9194000004499685E-2</v>
      </c>
      <c r="L80">
        <f t="shared" si="14"/>
        <v>3.9194000004499685E-2</v>
      </c>
      <c r="O80">
        <f t="shared" si="12"/>
        <v>-1.6167523427961759E-2</v>
      </c>
      <c r="P80">
        <f t="shared" si="13"/>
        <v>3.628471087465332E-2</v>
      </c>
      <c r="Q80" s="2">
        <f t="shared" si="11"/>
        <v>40482.019670000001</v>
      </c>
      <c r="S80">
        <f>G80</f>
        <v>3.9194000004499685E-2</v>
      </c>
    </row>
    <row r="81" spans="1:19">
      <c r="A81" s="48" t="s">
        <v>65</v>
      </c>
      <c r="B81" s="49" t="s">
        <v>33</v>
      </c>
      <c r="C81" s="50">
        <v>55528.43677</v>
      </c>
      <c r="D81" s="50">
        <v>1E-3</v>
      </c>
      <c r="E81">
        <f t="shared" si="8"/>
        <v>15723.989487249952</v>
      </c>
      <c r="F81">
        <f t="shared" si="9"/>
        <v>15724</v>
      </c>
      <c r="G81">
        <f t="shared" si="10"/>
        <v>-1.8974000005982816E-2</v>
      </c>
      <c r="L81">
        <f t="shared" si="14"/>
        <v>-1.8974000005982816E-2</v>
      </c>
      <c r="O81">
        <f t="shared" si="12"/>
        <v>-1.6187869616141843E-2</v>
      </c>
      <c r="P81">
        <f t="shared" si="13"/>
        <v>3.6373957284697445E-2</v>
      </c>
      <c r="Q81" s="2">
        <f t="shared" si="11"/>
        <v>40509.93677</v>
      </c>
      <c r="R81">
        <f t="shared" ref="R81:R86" si="15">G81</f>
        <v>-1.8974000005982816E-2</v>
      </c>
    </row>
    <row r="82" spans="1:19">
      <c r="A82" s="48" t="s">
        <v>65</v>
      </c>
      <c r="B82" s="49" t="s">
        <v>33</v>
      </c>
      <c r="C82" s="50">
        <v>55528.438770000001</v>
      </c>
      <c r="D82" s="50">
        <v>4.0000000000000002E-4</v>
      </c>
      <c r="E82">
        <f t="shared" si="8"/>
        <v>15723.990595371597</v>
      </c>
      <c r="F82">
        <f t="shared" si="9"/>
        <v>15724</v>
      </c>
      <c r="G82">
        <f t="shared" si="10"/>
        <v>-1.6974000005575363E-2</v>
      </c>
      <c r="L82">
        <f t="shared" si="14"/>
        <v>-1.6974000005575363E-2</v>
      </c>
      <c r="O82">
        <f t="shared" si="12"/>
        <v>-1.6187869616141843E-2</v>
      </c>
      <c r="P82">
        <f t="shared" si="13"/>
        <v>3.6373957284697445E-2</v>
      </c>
      <c r="Q82" s="2">
        <f t="shared" si="11"/>
        <v>40509.938770000001</v>
      </c>
      <c r="R82">
        <f t="shared" si="15"/>
        <v>-1.6974000005575363E-2</v>
      </c>
    </row>
    <row r="83" spans="1:19">
      <c r="A83" s="48" t="s">
        <v>65</v>
      </c>
      <c r="B83" s="49" t="s">
        <v>33</v>
      </c>
      <c r="C83" s="50">
        <v>55528.438880000002</v>
      </c>
      <c r="D83" s="50">
        <v>2.9999999999999997E-4</v>
      </c>
      <c r="E83">
        <f t="shared" si="8"/>
        <v>15723.990656318289</v>
      </c>
      <c r="F83">
        <f t="shared" si="9"/>
        <v>15724</v>
      </c>
      <c r="G83">
        <f t="shared" si="10"/>
        <v>-1.6864000004716218E-2</v>
      </c>
      <c r="L83">
        <f t="shared" si="14"/>
        <v>-1.6864000004716218E-2</v>
      </c>
      <c r="O83">
        <f t="shared" si="12"/>
        <v>-1.6187869616141843E-2</v>
      </c>
      <c r="P83">
        <f t="shared" si="13"/>
        <v>3.6373957284697445E-2</v>
      </c>
      <c r="Q83" s="2">
        <f t="shared" si="11"/>
        <v>40509.938880000002</v>
      </c>
      <c r="R83">
        <f t="shared" si="15"/>
        <v>-1.6864000004716218E-2</v>
      </c>
    </row>
    <row r="84" spans="1:19">
      <c r="A84" s="48" t="s">
        <v>65</v>
      </c>
      <c r="B84" s="49" t="s">
        <v>33</v>
      </c>
      <c r="C84" s="50">
        <v>55528.438970000003</v>
      </c>
      <c r="D84" s="50">
        <v>5.9999999999999995E-4</v>
      </c>
      <c r="E84">
        <f t="shared" si="8"/>
        <v>15723.990706183762</v>
      </c>
      <c r="F84">
        <f t="shared" si="9"/>
        <v>15724</v>
      </c>
      <c r="G84">
        <f t="shared" si="10"/>
        <v>-1.677400000335183E-2</v>
      </c>
      <c r="L84">
        <f t="shared" si="14"/>
        <v>-1.677400000335183E-2</v>
      </c>
      <c r="O84">
        <f t="shared" si="12"/>
        <v>-1.6187869616141843E-2</v>
      </c>
      <c r="P84">
        <f t="shared" si="13"/>
        <v>3.6373957284697445E-2</v>
      </c>
      <c r="Q84" s="2">
        <f t="shared" si="11"/>
        <v>40509.938970000003</v>
      </c>
      <c r="R84">
        <f t="shared" si="15"/>
        <v>-1.677400000335183E-2</v>
      </c>
    </row>
    <row r="85" spans="1:19">
      <c r="A85" s="48" t="s">
        <v>65</v>
      </c>
      <c r="B85" s="49" t="s">
        <v>33</v>
      </c>
      <c r="C85" s="50">
        <v>55528.439639999997</v>
      </c>
      <c r="D85" s="50">
        <v>2.9999999999999997E-4</v>
      </c>
      <c r="E85">
        <f t="shared" ref="E85:E101" si="16">+(C85-C$7)/C$8</f>
        <v>15723.991077404511</v>
      </c>
      <c r="F85">
        <f t="shared" ref="F85:F115" si="17">ROUND(2*E85,0)/2</f>
        <v>15724</v>
      </c>
      <c r="G85">
        <f t="shared" ref="G85:G101" si="18">+C85-(C$7+F85*C$8)</f>
        <v>-1.6104000009363517E-2</v>
      </c>
      <c r="L85">
        <f t="shared" si="14"/>
        <v>-1.6104000009363517E-2</v>
      </c>
      <c r="O85">
        <f t="shared" si="12"/>
        <v>-1.6187869616141843E-2</v>
      </c>
      <c r="P85">
        <f t="shared" si="13"/>
        <v>3.6373957284697445E-2</v>
      </c>
      <c r="Q85" s="2">
        <f t="shared" ref="Q85:Q101" si="19">+C85-15018.5</f>
        <v>40509.939639999997</v>
      </c>
      <c r="R85">
        <f t="shared" si="15"/>
        <v>-1.6104000009363517E-2</v>
      </c>
    </row>
    <row r="86" spans="1:19">
      <c r="A86" s="48" t="s">
        <v>65</v>
      </c>
      <c r="B86" s="49" t="s">
        <v>33</v>
      </c>
      <c r="C86" s="50">
        <v>55528.4398</v>
      </c>
      <c r="D86" s="50">
        <v>5.0000000000000001E-4</v>
      </c>
      <c r="E86">
        <f t="shared" si="16"/>
        <v>15723.991166054244</v>
      </c>
      <c r="F86">
        <f t="shared" si="17"/>
        <v>15724</v>
      </c>
      <c r="G86">
        <f t="shared" si="18"/>
        <v>-1.59440000061295E-2</v>
      </c>
      <c r="L86">
        <f t="shared" si="14"/>
        <v>-1.59440000061295E-2</v>
      </c>
      <c r="O86">
        <f t="shared" si="12"/>
        <v>-1.6187869616141843E-2</v>
      </c>
      <c r="P86">
        <f t="shared" si="13"/>
        <v>3.6373957284697445E-2</v>
      </c>
      <c r="Q86" s="2">
        <f t="shared" si="19"/>
        <v>40509.9398</v>
      </c>
      <c r="R86">
        <f t="shared" si="15"/>
        <v>-1.59440000061295E-2</v>
      </c>
    </row>
    <row r="87" spans="1:19">
      <c r="A87" s="48" t="s">
        <v>65</v>
      </c>
      <c r="B87" s="49" t="s">
        <v>35</v>
      </c>
      <c r="C87" s="50">
        <v>55547.44341</v>
      </c>
      <c r="D87" s="50">
        <v>5.9999999999999995E-4</v>
      </c>
      <c r="E87">
        <f t="shared" si="16"/>
        <v>15734.520321842849</v>
      </c>
      <c r="F87">
        <f t="shared" si="17"/>
        <v>15734.5</v>
      </c>
      <c r="G87">
        <f t="shared" si="18"/>
        <v>3.6677999996754806E-2</v>
      </c>
      <c r="L87">
        <f t="shared" si="14"/>
        <v>3.6677999996754806E-2</v>
      </c>
      <c r="O87">
        <f t="shared" si="12"/>
        <v>-1.6201652517812224E-2</v>
      </c>
      <c r="P87">
        <f t="shared" si="13"/>
        <v>3.643441453021122E-2</v>
      </c>
      <c r="Q87" s="2">
        <f t="shared" si="19"/>
        <v>40528.94341</v>
      </c>
      <c r="S87">
        <f>G87</f>
        <v>3.6677999996754806E-2</v>
      </c>
    </row>
    <row r="88" spans="1:19">
      <c r="A88" s="48" t="s">
        <v>65</v>
      </c>
      <c r="B88" s="49" t="s">
        <v>35</v>
      </c>
      <c r="C88" s="50">
        <v>55547.443509999997</v>
      </c>
      <c r="D88" s="50">
        <v>5.0000000000000001E-4</v>
      </c>
      <c r="E88">
        <f t="shared" si="16"/>
        <v>15734.520377248931</v>
      </c>
      <c r="F88">
        <f t="shared" si="17"/>
        <v>15734.5</v>
      </c>
      <c r="G88">
        <f t="shared" si="18"/>
        <v>3.6777999994228594E-2</v>
      </c>
      <c r="L88">
        <f t="shared" si="14"/>
        <v>3.6777999994228594E-2</v>
      </c>
      <c r="O88">
        <f t="shared" si="12"/>
        <v>-1.6201652517812224E-2</v>
      </c>
      <c r="P88">
        <f t="shared" si="13"/>
        <v>3.643441453021122E-2</v>
      </c>
      <c r="Q88" s="2">
        <f t="shared" si="19"/>
        <v>40528.943509999997</v>
      </c>
      <c r="S88">
        <f>G88</f>
        <v>3.6777999994228594E-2</v>
      </c>
    </row>
    <row r="89" spans="1:19">
      <c r="A89" s="51" t="s">
        <v>64</v>
      </c>
      <c r="B89" s="47" t="s">
        <v>35</v>
      </c>
      <c r="C89" s="46">
        <v>55554.663399999998</v>
      </c>
      <c r="D89" s="46">
        <v>5.0000000000000001E-4</v>
      </c>
      <c r="E89">
        <f t="shared" si="16"/>
        <v>15738.520635441273</v>
      </c>
      <c r="F89">
        <f t="shared" si="17"/>
        <v>15738.5</v>
      </c>
      <c r="G89">
        <f t="shared" si="18"/>
        <v>3.7243999999191146E-2</v>
      </c>
      <c r="L89">
        <f t="shared" si="14"/>
        <v>3.7243999999191146E-2</v>
      </c>
      <c r="O89">
        <f t="shared" si="12"/>
        <v>-1.6206903147019985E-2</v>
      </c>
      <c r="P89">
        <f t="shared" si="13"/>
        <v>3.6457445861835511E-2</v>
      </c>
      <c r="Q89" s="2">
        <f t="shared" si="19"/>
        <v>40536.163399999998</v>
      </c>
      <c r="S89">
        <f>G89</f>
        <v>3.7243999999191146E-2</v>
      </c>
    </row>
    <row r="90" spans="1:19">
      <c r="A90" s="48" t="s">
        <v>65</v>
      </c>
      <c r="B90" s="49" t="s">
        <v>33</v>
      </c>
      <c r="C90" s="50">
        <v>55602.434630000003</v>
      </c>
      <c r="D90" s="50">
        <v>5.0000000000000001E-4</v>
      </c>
      <c r="E90">
        <f t="shared" si="16"/>
        <v>15764.988802430777</v>
      </c>
      <c r="F90">
        <f t="shared" si="17"/>
        <v>15765</v>
      </c>
      <c r="G90">
        <f t="shared" si="18"/>
        <v>-2.0210000002407469E-2</v>
      </c>
      <c r="L90">
        <f t="shared" si="14"/>
        <v>-2.0210000002407469E-2</v>
      </c>
      <c r="O90">
        <f t="shared" si="12"/>
        <v>-1.6241688565521419E-2</v>
      </c>
      <c r="P90">
        <f t="shared" si="13"/>
        <v>3.6610028433846434E-2</v>
      </c>
      <c r="Q90" s="2">
        <f t="shared" si="19"/>
        <v>40583.934630000003</v>
      </c>
      <c r="R90">
        <f t="shared" ref="R90:R101" si="20">G90</f>
        <v>-2.0210000002407469E-2</v>
      </c>
    </row>
    <row r="91" spans="1:19">
      <c r="A91" s="48" t="s">
        <v>65</v>
      </c>
      <c r="B91" s="49" t="s">
        <v>33</v>
      </c>
      <c r="C91" s="50">
        <v>55602.43563</v>
      </c>
      <c r="D91" s="50">
        <v>5.0000000000000001E-4</v>
      </c>
      <c r="E91">
        <f t="shared" si="16"/>
        <v>15764.989356491596</v>
      </c>
      <c r="F91">
        <f t="shared" si="17"/>
        <v>15765</v>
      </c>
      <c r="G91">
        <f t="shared" si="18"/>
        <v>-1.9210000005841721E-2</v>
      </c>
      <c r="L91">
        <f t="shared" si="14"/>
        <v>-1.9210000005841721E-2</v>
      </c>
      <c r="O91">
        <f t="shared" si="12"/>
        <v>-1.6241688565521419E-2</v>
      </c>
      <c r="P91">
        <f t="shared" si="13"/>
        <v>3.6610028433846434E-2</v>
      </c>
      <c r="Q91" s="2">
        <f t="shared" si="19"/>
        <v>40583.93563</v>
      </c>
      <c r="R91">
        <f t="shared" si="20"/>
        <v>-1.9210000005841721E-2</v>
      </c>
    </row>
    <row r="92" spans="1:19">
      <c r="A92" s="48" t="s">
        <v>66</v>
      </c>
      <c r="B92" s="49" t="s">
        <v>33</v>
      </c>
      <c r="C92" s="50">
        <v>55851.505680000002</v>
      </c>
      <c r="D92" s="50">
        <v>1E-3</v>
      </c>
      <c r="E92">
        <f t="shared" si="16"/>
        <v>15902.989313274855</v>
      </c>
      <c r="F92">
        <f t="shared" si="17"/>
        <v>15903</v>
      </c>
      <c r="G92">
        <f t="shared" si="18"/>
        <v>-1.9287999995867722E-2</v>
      </c>
      <c r="L92">
        <f t="shared" si="14"/>
        <v>-1.9287999995867722E-2</v>
      </c>
      <c r="O92">
        <f t="shared" si="12"/>
        <v>-1.6422835273189253E-2</v>
      </c>
      <c r="P92">
        <f t="shared" si="13"/>
        <v>3.7404609374884504E-2</v>
      </c>
      <c r="Q92" s="2">
        <f t="shared" si="19"/>
        <v>40833.005680000002</v>
      </c>
      <c r="R92">
        <f t="shared" si="20"/>
        <v>-1.9287999995867722E-2</v>
      </c>
    </row>
    <row r="93" spans="1:19">
      <c r="A93" s="48" t="s">
        <v>66</v>
      </c>
      <c r="B93" s="49" t="s">
        <v>33</v>
      </c>
      <c r="C93" s="50">
        <v>55851.505929999999</v>
      </c>
      <c r="D93" s="50">
        <v>8.0000000000000004E-4</v>
      </c>
      <c r="E93">
        <f t="shared" si="16"/>
        <v>15902.989451790058</v>
      </c>
      <c r="F93">
        <f t="shared" si="17"/>
        <v>15903</v>
      </c>
      <c r="G93">
        <f t="shared" si="18"/>
        <v>-1.9037999998545274E-2</v>
      </c>
      <c r="L93">
        <f t="shared" si="14"/>
        <v>-1.9037999998545274E-2</v>
      </c>
      <c r="O93">
        <f t="shared" si="12"/>
        <v>-1.6422835273189253E-2</v>
      </c>
      <c r="P93">
        <f t="shared" si="13"/>
        <v>3.7404609374884504E-2</v>
      </c>
      <c r="Q93" s="2">
        <f t="shared" si="19"/>
        <v>40833.005929999999</v>
      </c>
      <c r="R93">
        <f t="shared" si="20"/>
        <v>-1.9037999998545274E-2</v>
      </c>
    </row>
    <row r="94" spans="1:19">
      <c r="A94" s="48" t="s">
        <v>66</v>
      </c>
      <c r="B94" s="49" t="s">
        <v>33</v>
      </c>
      <c r="C94" s="50">
        <v>55851.505989999998</v>
      </c>
      <c r="D94" s="50">
        <v>6.9999999999999999E-4</v>
      </c>
      <c r="E94">
        <f t="shared" si="16"/>
        <v>15902.989485033708</v>
      </c>
      <c r="F94">
        <f t="shared" si="17"/>
        <v>15903</v>
      </c>
      <c r="G94">
        <f t="shared" si="18"/>
        <v>-1.8978000000061002E-2</v>
      </c>
      <c r="L94">
        <f t="shared" si="14"/>
        <v>-1.8978000000061002E-2</v>
      </c>
      <c r="O94">
        <f t="shared" si="12"/>
        <v>-1.6422835273189253E-2</v>
      </c>
      <c r="P94">
        <f t="shared" si="13"/>
        <v>3.7404609374884504E-2</v>
      </c>
      <c r="Q94" s="2">
        <f t="shared" si="19"/>
        <v>40833.005989999998</v>
      </c>
      <c r="R94">
        <f t="shared" si="20"/>
        <v>-1.8978000000061002E-2</v>
      </c>
    </row>
    <row r="95" spans="1:19">
      <c r="A95" s="48" t="s">
        <v>66</v>
      </c>
      <c r="B95" s="49" t="s">
        <v>33</v>
      </c>
      <c r="C95" s="50">
        <v>55916.480739999999</v>
      </c>
      <c r="D95" s="50">
        <v>8.0000000000000004E-4</v>
      </c>
      <c r="E95">
        <f t="shared" si="16"/>
        <v>15938.989448465692</v>
      </c>
      <c r="F95">
        <f t="shared" si="17"/>
        <v>15939</v>
      </c>
      <c r="G95">
        <f t="shared" si="18"/>
        <v>-1.9044000000576489E-2</v>
      </c>
      <c r="L95">
        <f t="shared" si="14"/>
        <v>-1.9044000000576489E-2</v>
      </c>
      <c r="O95">
        <f t="shared" si="12"/>
        <v>-1.6470090936059122E-2</v>
      </c>
      <c r="P95">
        <f t="shared" si="13"/>
        <v>3.7611891359503116E-2</v>
      </c>
      <c r="Q95" s="2">
        <f t="shared" si="19"/>
        <v>40897.980739999999</v>
      </c>
      <c r="R95">
        <f t="shared" si="20"/>
        <v>-1.9044000000576489E-2</v>
      </c>
    </row>
    <row r="96" spans="1:19">
      <c r="A96" s="48" t="s">
        <v>66</v>
      </c>
      <c r="B96" s="49" t="s">
        <v>33</v>
      </c>
      <c r="C96" s="50">
        <v>55916.480739999999</v>
      </c>
      <c r="D96" s="50">
        <v>4.0000000000000002E-4</v>
      </c>
      <c r="E96">
        <f t="shared" si="16"/>
        <v>15938.989448465692</v>
      </c>
      <c r="F96">
        <f t="shared" si="17"/>
        <v>15939</v>
      </c>
      <c r="G96">
        <f t="shared" si="18"/>
        <v>-1.9044000000576489E-2</v>
      </c>
      <c r="L96">
        <f t="shared" si="14"/>
        <v>-1.9044000000576489E-2</v>
      </c>
      <c r="O96">
        <f t="shared" si="12"/>
        <v>-1.6470090936059122E-2</v>
      </c>
      <c r="P96">
        <f t="shared" si="13"/>
        <v>3.7611891359503116E-2</v>
      </c>
      <c r="Q96" s="2">
        <f t="shared" si="19"/>
        <v>40897.980739999999</v>
      </c>
      <c r="R96">
        <f t="shared" si="20"/>
        <v>-1.9044000000576489E-2</v>
      </c>
    </row>
    <row r="97" spans="1:19">
      <c r="A97" s="48" t="s">
        <v>66</v>
      </c>
      <c r="B97" s="49" t="s">
        <v>33</v>
      </c>
      <c r="C97" s="50">
        <v>55916.481939999998</v>
      </c>
      <c r="D97" s="50">
        <v>5.0000000000000001E-4</v>
      </c>
      <c r="E97">
        <f t="shared" si="16"/>
        <v>15938.990113338679</v>
      </c>
      <c r="F97">
        <f t="shared" si="17"/>
        <v>15939</v>
      </c>
      <c r="G97">
        <f t="shared" si="18"/>
        <v>-1.7844000001787208E-2</v>
      </c>
      <c r="L97">
        <f t="shared" si="14"/>
        <v>-1.7844000001787208E-2</v>
      </c>
      <c r="O97">
        <f t="shared" si="12"/>
        <v>-1.6470090936059122E-2</v>
      </c>
      <c r="P97">
        <f t="shared" si="13"/>
        <v>3.7611891359503116E-2</v>
      </c>
      <c r="Q97" s="2">
        <f t="shared" si="19"/>
        <v>40897.981939999998</v>
      </c>
      <c r="R97">
        <f t="shared" si="20"/>
        <v>-1.7844000001787208E-2</v>
      </c>
    </row>
    <row r="98" spans="1:19">
      <c r="A98" s="48" t="s">
        <v>66</v>
      </c>
      <c r="B98" s="49" t="s">
        <v>33</v>
      </c>
      <c r="C98" s="50">
        <v>56010.336109999997</v>
      </c>
      <c r="D98" s="50">
        <v>5.0000000000000001E-4</v>
      </c>
      <c r="E98">
        <f t="shared" si="16"/>
        <v>15990.991031971524</v>
      </c>
      <c r="F98">
        <f t="shared" si="17"/>
        <v>15991</v>
      </c>
      <c r="G98">
        <f t="shared" si="18"/>
        <v>-1.6186000000743661E-2</v>
      </c>
      <c r="L98">
        <f t="shared" si="14"/>
        <v>-1.6186000000743661E-2</v>
      </c>
      <c r="O98">
        <f t="shared" si="12"/>
        <v>-1.6538349115760048E-2</v>
      </c>
      <c r="P98">
        <f t="shared" si="13"/>
        <v>3.7911298670618918E-2</v>
      </c>
      <c r="Q98" s="2">
        <f t="shared" si="19"/>
        <v>40991.836109999997</v>
      </c>
      <c r="R98">
        <f t="shared" si="20"/>
        <v>-1.6186000000743661E-2</v>
      </c>
    </row>
    <row r="99" spans="1:19">
      <c r="A99" s="48" t="s">
        <v>66</v>
      </c>
      <c r="B99" s="49" t="s">
        <v>33</v>
      </c>
      <c r="C99" s="50">
        <v>56010.337310000003</v>
      </c>
      <c r="D99" s="50">
        <v>5.0000000000000001E-4</v>
      </c>
      <c r="E99">
        <f t="shared" si="16"/>
        <v>15990.991696844514</v>
      </c>
      <c r="F99">
        <f t="shared" si="17"/>
        <v>15991</v>
      </c>
      <c r="G99">
        <f t="shared" si="18"/>
        <v>-1.4985999994678423E-2</v>
      </c>
      <c r="L99">
        <f t="shared" si="14"/>
        <v>-1.4985999994678423E-2</v>
      </c>
      <c r="O99">
        <f t="shared" si="12"/>
        <v>-1.6538349115760048E-2</v>
      </c>
      <c r="P99">
        <f t="shared" si="13"/>
        <v>3.7911298670618918E-2</v>
      </c>
      <c r="Q99" s="2">
        <f t="shared" si="19"/>
        <v>40991.837310000003</v>
      </c>
      <c r="R99">
        <f t="shared" si="20"/>
        <v>-1.4985999994678423E-2</v>
      </c>
    </row>
    <row r="100" spans="1:19">
      <c r="A100" s="48" t="s">
        <v>66</v>
      </c>
      <c r="B100" s="49" t="s">
        <v>33</v>
      </c>
      <c r="C100" s="50">
        <v>56010.337610000002</v>
      </c>
      <c r="D100" s="50">
        <v>8.0000000000000004E-4</v>
      </c>
      <c r="E100">
        <f t="shared" si="16"/>
        <v>15990.99186306276</v>
      </c>
      <c r="F100">
        <f t="shared" si="17"/>
        <v>15991</v>
      </c>
      <c r="G100">
        <f t="shared" si="18"/>
        <v>-1.4685999994981103E-2</v>
      </c>
      <c r="L100">
        <f t="shared" si="14"/>
        <v>-1.4685999994981103E-2</v>
      </c>
      <c r="O100">
        <f t="shared" si="12"/>
        <v>-1.6538349115760048E-2</v>
      </c>
      <c r="P100">
        <f t="shared" si="13"/>
        <v>3.7911298670618918E-2</v>
      </c>
      <c r="Q100" s="2">
        <f t="shared" si="19"/>
        <v>40991.837610000002</v>
      </c>
      <c r="R100">
        <f t="shared" si="20"/>
        <v>-1.4685999994981103E-2</v>
      </c>
    </row>
    <row r="101" spans="1:19">
      <c r="A101" s="48" t="s">
        <v>67</v>
      </c>
      <c r="B101" s="49" t="s">
        <v>33</v>
      </c>
      <c r="C101" s="50">
        <v>56311.742700000003</v>
      </c>
      <c r="D101" s="50">
        <v>5.0000000000000001E-4</v>
      </c>
      <c r="E101">
        <f t="shared" si="16"/>
        <v>16157.988615158218</v>
      </c>
      <c r="F101">
        <f t="shared" si="17"/>
        <v>16158</v>
      </c>
      <c r="G101">
        <f t="shared" si="18"/>
        <v>-2.0548000000417233E-2</v>
      </c>
      <c r="L101">
        <f t="shared" si="14"/>
        <v>-2.0548000000417233E-2</v>
      </c>
      <c r="O101">
        <f t="shared" si="12"/>
        <v>-1.6757562885184166E-2</v>
      </c>
      <c r="P101">
        <f t="shared" si="13"/>
        <v>3.8872856765933092E-2</v>
      </c>
      <c r="Q101" s="2">
        <f t="shared" si="19"/>
        <v>41293.242700000003</v>
      </c>
      <c r="R101">
        <f t="shared" si="20"/>
        <v>-2.0548000000417233E-2</v>
      </c>
    </row>
    <row r="102" spans="1:19">
      <c r="A102" s="50" t="s">
        <v>68</v>
      </c>
      <c r="B102" s="49" t="s">
        <v>33</v>
      </c>
      <c r="C102" s="52">
        <v>56712.429499999998</v>
      </c>
      <c r="D102" s="50">
        <v>4.0000000000000002E-4</v>
      </c>
      <c r="E102">
        <f t="shared" ref="E102:E110" si="21">+(C102-C$7)/C$8</f>
        <v>16379.993473163508</v>
      </c>
      <c r="F102">
        <f t="shared" si="17"/>
        <v>16380</v>
      </c>
      <c r="G102">
        <f t="shared" ref="G102:G110" si="22">+C102-(C$7+F102*C$8)</f>
        <v>-1.1780000000726432E-2</v>
      </c>
      <c r="L102">
        <f t="shared" ref="L102:L110" si="23">G102</f>
        <v>-1.1780000000726432E-2</v>
      </c>
      <c r="O102">
        <f t="shared" ref="O102:O110" si="24">+C$11+C$12*F102</f>
        <v>-1.7048972806215031E-2</v>
      </c>
      <c r="P102">
        <f t="shared" ref="P102:P110" si="25">+D$11+D$12*F102</f>
        <v>4.0151095671081272E-2</v>
      </c>
      <c r="Q102" s="2">
        <f t="shared" ref="Q102:Q110" si="26">+C102-15018.5</f>
        <v>41693.929499999998</v>
      </c>
      <c r="R102">
        <f t="shared" ref="R102:R110" si="27">G102</f>
        <v>-1.1780000000726432E-2</v>
      </c>
    </row>
    <row r="103" spans="1:19">
      <c r="A103" s="50" t="s">
        <v>68</v>
      </c>
      <c r="B103" s="49" t="s">
        <v>33</v>
      </c>
      <c r="C103" s="52">
        <v>56712.43129</v>
      </c>
      <c r="D103" s="50">
        <v>2.9999999999999997E-4</v>
      </c>
      <c r="E103">
        <f t="shared" si="21"/>
        <v>16379.994464932382</v>
      </c>
      <c r="F103">
        <f t="shared" si="17"/>
        <v>16380</v>
      </c>
      <c r="G103">
        <f t="shared" si="22"/>
        <v>-9.9899999986519106E-3</v>
      </c>
      <c r="L103">
        <f t="shared" si="23"/>
        <v>-9.9899999986519106E-3</v>
      </c>
      <c r="O103">
        <f t="shared" si="24"/>
        <v>-1.7048972806215031E-2</v>
      </c>
      <c r="P103">
        <f t="shared" si="25"/>
        <v>4.0151095671081272E-2</v>
      </c>
      <c r="Q103" s="2">
        <f t="shared" si="26"/>
        <v>41693.93129</v>
      </c>
      <c r="R103">
        <f t="shared" si="27"/>
        <v>-9.9899999986519106E-3</v>
      </c>
    </row>
    <row r="104" spans="1:19">
      <c r="A104" s="50" t="s">
        <v>68</v>
      </c>
      <c r="B104" s="49" t="s">
        <v>33</v>
      </c>
      <c r="C104" s="52">
        <v>56712.43159</v>
      </c>
      <c r="D104" s="50">
        <v>5.9999999999999995E-4</v>
      </c>
      <c r="E104">
        <f t="shared" si="21"/>
        <v>16379.994631150628</v>
      </c>
      <c r="F104">
        <f t="shared" si="17"/>
        <v>16380</v>
      </c>
      <c r="G104">
        <f t="shared" si="22"/>
        <v>-9.6899999989545904E-3</v>
      </c>
      <c r="L104">
        <f t="shared" si="23"/>
        <v>-9.6899999989545904E-3</v>
      </c>
      <c r="O104">
        <f t="shared" si="24"/>
        <v>-1.7048972806215031E-2</v>
      </c>
      <c r="P104">
        <f t="shared" si="25"/>
        <v>4.0151095671081272E-2</v>
      </c>
      <c r="Q104" s="2">
        <f t="shared" si="26"/>
        <v>41693.93159</v>
      </c>
      <c r="R104">
        <f t="shared" si="27"/>
        <v>-9.6899999989545904E-3</v>
      </c>
    </row>
    <row r="105" spans="1:19">
      <c r="A105" s="50" t="s">
        <v>68</v>
      </c>
      <c r="B105" s="49" t="s">
        <v>33</v>
      </c>
      <c r="C105" s="52">
        <v>56629.403409999999</v>
      </c>
      <c r="D105" s="50">
        <v>2.0000000000000001E-4</v>
      </c>
      <c r="E105">
        <f t="shared" si="21"/>
        <v>16333.991969442435</v>
      </c>
      <c r="F105">
        <f t="shared" si="17"/>
        <v>16334</v>
      </c>
      <c r="G105">
        <f t="shared" si="22"/>
        <v>-1.4494000002741814E-2</v>
      </c>
      <c r="L105">
        <f t="shared" si="23"/>
        <v>-1.4494000002741814E-2</v>
      </c>
      <c r="O105">
        <f t="shared" si="24"/>
        <v>-1.6988590570325753E-2</v>
      </c>
      <c r="P105">
        <f t="shared" si="25"/>
        <v>3.988623535740192E-2</v>
      </c>
      <c r="Q105" s="2">
        <f t="shared" si="26"/>
        <v>41610.903409999999</v>
      </c>
      <c r="R105">
        <f t="shared" si="27"/>
        <v>-1.4494000002741814E-2</v>
      </c>
    </row>
    <row r="106" spans="1:19">
      <c r="A106" s="50" t="s">
        <v>68</v>
      </c>
      <c r="B106" s="49" t="s">
        <v>33</v>
      </c>
      <c r="C106" s="52">
        <v>56629.4035</v>
      </c>
      <c r="D106" s="50">
        <v>2.0000000000000001E-4</v>
      </c>
      <c r="E106">
        <f t="shared" si="21"/>
        <v>16333.992019307911</v>
      </c>
      <c r="F106">
        <f t="shared" si="17"/>
        <v>16334</v>
      </c>
      <c r="G106">
        <f t="shared" si="22"/>
        <v>-1.4404000001377426E-2</v>
      </c>
      <c r="L106">
        <f t="shared" si="23"/>
        <v>-1.4404000001377426E-2</v>
      </c>
      <c r="O106">
        <f t="shared" si="24"/>
        <v>-1.6988590570325753E-2</v>
      </c>
      <c r="P106">
        <f t="shared" si="25"/>
        <v>3.988623535740192E-2</v>
      </c>
      <c r="Q106" s="2">
        <f t="shared" si="26"/>
        <v>41610.9035</v>
      </c>
      <c r="R106">
        <f t="shared" si="27"/>
        <v>-1.4404000001377426E-2</v>
      </c>
    </row>
    <row r="107" spans="1:19">
      <c r="A107" s="60" t="s">
        <v>69</v>
      </c>
      <c r="B107" s="61" t="s">
        <v>33</v>
      </c>
      <c r="C107" s="62">
        <v>57409.103900000002</v>
      </c>
      <c r="D107" s="62">
        <v>2.0000000000000001E-4</v>
      </c>
      <c r="E107">
        <f t="shared" si="21"/>
        <v>16765.993464298535</v>
      </c>
      <c r="F107">
        <f t="shared" si="17"/>
        <v>16766</v>
      </c>
      <c r="G107">
        <f t="shared" si="22"/>
        <v>-1.1795999998867046E-2</v>
      </c>
      <c r="L107">
        <f t="shared" si="23"/>
        <v>-1.1795999998867046E-2</v>
      </c>
      <c r="O107">
        <f t="shared" si="24"/>
        <v>-1.7555658524764196E-2</v>
      </c>
      <c r="P107">
        <f t="shared" si="25"/>
        <v>4.2373619172825408E-2</v>
      </c>
      <c r="Q107" s="2">
        <f t="shared" si="26"/>
        <v>42390.603900000002</v>
      </c>
      <c r="R107">
        <f t="shared" si="27"/>
        <v>-1.1795999998867046E-2</v>
      </c>
    </row>
    <row r="108" spans="1:19">
      <c r="A108" s="63" t="s">
        <v>70</v>
      </c>
      <c r="B108" s="64" t="s">
        <v>33</v>
      </c>
      <c r="C108" s="65">
        <v>57692.456749999998</v>
      </c>
      <c r="D108" s="65">
        <v>8.0000000000000004E-4</v>
      </c>
      <c r="E108">
        <f t="shared" si="21"/>
        <v>16922.988177450166</v>
      </c>
      <c r="F108">
        <f t="shared" si="17"/>
        <v>16923</v>
      </c>
      <c r="G108">
        <f t="shared" si="22"/>
        <v>-2.1338000005926006E-2</v>
      </c>
      <c r="L108">
        <f t="shared" si="23"/>
        <v>-2.1338000005926006E-2</v>
      </c>
      <c r="O108">
        <f t="shared" si="24"/>
        <v>-1.7761745721168905E-2</v>
      </c>
      <c r="P108">
        <f t="shared" si="25"/>
        <v>4.3277598939078857E-2</v>
      </c>
      <c r="Q108" s="2">
        <f t="shared" si="26"/>
        <v>42673.956749999998</v>
      </c>
      <c r="R108">
        <f t="shared" si="27"/>
        <v>-2.1338000005926006E-2</v>
      </c>
    </row>
    <row r="109" spans="1:19">
      <c r="A109" s="63" t="s">
        <v>70</v>
      </c>
      <c r="B109" s="64" t="s">
        <v>33</v>
      </c>
      <c r="C109" s="65">
        <v>57692.45768</v>
      </c>
      <c r="D109" s="65">
        <v>6.9999999999999999E-4</v>
      </c>
      <c r="E109">
        <f t="shared" si="21"/>
        <v>16922.988692726733</v>
      </c>
      <c r="F109">
        <f t="shared" si="17"/>
        <v>16923</v>
      </c>
      <c r="G109">
        <f t="shared" si="22"/>
        <v>-2.040800000395393E-2</v>
      </c>
      <c r="L109">
        <f t="shared" si="23"/>
        <v>-2.040800000395393E-2</v>
      </c>
      <c r="O109">
        <f t="shared" si="24"/>
        <v>-1.7761745721168905E-2</v>
      </c>
      <c r="P109">
        <f t="shared" si="25"/>
        <v>4.3277598939078857E-2</v>
      </c>
      <c r="Q109" s="2">
        <f t="shared" si="26"/>
        <v>42673.95768</v>
      </c>
      <c r="R109">
        <f t="shared" si="27"/>
        <v>-2.040800000395393E-2</v>
      </c>
    </row>
    <row r="110" spans="1:19">
      <c r="A110" s="63" t="s">
        <v>70</v>
      </c>
      <c r="B110" s="64" t="s">
        <v>33</v>
      </c>
      <c r="C110" s="65">
        <v>57692.459080000001</v>
      </c>
      <c r="D110" s="65">
        <v>6.9999999999999999E-4</v>
      </c>
      <c r="E110">
        <f t="shared" si="21"/>
        <v>16922.989468411884</v>
      </c>
      <c r="F110">
        <f t="shared" si="17"/>
        <v>16923</v>
      </c>
      <c r="G110">
        <f t="shared" si="22"/>
        <v>-1.9008000002941117E-2</v>
      </c>
      <c r="L110">
        <f t="shared" si="23"/>
        <v>-1.9008000002941117E-2</v>
      </c>
      <c r="O110">
        <f t="shared" si="24"/>
        <v>-1.7761745721168905E-2</v>
      </c>
      <c r="P110">
        <f t="shared" si="25"/>
        <v>4.3277598939078857E-2</v>
      </c>
      <c r="Q110" s="2">
        <f t="shared" si="26"/>
        <v>42673.959080000001</v>
      </c>
      <c r="R110">
        <f t="shared" si="27"/>
        <v>-1.9008000002941117E-2</v>
      </c>
    </row>
    <row r="111" spans="1:19">
      <c r="A111" s="66" t="s">
        <v>71</v>
      </c>
      <c r="B111" s="67" t="s">
        <v>35</v>
      </c>
      <c r="C111" s="68">
        <v>57720.493400000036</v>
      </c>
      <c r="D111" s="68">
        <v>2.9999999999999997E-4</v>
      </c>
      <c r="E111">
        <f>+(C111-C$7)/C$8</f>
        <v>16938.522186811599</v>
      </c>
      <c r="F111">
        <f t="shared" si="17"/>
        <v>16938.5</v>
      </c>
      <c r="G111">
        <f>+C111-(C$7+F111*C$8)</f>
        <v>4.0044000037596561E-2</v>
      </c>
      <c r="L111">
        <f>G111</f>
        <v>4.0044000037596561E-2</v>
      </c>
      <c r="O111">
        <f>+C$11+C$12*F111</f>
        <v>-1.7782091909348988E-2</v>
      </c>
      <c r="P111">
        <f>+D$11+D$12*F111</f>
        <v>4.3366845349122982E-2</v>
      </c>
      <c r="Q111" s="2">
        <f>+C111-15018.5</f>
        <v>42701.993400000036</v>
      </c>
      <c r="S111">
        <f>G111</f>
        <v>4.0044000037596561E-2</v>
      </c>
    </row>
    <row r="112" spans="1:19">
      <c r="A112" s="66" t="s">
        <v>71</v>
      </c>
      <c r="B112" s="67" t="s">
        <v>35</v>
      </c>
      <c r="C112" s="68">
        <v>57720.493470000103</v>
      </c>
      <c r="D112" s="68">
        <v>4.0000000000000002E-4</v>
      </c>
      <c r="E112">
        <f>+(C112-C$7)/C$8</f>
        <v>16938.522225595894</v>
      </c>
      <c r="F112">
        <f t="shared" si="17"/>
        <v>16938.5</v>
      </c>
      <c r="G112">
        <f>+C112-(C$7+F112*C$8)</f>
        <v>4.011400010494981E-2</v>
      </c>
      <c r="L112">
        <f>G112</f>
        <v>4.011400010494981E-2</v>
      </c>
      <c r="O112">
        <f>+C$11+C$12*F112</f>
        <v>-1.7782091909348988E-2</v>
      </c>
      <c r="P112">
        <f>+D$11+D$12*F112</f>
        <v>4.3366845349122982E-2</v>
      </c>
      <c r="Q112" s="2">
        <f>+C112-15018.5</f>
        <v>42701.993470000103</v>
      </c>
      <c r="S112">
        <f>G112</f>
        <v>4.011400010494981E-2</v>
      </c>
    </row>
    <row r="113" spans="1:19">
      <c r="A113" s="66" t="s">
        <v>71</v>
      </c>
      <c r="B113" s="67" t="s">
        <v>35</v>
      </c>
      <c r="C113" s="68">
        <v>57720.493979999796</v>
      </c>
      <c r="D113" s="68">
        <v>4.0000000000000002E-4</v>
      </c>
      <c r="E113">
        <f>+(C113-C$7)/C$8</f>
        <v>16938.522508166741</v>
      </c>
      <c r="F113">
        <f t="shared" si="17"/>
        <v>16938.5</v>
      </c>
      <c r="G113">
        <f>+C113-(C$7+F113*C$8)</f>
        <v>4.0623999797389843E-2</v>
      </c>
      <c r="L113">
        <f>G113</f>
        <v>4.0623999797389843E-2</v>
      </c>
      <c r="O113">
        <f>+C$11+C$12*F113</f>
        <v>-1.7782091909348988E-2</v>
      </c>
      <c r="P113">
        <f>+D$11+D$12*F113</f>
        <v>4.3366845349122982E-2</v>
      </c>
      <c r="Q113" s="2">
        <f>+C113-15018.5</f>
        <v>42701.993979999796</v>
      </c>
      <c r="S113">
        <f>G113</f>
        <v>4.0623999797389843E-2</v>
      </c>
    </row>
    <row r="114" spans="1:19">
      <c r="A114" s="66" t="s">
        <v>71</v>
      </c>
      <c r="B114" s="67" t="s">
        <v>33</v>
      </c>
      <c r="C114" s="68">
        <v>57739.384879999794</v>
      </c>
      <c r="D114" s="68">
        <v>2.0000000000000001E-4</v>
      </c>
      <c r="E114">
        <f>+(C114-C$7)/C$8</f>
        <v>16948.989215760033</v>
      </c>
      <c r="F114">
        <f t="shared" si="17"/>
        <v>16949</v>
      </c>
      <c r="G114">
        <f>+C114-(C$7+F114*C$8)</f>
        <v>-1.9464000208245125E-2</v>
      </c>
      <c r="L114">
        <f>G114</f>
        <v>-1.9464000208245125E-2</v>
      </c>
      <c r="O114">
        <f>+C$11+C$12*F114</f>
        <v>-1.7795874811019366E-2</v>
      </c>
      <c r="P114">
        <f>+D$11+D$12*F114</f>
        <v>4.3427302594636744E-2</v>
      </c>
      <c r="Q114" s="2">
        <f>+C114-15018.5</f>
        <v>42720.884879999794</v>
      </c>
      <c r="R114">
        <f>G114</f>
        <v>-1.9464000208245125E-2</v>
      </c>
    </row>
    <row r="115" spans="1:19">
      <c r="A115" s="66" t="s">
        <v>71</v>
      </c>
      <c r="B115" s="67" t="s">
        <v>33</v>
      </c>
      <c r="C115" s="68">
        <v>57739.385309999809</v>
      </c>
      <c r="D115" s="68">
        <v>2.9999999999999997E-4</v>
      </c>
      <c r="E115">
        <f>+(C115-C$7)/C$8</f>
        <v>16948.989454006198</v>
      </c>
      <c r="F115">
        <f t="shared" si="17"/>
        <v>16949</v>
      </c>
      <c r="G115">
        <f>+C115-(C$7+F115*C$8)</f>
        <v>-1.9034000193641987E-2</v>
      </c>
      <c r="L115">
        <f>G115</f>
        <v>-1.9034000193641987E-2</v>
      </c>
      <c r="O115">
        <f>+C$11+C$12*F115</f>
        <v>-1.7795874811019366E-2</v>
      </c>
      <c r="P115">
        <f>+D$11+D$12*F115</f>
        <v>4.3427302594636744E-2</v>
      </c>
      <c r="Q115" s="2">
        <f>+C115-15018.5</f>
        <v>42720.885309999809</v>
      </c>
      <c r="R115">
        <f>G115</f>
        <v>-1.9034000193641987E-2</v>
      </c>
    </row>
    <row r="116" spans="1:19">
      <c r="A116" s="13"/>
      <c r="C116" s="23"/>
      <c r="D116" s="23"/>
    </row>
    <row r="117" spans="1:19">
      <c r="A117" s="13"/>
      <c r="C117" s="23"/>
      <c r="D117" s="23"/>
    </row>
    <row r="118" spans="1:19">
      <c r="A118" s="13"/>
      <c r="C118" s="23"/>
      <c r="D118" s="23"/>
    </row>
    <row r="119" spans="1:19">
      <c r="A119" s="13"/>
      <c r="C119" s="23"/>
      <c r="D119" s="23"/>
    </row>
    <row r="120" spans="1:19">
      <c r="A120" s="13"/>
      <c r="C120" s="23"/>
      <c r="D120" s="23"/>
    </row>
    <row r="121" spans="1:19">
      <c r="A121" s="13"/>
      <c r="C121" s="23"/>
      <c r="D121" s="23"/>
    </row>
    <row r="122" spans="1:19">
      <c r="A122" s="13"/>
      <c r="C122" s="23"/>
      <c r="D122" s="23"/>
    </row>
    <row r="123" spans="1:19">
      <c r="A123" s="13"/>
      <c r="C123" s="23"/>
      <c r="D123" s="23"/>
    </row>
    <row r="124" spans="1:19">
      <c r="A124" s="13"/>
      <c r="C124" s="23"/>
      <c r="D124" s="23"/>
    </row>
    <row r="125" spans="1:19">
      <c r="A125" s="13"/>
      <c r="C125" s="23"/>
      <c r="D125" s="23"/>
    </row>
    <row r="126" spans="1:19">
      <c r="A126" s="13"/>
      <c r="C126" s="23"/>
      <c r="D126" s="23"/>
    </row>
    <row r="127" spans="1:19">
      <c r="A127" s="13"/>
      <c r="C127" s="23"/>
      <c r="D127" s="23"/>
    </row>
    <row r="128" spans="1:19">
      <c r="A128" s="13"/>
      <c r="C128" s="23"/>
      <c r="D128" s="23"/>
    </row>
    <row r="129" spans="1:4">
      <c r="A129" s="13"/>
      <c r="C129" s="23"/>
      <c r="D129" s="23"/>
    </row>
    <row r="130" spans="1:4">
      <c r="A130" s="13"/>
      <c r="C130" s="23"/>
      <c r="D130" s="23"/>
    </row>
    <row r="131" spans="1:4">
      <c r="A131" s="13"/>
      <c r="C131" s="23"/>
      <c r="D131" s="23"/>
    </row>
    <row r="132" spans="1:4">
      <c r="A132" s="13"/>
      <c r="C132" s="23"/>
      <c r="D132" s="23"/>
    </row>
    <row r="133" spans="1:4">
      <c r="A133" s="13"/>
      <c r="C133" s="23"/>
      <c r="D133" s="23"/>
    </row>
    <row r="134" spans="1:4">
      <c r="A134" s="13"/>
      <c r="C134" s="23"/>
      <c r="D134" s="23"/>
    </row>
    <row r="135" spans="1:4">
      <c r="A135" s="13"/>
      <c r="C135" s="23"/>
      <c r="D135" s="23"/>
    </row>
    <row r="136" spans="1:4">
      <c r="A136" s="13"/>
      <c r="C136" s="23"/>
      <c r="D136" s="23"/>
    </row>
    <row r="137" spans="1:4">
      <c r="A137" s="13"/>
      <c r="C137" s="23"/>
      <c r="D137" s="23"/>
    </row>
    <row r="138" spans="1:4">
      <c r="A138" s="13"/>
      <c r="C138" s="23"/>
      <c r="D138" s="23"/>
    </row>
    <row r="139" spans="1:4">
      <c r="A139" s="13"/>
      <c r="C139" s="23"/>
      <c r="D139" s="23"/>
    </row>
    <row r="140" spans="1:4">
      <c r="A140" s="13"/>
      <c r="C140" s="23"/>
      <c r="D140" s="23"/>
    </row>
    <row r="141" spans="1:4">
      <c r="A141" s="13"/>
      <c r="C141" s="23"/>
      <c r="D141" s="23"/>
    </row>
    <row r="142" spans="1:4">
      <c r="A142" s="13"/>
      <c r="C142" s="23"/>
      <c r="D142" s="23"/>
    </row>
    <row r="143" spans="1:4">
      <c r="A143" s="13"/>
      <c r="C143" s="23"/>
      <c r="D143" s="23"/>
    </row>
    <row r="144" spans="1:4">
      <c r="A144" s="13"/>
      <c r="C144" s="23"/>
      <c r="D144" s="23"/>
    </row>
    <row r="145" spans="1:4">
      <c r="A145" s="13"/>
      <c r="C145" s="23"/>
      <c r="D145" s="23"/>
    </row>
    <row r="146" spans="1:4">
      <c r="A146" s="13"/>
      <c r="C146" s="23"/>
      <c r="D146" s="23"/>
    </row>
    <row r="147" spans="1:4">
      <c r="A147" s="13"/>
      <c r="C147" s="23"/>
      <c r="D147" s="23"/>
    </row>
    <row r="148" spans="1:4">
      <c r="A148" s="13"/>
      <c r="C148" s="23"/>
      <c r="D148" s="23"/>
    </row>
    <row r="149" spans="1:4">
      <c r="A149" s="13"/>
      <c r="C149" s="23"/>
      <c r="D149" s="23"/>
    </row>
    <row r="150" spans="1:4">
      <c r="A150" s="13"/>
      <c r="C150" s="23"/>
      <c r="D150" s="23"/>
    </row>
    <row r="151" spans="1:4">
      <c r="A151" s="13"/>
      <c r="C151" s="23"/>
      <c r="D151" s="23"/>
    </row>
    <row r="152" spans="1:4">
      <c r="A152" s="13"/>
      <c r="C152" s="23"/>
      <c r="D152" s="23"/>
    </row>
    <row r="153" spans="1:4">
      <c r="A153" s="13"/>
      <c r="C153" s="23"/>
      <c r="D153" s="23"/>
    </row>
    <row r="154" spans="1:4">
      <c r="A154" s="13"/>
      <c r="C154" s="23"/>
      <c r="D154" s="23"/>
    </row>
    <row r="155" spans="1:4">
      <c r="A155" s="13"/>
      <c r="C155" s="23"/>
      <c r="D155" s="23"/>
    </row>
    <row r="156" spans="1:4">
      <c r="A156" s="13"/>
      <c r="C156" s="23"/>
      <c r="D156" s="23"/>
    </row>
    <row r="157" spans="1:4">
      <c r="A157" s="13"/>
      <c r="C157" s="23"/>
      <c r="D157" s="23"/>
    </row>
    <row r="158" spans="1:4">
      <c r="A158" s="13"/>
      <c r="C158" s="23"/>
      <c r="D158" s="23"/>
    </row>
    <row r="159" spans="1:4">
      <c r="A159" s="13"/>
      <c r="C159" s="23"/>
      <c r="D159" s="23"/>
    </row>
    <row r="160" spans="1:4">
      <c r="A160" s="13"/>
      <c r="C160" s="23"/>
      <c r="D160" s="23"/>
    </row>
    <row r="161" spans="1:4">
      <c r="A161" s="13"/>
      <c r="C161" s="23"/>
      <c r="D161" s="23"/>
    </row>
    <row r="162" spans="1:4">
      <c r="A162" s="13"/>
      <c r="C162" s="23"/>
      <c r="D162" s="23"/>
    </row>
    <row r="163" spans="1:4">
      <c r="A163" s="13"/>
      <c r="C163" s="23"/>
      <c r="D163" s="23"/>
    </row>
    <row r="164" spans="1:4">
      <c r="A164" s="13"/>
      <c r="C164" s="23"/>
      <c r="D164" s="23"/>
    </row>
    <row r="165" spans="1:4">
      <c r="A165" s="13"/>
      <c r="C165" s="23"/>
      <c r="D165" s="23"/>
    </row>
    <row r="166" spans="1:4">
      <c r="A166" s="13"/>
      <c r="C166" s="23"/>
      <c r="D166" s="23"/>
    </row>
    <row r="167" spans="1:4">
      <c r="A167" s="13"/>
      <c r="C167" s="23"/>
      <c r="D167" s="23"/>
    </row>
    <row r="168" spans="1:4">
      <c r="A168" s="13"/>
      <c r="C168" s="23"/>
      <c r="D168" s="23"/>
    </row>
    <row r="169" spans="1:4">
      <c r="A169" s="13"/>
      <c r="C169" s="23"/>
      <c r="D169" s="23"/>
    </row>
    <row r="170" spans="1:4">
      <c r="A170" s="13"/>
      <c r="C170" s="23"/>
      <c r="D170" s="23"/>
    </row>
    <row r="171" spans="1:4">
      <c r="A171" s="13"/>
      <c r="C171" s="23"/>
      <c r="D171" s="23"/>
    </row>
    <row r="172" spans="1:4">
      <c r="A172" s="13"/>
      <c r="C172" s="23"/>
      <c r="D172" s="23"/>
    </row>
    <row r="173" spans="1:4">
      <c r="A173" s="13"/>
      <c r="C173" s="23"/>
      <c r="D173" s="23"/>
    </row>
    <row r="174" spans="1:4">
      <c r="A174" s="13"/>
      <c r="C174" s="23"/>
      <c r="D174" s="23"/>
    </row>
    <row r="175" spans="1:4">
      <c r="A175" s="13"/>
      <c r="C175" s="23"/>
      <c r="D175" s="23"/>
    </row>
    <row r="176" spans="1:4">
      <c r="A176" s="13"/>
      <c r="C176" s="23"/>
      <c r="D176" s="23"/>
    </row>
    <row r="177" spans="1:4">
      <c r="A177" s="13"/>
      <c r="C177" s="23"/>
      <c r="D177" s="23"/>
    </row>
    <row r="178" spans="1:4">
      <c r="A178" s="13"/>
      <c r="C178" s="23"/>
      <c r="D178" s="23"/>
    </row>
    <row r="179" spans="1:4">
      <c r="A179" s="13"/>
      <c r="C179" s="23"/>
      <c r="D179" s="23"/>
    </row>
    <row r="180" spans="1:4">
      <c r="A180" s="13"/>
      <c r="C180" s="23"/>
      <c r="D180" s="23"/>
    </row>
    <row r="181" spans="1:4">
      <c r="A181" s="13"/>
      <c r="C181" s="23"/>
      <c r="D181" s="23"/>
    </row>
    <row r="182" spans="1:4">
      <c r="A182" s="13"/>
      <c r="C182" s="23"/>
      <c r="D182" s="23"/>
    </row>
    <row r="183" spans="1:4">
      <c r="A183" s="13"/>
      <c r="C183" s="23"/>
      <c r="D183" s="23"/>
    </row>
    <row r="184" spans="1:4">
      <c r="A184" s="13"/>
      <c r="C184" s="23"/>
      <c r="D184" s="23"/>
    </row>
    <row r="185" spans="1:4">
      <c r="A185" s="13"/>
      <c r="C185" s="23"/>
      <c r="D185" s="23"/>
    </row>
    <row r="186" spans="1:4">
      <c r="A186" s="13"/>
      <c r="C186" s="23"/>
      <c r="D186" s="23"/>
    </row>
    <row r="187" spans="1:4">
      <c r="A187" s="13"/>
      <c r="C187" s="23"/>
      <c r="D187" s="23"/>
    </row>
    <row r="188" spans="1:4">
      <c r="A188" s="13"/>
      <c r="C188" s="23"/>
      <c r="D188" s="23"/>
    </row>
    <row r="189" spans="1:4">
      <c r="A189" s="13"/>
      <c r="C189" s="23"/>
      <c r="D189" s="23"/>
    </row>
    <row r="190" spans="1:4">
      <c r="A190" s="13"/>
      <c r="C190" s="23"/>
      <c r="D190" s="23"/>
    </row>
    <row r="191" spans="1:4">
      <c r="A191" s="13"/>
      <c r="C191" s="23"/>
      <c r="D191" s="23"/>
    </row>
    <row r="192" spans="1:4">
      <c r="A192" s="13"/>
      <c r="C192" s="23"/>
      <c r="D192" s="23"/>
    </row>
    <row r="193" spans="1:4">
      <c r="A193" s="13"/>
      <c r="C193" s="23"/>
      <c r="D193" s="23"/>
    </row>
    <row r="194" spans="1:4">
      <c r="A194" s="13"/>
      <c r="C194" s="23"/>
      <c r="D194" s="23"/>
    </row>
    <row r="195" spans="1:4">
      <c r="A195" s="13"/>
      <c r="C195" s="23"/>
      <c r="D195" s="23"/>
    </row>
    <row r="196" spans="1:4">
      <c r="A196" s="13"/>
      <c r="C196" s="23"/>
      <c r="D196" s="23"/>
    </row>
    <row r="197" spans="1:4">
      <c r="A197" s="13"/>
      <c r="C197" s="23"/>
      <c r="D197" s="23"/>
    </row>
    <row r="198" spans="1:4">
      <c r="A198" s="13"/>
      <c r="C198" s="23"/>
      <c r="D198" s="23"/>
    </row>
    <row r="199" spans="1:4">
      <c r="A199" s="13"/>
      <c r="C199" s="23"/>
      <c r="D199" s="23"/>
    </row>
    <row r="200" spans="1:4">
      <c r="A200" s="13"/>
      <c r="C200" s="23"/>
      <c r="D200" s="23"/>
    </row>
    <row r="201" spans="1:4">
      <c r="A201" s="13"/>
      <c r="C201" s="23"/>
      <c r="D201" s="23"/>
    </row>
    <row r="202" spans="1:4">
      <c r="A202" s="13"/>
      <c r="C202" s="23"/>
      <c r="D202" s="23"/>
    </row>
    <row r="203" spans="1:4">
      <c r="A203" s="13"/>
      <c r="C203" s="23"/>
      <c r="D203" s="23"/>
    </row>
    <row r="204" spans="1:4">
      <c r="A204" s="13"/>
      <c r="C204" s="23"/>
      <c r="D204" s="23"/>
    </row>
    <row r="205" spans="1:4">
      <c r="A205" s="13"/>
      <c r="C205" s="23"/>
      <c r="D205" s="23"/>
    </row>
    <row r="206" spans="1:4">
      <c r="A206" s="13"/>
      <c r="C206" s="23"/>
      <c r="D206" s="23"/>
    </row>
    <row r="207" spans="1:4">
      <c r="A207" s="13"/>
      <c r="C207" s="23"/>
      <c r="D207" s="23"/>
    </row>
    <row r="208" spans="1:4">
      <c r="A208" s="13"/>
      <c r="C208" s="23"/>
      <c r="D208" s="23"/>
    </row>
    <row r="209" spans="1:4">
      <c r="A209" s="13"/>
      <c r="C209" s="23"/>
      <c r="D209" s="23"/>
    </row>
    <row r="210" spans="1:4">
      <c r="A210" s="13"/>
      <c r="C210" s="23"/>
      <c r="D210" s="23"/>
    </row>
    <row r="211" spans="1:4">
      <c r="A211" s="13"/>
      <c r="C211" s="23"/>
      <c r="D211" s="23"/>
    </row>
    <row r="212" spans="1:4">
      <c r="A212" s="13"/>
      <c r="C212" s="23"/>
      <c r="D212" s="23"/>
    </row>
    <row r="213" spans="1:4">
      <c r="A213" s="13"/>
      <c r="C213" s="23"/>
      <c r="D213" s="23"/>
    </row>
    <row r="214" spans="1:4">
      <c r="A214" s="13"/>
      <c r="C214" s="23"/>
      <c r="D214" s="23"/>
    </row>
    <row r="215" spans="1:4">
      <c r="A215" s="13"/>
      <c r="C215" s="23"/>
      <c r="D215" s="23"/>
    </row>
    <row r="216" spans="1:4">
      <c r="A216" s="13"/>
      <c r="C216" s="23"/>
      <c r="D216" s="23"/>
    </row>
    <row r="217" spans="1:4">
      <c r="A217" s="13"/>
      <c r="C217" s="23"/>
      <c r="D217" s="23"/>
    </row>
    <row r="218" spans="1:4">
      <c r="A218" s="13"/>
      <c r="C218" s="23"/>
      <c r="D218" s="23"/>
    </row>
    <row r="219" spans="1:4">
      <c r="A219" s="13"/>
      <c r="C219" s="23"/>
      <c r="D219" s="23"/>
    </row>
    <row r="220" spans="1:4">
      <c r="A220" s="13"/>
      <c r="C220" s="23"/>
      <c r="D220" s="23"/>
    </row>
    <row r="221" spans="1:4">
      <c r="A221" s="13"/>
      <c r="C221" s="23"/>
      <c r="D221" s="23"/>
    </row>
    <row r="222" spans="1:4">
      <c r="A222" s="13"/>
      <c r="C222" s="23"/>
      <c r="D222" s="23"/>
    </row>
    <row r="223" spans="1:4">
      <c r="A223" s="13"/>
      <c r="C223" s="23"/>
      <c r="D223" s="23"/>
    </row>
    <row r="224" spans="1:4">
      <c r="A224" s="13"/>
      <c r="C224" s="23"/>
      <c r="D224" s="23"/>
    </row>
    <row r="225" spans="1:4">
      <c r="A225" s="13"/>
      <c r="C225" s="23"/>
      <c r="D225" s="23"/>
    </row>
    <row r="226" spans="1:4">
      <c r="A226" s="13"/>
      <c r="C226" s="23"/>
      <c r="D226" s="23"/>
    </row>
    <row r="227" spans="1:4">
      <c r="A227" s="13"/>
      <c r="C227" s="23"/>
      <c r="D227" s="23"/>
    </row>
    <row r="228" spans="1:4">
      <c r="A228" s="13"/>
      <c r="C228" s="23"/>
      <c r="D228" s="23"/>
    </row>
    <row r="229" spans="1:4">
      <c r="A229" s="13"/>
      <c r="C229" s="23"/>
      <c r="D229" s="23"/>
    </row>
    <row r="230" spans="1:4">
      <c r="A230" s="13"/>
      <c r="C230" s="23"/>
      <c r="D230" s="23"/>
    </row>
    <row r="231" spans="1:4">
      <c r="A231" s="13"/>
      <c r="C231" s="23"/>
      <c r="D231" s="23"/>
    </row>
    <row r="232" spans="1:4">
      <c r="A232" s="13"/>
      <c r="C232" s="23"/>
      <c r="D232" s="23"/>
    </row>
    <row r="233" spans="1:4">
      <c r="A233" s="13"/>
      <c r="C233" s="23"/>
      <c r="D233" s="23"/>
    </row>
    <row r="234" spans="1:4">
      <c r="A234" s="13"/>
      <c r="C234" s="23"/>
      <c r="D234" s="23"/>
    </row>
    <row r="235" spans="1:4">
      <c r="A235" s="13"/>
      <c r="C235" s="23"/>
      <c r="D235" s="23"/>
    </row>
    <row r="236" spans="1:4">
      <c r="A236" s="13"/>
      <c r="C236" s="23"/>
      <c r="D236" s="23"/>
    </row>
    <row r="237" spans="1:4">
      <c r="A237" s="13"/>
      <c r="C237" s="23"/>
      <c r="D237" s="23"/>
    </row>
    <row r="238" spans="1:4">
      <c r="A238" s="13"/>
      <c r="C238" s="23"/>
      <c r="D238" s="23"/>
    </row>
    <row r="239" spans="1:4">
      <c r="A239" s="13"/>
      <c r="C239" s="23"/>
      <c r="D239" s="23"/>
    </row>
    <row r="240" spans="1:4">
      <c r="A240" s="13"/>
      <c r="C240" s="23"/>
      <c r="D240" s="23"/>
    </row>
    <row r="241" spans="1:4">
      <c r="A241" s="13"/>
      <c r="C241" s="23"/>
      <c r="D241" s="23"/>
    </row>
    <row r="242" spans="1:4">
      <c r="A242" s="13"/>
      <c r="C242" s="23"/>
      <c r="D242" s="23"/>
    </row>
    <row r="243" spans="1:4">
      <c r="A243" s="13"/>
      <c r="C243" s="23"/>
      <c r="D243" s="23"/>
    </row>
    <row r="244" spans="1:4">
      <c r="A244" s="13"/>
      <c r="C244" s="23"/>
      <c r="D244" s="23"/>
    </row>
    <row r="245" spans="1:4">
      <c r="A245" s="13"/>
      <c r="C245" s="23"/>
      <c r="D245" s="23"/>
    </row>
    <row r="246" spans="1:4">
      <c r="A246" s="13"/>
      <c r="C246" s="23"/>
      <c r="D246" s="23"/>
    </row>
    <row r="247" spans="1:4">
      <c r="A247" s="13"/>
      <c r="C247" s="23"/>
      <c r="D247" s="23"/>
    </row>
    <row r="248" spans="1:4">
      <c r="A248" s="13"/>
      <c r="C248" s="23"/>
      <c r="D248" s="23"/>
    </row>
    <row r="249" spans="1:4">
      <c r="A249" s="13"/>
      <c r="C249" s="23"/>
      <c r="D249" s="23"/>
    </row>
    <row r="250" spans="1:4">
      <c r="A250" s="13"/>
      <c r="C250" s="23"/>
      <c r="D250" s="23"/>
    </row>
    <row r="251" spans="1:4">
      <c r="A251" s="13"/>
      <c r="C251" s="23"/>
      <c r="D251" s="23"/>
    </row>
    <row r="252" spans="1:4">
      <c r="A252" s="13"/>
      <c r="C252" s="23"/>
      <c r="D252" s="23"/>
    </row>
    <row r="253" spans="1:4">
      <c r="A253" s="13"/>
      <c r="C253" s="23"/>
      <c r="D253" s="23"/>
    </row>
    <row r="254" spans="1:4">
      <c r="A254" s="13"/>
      <c r="C254" s="23"/>
      <c r="D254" s="23"/>
    </row>
    <row r="255" spans="1:4">
      <c r="A255" s="13"/>
      <c r="C255" s="23"/>
      <c r="D255" s="23"/>
    </row>
    <row r="256" spans="1:4">
      <c r="A256" s="13"/>
      <c r="C256" s="23"/>
      <c r="D256" s="23"/>
    </row>
    <row r="257" spans="1:4">
      <c r="A257" s="13"/>
      <c r="C257" s="23"/>
      <c r="D257" s="23"/>
    </row>
    <row r="258" spans="1:4">
      <c r="A258" s="13"/>
      <c r="C258" s="23"/>
      <c r="D258" s="23"/>
    </row>
    <row r="259" spans="1:4">
      <c r="A259" s="13"/>
      <c r="C259" s="23"/>
      <c r="D259" s="23"/>
    </row>
    <row r="260" spans="1:4">
      <c r="A260" s="13"/>
      <c r="C260" s="23"/>
      <c r="D260" s="23"/>
    </row>
    <row r="261" spans="1:4">
      <c r="A261" s="13"/>
      <c r="C261" s="23"/>
      <c r="D261" s="23"/>
    </row>
    <row r="262" spans="1:4">
      <c r="A262" s="13"/>
      <c r="C262" s="23"/>
      <c r="D262" s="23"/>
    </row>
    <row r="263" spans="1:4">
      <c r="A263" s="13"/>
      <c r="C263" s="23"/>
      <c r="D263" s="23"/>
    </row>
    <row r="264" spans="1:4">
      <c r="A264" s="13"/>
      <c r="C264" s="23"/>
      <c r="D264" s="23"/>
    </row>
    <row r="265" spans="1:4">
      <c r="A265" s="13"/>
      <c r="C265" s="23"/>
      <c r="D265" s="23"/>
    </row>
    <row r="266" spans="1:4">
      <c r="A266" s="13"/>
      <c r="C266" s="23"/>
      <c r="D266" s="23"/>
    </row>
    <row r="267" spans="1:4">
      <c r="A267" s="13"/>
      <c r="C267" s="23"/>
      <c r="D267" s="23"/>
    </row>
    <row r="268" spans="1:4">
      <c r="A268" s="13"/>
      <c r="C268" s="23"/>
      <c r="D268" s="23"/>
    </row>
    <row r="269" spans="1:4">
      <c r="A269" s="13"/>
      <c r="C269" s="23"/>
      <c r="D269" s="23"/>
    </row>
    <row r="270" spans="1:4">
      <c r="A270" s="13"/>
      <c r="C270" s="23"/>
      <c r="D270" s="23"/>
    </row>
    <row r="271" spans="1:4">
      <c r="A271" s="13"/>
      <c r="C271" s="23"/>
      <c r="D271" s="23"/>
    </row>
    <row r="272" spans="1:4">
      <c r="A272" s="13"/>
      <c r="C272" s="23"/>
      <c r="D272" s="23"/>
    </row>
    <row r="273" spans="1:4">
      <c r="A273" s="13"/>
      <c r="C273" s="23"/>
      <c r="D273" s="23"/>
    </row>
    <row r="274" spans="1:4">
      <c r="A274" s="13"/>
      <c r="C274" s="23"/>
      <c r="D274" s="23"/>
    </row>
    <row r="275" spans="1:4">
      <c r="A275" s="13"/>
      <c r="C275" s="23"/>
      <c r="D275" s="23"/>
    </row>
    <row r="276" spans="1:4">
      <c r="A276" s="13"/>
      <c r="C276" s="23"/>
      <c r="D276" s="23"/>
    </row>
    <row r="277" spans="1:4">
      <c r="A277" s="13"/>
      <c r="C277" s="23"/>
      <c r="D277" s="23"/>
    </row>
    <row r="278" spans="1:4">
      <c r="A278" s="13"/>
      <c r="C278" s="23"/>
      <c r="D278" s="23"/>
    </row>
    <row r="279" spans="1:4">
      <c r="A279" s="13"/>
      <c r="C279" s="23"/>
      <c r="D279" s="23"/>
    </row>
    <row r="280" spans="1:4">
      <c r="A280" s="13"/>
      <c r="C280" s="23"/>
      <c r="D280" s="23"/>
    </row>
    <row r="281" spans="1:4">
      <c r="A281" s="13"/>
      <c r="C281" s="23"/>
      <c r="D281" s="23"/>
    </row>
    <row r="282" spans="1:4">
      <c r="A282" s="13"/>
      <c r="C282" s="23"/>
      <c r="D282" s="23"/>
    </row>
    <row r="283" spans="1:4">
      <c r="A283" s="13"/>
      <c r="C283" s="23"/>
      <c r="D283" s="23"/>
    </row>
    <row r="284" spans="1:4">
      <c r="A284" s="13"/>
      <c r="C284" s="23"/>
      <c r="D284" s="23"/>
    </row>
    <row r="285" spans="1:4">
      <c r="A285" s="13"/>
      <c r="C285" s="23"/>
      <c r="D285" s="23"/>
    </row>
    <row r="286" spans="1:4">
      <c r="A286" s="13"/>
      <c r="C286" s="23"/>
      <c r="D286" s="23"/>
    </row>
    <row r="287" spans="1:4">
      <c r="A287" s="13"/>
      <c r="C287" s="23"/>
      <c r="D287" s="23"/>
    </row>
    <row r="288" spans="1:4">
      <c r="A288" s="13"/>
      <c r="C288" s="23"/>
      <c r="D288" s="23"/>
    </row>
    <row r="289" spans="1:4">
      <c r="A289" s="13"/>
      <c r="C289" s="23"/>
      <c r="D289" s="23"/>
    </row>
    <row r="290" spans="1:4">
      <c r="A290" s="13"/>
      <c r="C290" s="23"/>
      <c r="D290" s="23"/>
    </row>
    <row r="291" spans="1:4">
      <c r="A291" s="13"/>
      <c r="C291" s="23"/>
      <c r="D291" s="23"/>
    </row>
    <row r="292" spans="1:4">
      <c r="A292" s="13"/>
      <c r="C292" s="23"/>
      <c r="D292" s="23"/>
    </row>
    <row r="293" spans="1:4">
      <c r="A293" s="13"/>
      <c r="C293" s="23"/>
      <c r="D293" s="23"/>
    </row>
    <row r="294" spans="1:4">
      <c r="A294" s="13"/>
      <c r="C294" s="23"/>
      <c r="D294" s="23"/>
    </row>
    <row r="295" spans="1:4">
      <c r="A295" s="13"/>
      <c r="C295" s="23"/>
      <c r="D295" s="23"/>
    </row>
    <row r="296" spans="1:4">
      <c r="A296" s="13"/>
      <c r="C296" s="23"/>
      <c r="D296" s="23"/>
    </row>
    <row r="297" spans="1:4">
      <c r="A297" s="13"/>
      <c r="C297" s="23"/>
      <c r="D297" s="23"/>
    </row>
    <row r="298" spans="1:4">
      <c r="A298" s="13"/>
      <c r="C298" s="23"/>
      <c r="D298" s="23"/>
    </row>
    <row r="299" spans="1:4">
      <c r="A299" s="13"/>
      <c r="C299" s="23"/>
      <c r="D299" s="23"/>
    </row>
    <row r="300" spans="1:4">
      <c r="A300" s="13"/>
      <c r="C300" s="23"/>
      <c r="D300" s="23"/>
    </row>
    <row r="301" spans="1:4">
      <c r="A301" s="13"/>
      <c r="C301" s="23"/>
      <c r="D301" s="23"/>
    </row>
    <row r="302" spans="1:4">
      <c r="A302" s="13"/>
      <c r="C302" s="23"/>
      <c r="D302" s="23"/>
    </row>
    <row r="303" spans="1:4">
      <c r="A303" s="13"/>
      <c r="C303" s="23"/>
      <c r="D303" s="23"/>
    </row>
    <row r="304" spans="1:4">
      <c r="A304" s="13"/>
      <c r="C304" s="23"/>
      <c r="D304" s="23"/>
    </row>
    <row r="305" spans="1:4">
      <c r="A305" s="13"/>
      <c r="C305" s="23"/>
      <c r="D305" s="23"/>
    </row>
    <row r="306" spans="1:4">
      <c r="A306" s="13"/>
      <c r="C306" s="23"/>
      <c r="D306" s="23"/>
    </row>
    <row r="307" spans="1:4">
      <c r="A307" s="13"/>
      <c r="C307" s="23"/>
      <c r="D307" s="23"/>
    </row>
    <row r="308" spans="1:4">
      <c r="A308" s="13"/>
      <c r="C308" s="23"/>
      <c r="D308" s="23"/>
    </row>
    <row r="309" spans="1:4">
      <c r="A309" s="13"/>
      <c r="C309" s="23"/>
      <c r="D309" s="23"/>
    </row>
    <row r="310" spans="1:4">
      <c r="A310" s="13"/>
      <c r="C310" s="23"/>
      <c r="D310" s="23"/>
    </row>
    <row r="311" spans="1:4">
      <c r="A311" s="13"/>
      <c r="C311" s="23"/>
      <c r="D311" s="23"/>
    </row>
    <row r="312" spans="1:4">
      <c r="A312" s="13"/>
      <c r="C312" s="23"/>
      <c r="D312" s="23"/>
    </row>
    <row r="313" spans="1:4">
      <c r="A313" s="13"/>
      <c r="C313" s="23"/>
      <c r="D313" s="23"/>
    </row>
    <row r="314" spans="1:4">
      <c r="A314" s="13"/>
      <c r="C314" s="23"/>
      <c r="D314" s="23"/>
    </row>
    <row r="315" spans="1:4">
      <c r="A315" s="13"/>
      <c r="C315" s="23"/>
      <c r="D315" s="23"/>
    </row>
    <row r="316" spans="1:4">
      <c r="A316" s="13"/>
      <c r="C316" s="23"/>
      <c r="D316" s="23"/>
    </row>
    <row r="317" spans="1:4">
      <c r="A317" s="13"/>
      <c r="C317" s="23"/>
      <c r="D317" s="23"/>
    </row>
    <row r="318" spans="1:4">
      <c r="A318" s="13"/>
      <c r="C318" s="23"/>
      <c r="D318" s="23"/>
    </row>
    <row r="319" spans="1:4">
      <c r="A319" s="13"/>
      <c r="C319" s="23"/>
      <c r="D319" s="23"/>
    </row>
    <row r="320" spans="1:4">
      <c r="A320" s="13"/>
      <c r="C320" s="23"/>
      <c r="D320" s="23"/>
    </row>
    <row r="321" spans="1:4">
      <c r="A321" s="13"/>
      <c r="C321" s="23"/>
      <c r="D321" s="23"/>
    </row>
    <row r="322" spans="1:4">
      <c r="A322" s="13"/>
      <c r="C322" s="23"/>
      <c r="D322" s="23"/>
    </row>
    <row r="323" spans="1:4">
      <c r="A323" s="13"/>
      <c r="C323" s="23"/>
      <c r="D323" s="23"/>
    </row>
    <row r="324" spans="1:4">
      <c r="A324" s="13"/>
      <c r="C324" s="23"/>
      <c r="D324" s="23"/>
    </row>
    <row r="325" spans="1:4">
      <c r="A325" s="13"/>
      <c r="C325" s="23"/>
      <c r="D325" s="23"/>
    </row>
    <row r="326" spans="1:4">
      <c r="A326" s="13"/>
      <c r="C326" s="23"/>
      <c r="D326" s="23"/>
    </row>
    <row r="327" spans="1:4">
      <c r="A327" s="13"/>
      <c r="C327" s="23"/>
      <c r="D327" s="23"/>
    </row>
    <row r="328" spans="1:4">
      <c r="A328" s="13"/>
      <c r="C328" s="23"/>
      <c r="D328" s="23"/>
    </row>
    <row r="329" spans="1:4">
      <c r="A329" s="13"/>
      <c r="C329" s="23"/>
      <c r="D329" s="23"/>
    </row>
    <row r="330" spans="1:4">
      <c r="A330" s="13"/>
      <c r="C330" s="23"/>
      <c r="D330" s="23"/>
    </row>
    <row r="331" spans="1:4">
      <c r="A331" s="13"/>
      <c r="C331" s="23"/>
      <c r="D331" s="23"/>
    </row>
    <row r="332" spans="1:4">
      <c r="A332" s="13"/>
      <c r="C332" s="23"/>
      <c r="D332" s="23"/>
    </row>
    <row r="333" spans="1:4">
      <c r="A333" s="13"/>
      <c r="C333" s="23"/>
      <c r="D333" s="23"/>
    </row>
    <row r="334" spans="1:4">
      <c r="A334" s="13"/>
      <c r="C334" s="23"/>
      <c r="D334" s="23"/>
    </row>
    <row r="335" spans="1:4">
      <c r="A335" s="13"/>
      <c r="C335" s="23"/>
      <c r="D335" s="23"/>
    </row>
    <row r="336" spans="1:4">
      <c r="A336" s="13"/>
      <c r="C336" s="23"/>
      <c r="D336" s="23"/>
    </row>
    <row r="337" spans="1:4">
      <c r="A337" s="13"/>
      <c r="C337" s="23"/>
      <c r="D337" s="23"/>
    </row>
    <row r="338" spans="1:4">
      <c r="A338" s="13"/>
      <c r="C338" s="23"/>
      <c r="D338" s="23"/>
    </row>
    <row r="339" spans="1:4">
      <c r="A339" s="13"/>
      <c r="C339" s="23"/>
      <c r="D339" s="23"/>
    </row>
    <row r="340" spans="1:4">
      <c r="A340" s="13"/>
      <c r="C340" s="23"/>
      <c r="D340" s="23"/>
    </row>
    <row r="341" spans="1:4">
      <c r="A341" s="13"/>
      <c r="C341" s="23"/>
      <c r="D341" s="23"/>
    </row>
    <row r="342" spans="1:4">
      <c r="A342" s="13"/>
      <c r="C342" s="23"/>
      <c r="D342" s="23"/>
    </row>
    <row r="343" spans="1:4">
      <c r="A343" s="13"/>
      <c r="C343" s="23"/>
      <c r="D343" s="23"/>
    </row>
    <row r="344" spans="1:4">
      <c r="A344" s="13"/>
      <c r="C344" s="23"/>
      <c r="D344" s="23"/>
    </row>
    <row r="345" spans="1:4">
      <c r="A345" s="13"/>
      <c r="C345" s="23"/>
      <c r="D345" s="23"/>
    </row>
    <row r="346" spans="1:4">
      <c r="A346" s="13"/>
      <c r="C346" s="23"/>
      <c r="D346" s="23"/>
    </row>
    <row r="347" spans="1:4">
      <c r="A347" s="13"/>
      <c r="C347" s="23"/>
      <c r="D347" s="23"/>
    </row>
    <row r="348" spans="1:4">
      <c r="A348" s="13"/>
      <c r="C348" s="23"/>
      <c r="D348" s="23"/>
    </row>
    <row r="349" spans="1:4">
      <c r="A349" s="13"/>
      <c r="C349" s="23"/>
      <c r="D349" s="23"/>
    </row>
    <row r="350" spans="1:4">
      <c r="A350" s="13"/>
      <c r="C350" s="23"/>
      <c r="D350" s="23"/>
    </row>
    <row r="351" spans="1:4">
      <c r="A351" s="13"/>
      <c r="C351" s="23"/>
      <c r="D351" s="23"/>
    </row>
    <row r="352" spans="1:4">
      <c r="A352" s="13"/>
      <c r="C352" s="23"/>
      <c r="D352" s="23"/>
    </row>
    <row r="353" spans="1:4">
      <c r="A353" s="13"/>
      <c r="C353" s="23"/>
      <c r="D353" s="23"/>
    </row>
    <row r="354" spans="1:4">
      <c r="A354" s="13"/>
      <c r="C354" s="23"/>
      <c r="D354" s="23"/>
    </row>
    <row r="355" spans="1:4">
      <c r="A355" s="13"/>
      <c r="C355" s="23"/>
      <c r="D355" s="23"/>
    </row>
    <row r="356" spans="1:4">
      <c r="A356" s="13"/>
      <c r="C356" s="23"/>
      <c r="D356" s="23"/>
    </row>
    <row r="357" spans="1:4">
      <c r="A357" s="13"/>
      <c r="C357" s="23"/>
      <c r="D357" s="23"/>
    </row>
    <row r="358" spans="1:4">
      <c r="A358" s="13"/>
      <c r="C358" s="23"/>
      <c r="D358" s="23"/>
    </row>
    <row r="359" spans="1:4">
      <c r="A359" s="13"/>
      <c r="C359" s="23"/>
      <c r="D359" s="23"/>
    </row>
    <row r="360" spans="1:4">
      <c r="A360" s="13"/>
      <c r="C360" s="23"/>
      <c r="D360" s="23"/>
    </row>
    <row r="361" spans="1:4">
      <c r="A361" s="13"/>
      <c r="C361" s="23"/>
      <c r="D361" s="23"/>
    </row>
    <row r="362" spans="1:4">
      <c r="A362" s="13"/>
      <c r="C362" s="23"/>
      <c r="D362" s="23"/>
    </row>
    <row r="363" spans="1:4">
      <c r="A363" s="13"/>
      <c r="C363" s="23"/>
      <c r="D363" s="23"/>
    </row>
    <row r="364" spans="1:4">
      <c r="A364" s="13"/>
      <c r="C364" s="23"/>
      <c r="D364" s="23"/>
    </row>
    <row r="365" spans="1:4">
      <c r="A365" s="13"/>
      <c r="C365" s="23"/>
      <c r="D365" s="23"/>
    </row>
    <row r="366" spans="1:4">
      <c r="A366" s="13"/>
      <c r="C366" s="23"/>
      <c r="D366" s="23"/>
    </row>
    <row r="367" spans="1:4">
      <c r="A367" s="13"/>
      <c r="C367" s="23"/>
      <c r="D367" s="23"/>
    </row>
    <row r="368" spans="1:4">
      <c r="A368" s="13"/>
      <c r="C368" s="23"/>
      <c r="D368" s="23"/>
    </row>
    <row r="369" spans="1:4">
      <c r="A369" s="13"/>
      <c r="C369" s="23"/>
      <c r="D369" s="23"/>
    </row>
    <row r="370" spans="1:4">
      <c r="A370" s="13"/>
      <c r="C370" s="23"/>
      <c r="D370" s="23"/>
    </row>
    <row r="371" spans="1:4">
      <c r="A371" s="13"/>
      <c r="C371" s="23"/>
      <c r="D371" s="23"/>
    </row>
    <row r="372" spans="1:4">
      <c r="A372" s="13"/>
      <c r="C372" s="23"/>
      <c r="D372" s="23"/>
    </row>
    <row r="373" spans="1:4">
      <c r="A373" s="13"/>
      <c r="C373" s="23"/>
      <c r="D373" s="23"/>
    </row>
    <row r="374" spans="1:4">
      <c r="A374" s="13"/>
      <c r="C374" s="23"/>
      <c r="D374" s="23"/>
    </row>
    <row r="375" spans="1:4">
      <c r="A375" s="13"/>
      <c r="C375" s="23"/>
      <c r="D375" s="23"/>
    </row>
    <row r="376" spans="1:4">
      <c r="A376" s="13"/>
      <c r="C376" s="23"/>
      <c r="D376" s="23"/>
    </row>
    <row r="377" spans="1:4">
      <c r="A377" s="13"/>
      <c r="C377" s="23"/>
      <c r="D377" s="23"/>
    </row>
    <row r="378" spans="1:4">
      <c r="A378" s="13"/>
      <c r="C378" s="23"/>
      <c r="D378" s="23"/>
    </row>
    <row r="379" spans="1:4">
      <c r="A379" s="13"/>
      <c r="C379" s="23"/>
      <c r="D379" s="23"/>
    </row>
    <row r="380" spans="1:4">
      <c r="A380" s="13"/>
      <c r="C380" s="23"/>
      <c r="D380" s="23"/>
    </row>
    <row r="381" spans="1:4">
      <c r="A381" s="13"/>
      <c r="C381" s="23"/>
      <c r="D381" s="23"/>
    </row>
    <row r="382" spans="1:4">
      <c r="A382" s="13"/>
      <c r="C382" s="23"/>
      <c r="D382" s="23"/>
    </row>
    <row r="383" spans="1:4">
      <c r="A383" s="13"/>
      <c r="C383" s="23"/>
      <c r="D383" s="23"/>
    </row>
    <row r="384" spans="1:4">
      <c r="A384" s="13"/>
      <c r="C384" s="23"/>
      <c r="D384" s="23"/>
    </row>
    <row r="385" spans="1:4">
      <c r="A385" s="13"/>
      <c r="C385" s="23"/>
      <c r="D385" s="23"/>
    </row>
    <row r="386" spans="1:4">
      <c r="A386" s="13"/>
      <c r="C386" s="23"/>
      <c r="D386" s="23"/>
    </row>
    <row r="387" spans="1:4">
      <c r="A387" s="13"/>
      <c r="C387" s="23"/>
      <c r="D387" s="23"/>
    </row>
    <row r="388" spans="1:4">
      <c r="A388" s="13"/>
      <c r="C388" s="23"/>
      <c r="D388" s="23"/>
    </row>
    <row r="389" spans="1:4">
      <c r="A389" s="13"/>
      <c r="C389" s="23"/>
      <c r="D389" s="23"/>
    </row>
    <row r="390" spans="1:4">
      <c r="A390" s="13"/>
      <c r="C390" s="23"/>
      <c r="D390" s="23"/>
    </row>
    <row r="391" spans="1:4">
      <c r="A391" s="13"/>
      <c r="C391" s="23"/>
      <c r="D391" s="23"/>
    </row>
    <row r="392" spans="1:4">
      <c r="A392" s="13"/>
      <c r="C392" s="23"/>
      <c r="D392" s="23"/>
    </row>
    <row r="393" spans="1:4">
      <c r="A393" s="13"/>
      <c r="C393" s="23"/>
      <c r="D393" s="23"/>
    </row>
    <row r="394" spans="1:4">
      <c r="A394" s="13"/>
      <c r="C394" s="23"/>
      <c r="D394" s="23"/>
    </row>
    <row r="395" spans="1:4">
      <c r="A395" s="13"/>
      <c r="C395" s="23"/>
      <c r="D395" s="23"/>
    </row>
    <row r="396" spans="1:4">
      <c r="A396" s="13"/>
      <c r="C396" s="23"/>
      <c r="D396" s="23"/>
    </row>
    <row r="397" spans="1:4">
      <c r="A397" s="13"/>
      <c r="C397" s="23"/>
      <c r="D397" s="23"/>
    </row>
    <row r="398" spans="1:4">
      <c r="A398" s="13"/>
      <c r="C398" s="23"/>
      <c r="D398" s="23"/>
    </row>
    <row r="399" spans="1:4">
      <c r="A399" s="13"/>
      <c r="C399" s="23"/>
      <c r="D399" s="23"/>
    </row>
    <row r="400" spans="1:4">
      <c r="A400" s="13"/>
      <c r="C400" s="23"/>
      <c r="D400" s="23"/>
    </row>
    <row r="401" spans="1:4">
      <c r="A401" s="13"/>
      <c r="C401" s="23"/>
      <c r="D401" s="23"/>
    </row>
    <row r="402" spans="1:4">
      <c r="A402" s="13"/>
      <c r="C402" s="23"/>
      <c r="D402" s="23"/>
    </row>
    <row r="403" spans="1:4">
      <c r="A403" s="13"/>
      <c r="C403" s="23"/>
      <c r="D403" s="23"/>
    </row>
    <row r="404" spans="1:4">
      <c r="A404" s="13"/>
      <c r="C404" s="23"/>
      <c r="D404" s="23"/>
    </row>
    <row r="405" spans="1:4">
      <c r="A405" s="13"/>
      <c r="C405" s="23"/>
      <c r="D405" s="23"/>
    </row>
    <row r="406" spans="1:4">
      <c r="A406" s="13"/>
      <c r="C406" s="23"/>
      <c r="D406" s="23"/>
    </row>
    <row r="407" spans="1:4">
      <c r="A407" s="13"/>
      <c r="C407" s="23"/>
      <c r="D407" s="23"/>
    </row>
    <row r="408" spans="1:4">
      <c r="A408" s="13"/>
      <c r="C408" s="23"/>
      <c r="D408" s="23"/>
    </row>
    <row r="409" spans="1:4">
      <c r="A409" s="13"/>
      <c r="C409" s="23"/>
      <c r="D409" s="23"/>
    </row>
    <row r="410" spans="1:4">
      <c r="A410" s="13"/>
      <c r="C410" s="23"/>
      <c r="D410" s="23"/>
    </row>
    <row r="411" spans="1:4">
      <c r="A411" s="13"/>
      <c r="C411" s="23"/>
      <c r="D411" s="23"/>
    </row>
    <row r="412" spans="1:4">
      <c r="A412" s="13"/>
      <c r="C412" s="23"/>
      <c r="D412" s="23"/>
    </row>
    <row r="413" spans="1:4">
      <c r="A413" s="13"/>
      <c r="C413" s="23"/>
      <c r="D413" s="23"/>
    </row>
    <row r="414" spans="1:4">
      <c r="A414" s="13"/>
      <c r="C414" s="23"/>
      <c r="D414" s="23"/>
    </row>
    <row r="415" spans="1:4">
      <c r="A415" s="13"/>
      <c r="C415" s="23"/>
      <c r="D415" s="23"/>
    </row>
    <row r="416" spans="1:4">
      <c r="A416" s="13"/>
      <c r="C416" s="23"/>
      <c r="D416" s="23"/>
    </row>
    <row r="417" spans="1:4">
      <c r="A417" s="13"/>
      <c r="C417" s="23"/>
      <c r="D417" s="23"/>
    </row>
    <row r="418" spans="1:4">
      <c r="A418" s="13"/>
      <c r="C418" s="23"/>
      <c r="D418" s="23"/>
    </row>
    <row r="419" spans="1:4">
      <c r="A419" s="13"/>
      <c r="C419" s="23"/>
      <c r="D419" s="23"/>
    </row>
    <row r="420" spans="1:4">
      <c r="A420" s="13"/>
      <c r="C420" s="23"/>
      <c r="D420" s="23"/>
    </row>
    <row r="421" spans="1:4">
      <c r="A421" s="13"/>
      <c r="C421" s="23"/>
      <c r="D421" s="23"/>
    </row>
    <row r="422" spans="1:4">
      <c r="A422" s="13"/>
      <c r="C422" s="23"/>
      <c r="D422" s="23"/>
    </row>
    <row r="423" spans="1:4">
      <c r="A423" s="13"/>
      <c r="C423" s="23"/>
      <c r="D423" s="23"/>
    </row>
    <row r="424" spans="1:4">
      <c r="A424" s="13"/>
      <c r="C424" s="23"/>
      <c r="D424" s="23"/>
    </row>
    <row r="425" spans="1:4">
      <c r="A425" s="13"/>
      <c r="C425" s="23"/>
      <c r="D425" s="23"/>
    </row>
    <row r="426" spans="1:4">
      <c r="A426" s="13"/>
      <c r="C426" s="23"/>
      <c r="D426" s="23"/>
    </row>
    <row r="427" spans="1:4">
      <c r="A427" s="13"/>
      <c r="C427" s="23"/>
      <c r="D427" s="23"/>
    </row>
    <row r="428" spans="1:4">
      <c r="A428" s="13"/>
      <c r="C428" s="23"/>
      <c r="D428" s="23"/>
    </row>
    <row r="429" spans="1:4">
      <c r="A429" s="13"/>
      <c r="C429" s="23"/>
      <c r="D429" s="23"/>
    </row>
    <row r="430" spans="1:4">
      <c r="A430" s="13"/>
      <c r="C430" s="23"/>
      <c r="D430" s="23"/>
    </row>
    <row r="431" spans="1:4">
      <c r="A431" s="13"/>
      <c r="C431" s="23"/>
      <c r="D431" s="23"/>
    </row>
    <row r="432" spans="1:4">
      <c r="A432" s="13"/>
      <c r="C432" s="23"/>
      <c r="D432" s="23"/>
    </row>
    <row r="433" spans="1:4">
      <c r="A433" s="13"/>
      <c r="C433" s="23"/>
      <c r="D433" s="23"/>
    </row>
    <row r="434" spans="1:4">
      <c r="A434" s="13"/>
      <c r="C434" s="23"/>
      <c r="D434" s="23"/>
    </row>
    <row r="435" spans="1:4">
      <c r="A435" s="13"/>
      <c r="C435" s="23"/>
      <c r="D435" s="23"/>
    </row>
    <row r="436" spans="1:4">
      <c r="A436" s="13"/>
      <c r="C436" s="23"/>
      <c r="D436" s="23"/>
    </row>
    <row r="437" spans="1:4">
      <c r="A437" s="13"/>
      <c r="C437" s="23"/>
      <c r="D437" s="23"/>
    </row>
    <row r="438" spans="1:4">
      <c r="A438" s="13"/>
      <c r="C438" s="23"/>
      <c r="D438" s="23"/>
    </row>
    <row r="439" spans="1:4">
      <c r="A439" s="13"/>
      <c r="C439" s="23"/>
      <c r="D439" s="23"/>
    </row>
    <row r="440" spans="1:4">
      <c r="A440" s="13"/>
      <c r="C440" s="23"/>
      <c r="D440" s="23"/>
    </row>
    <row r="441" spans="1:4">
      <c r="A441" s="13"/>
      <c r="C441" s="23"/>
      <c r="D441" s="23"/>
    </row>
    <row r="442" spans="1:4">
      <c r="A442" s="13"/>
      <c r="C442" s="23"/>
      <c r="D442" s="23"/>
    </row>
    <row r="443" spans="1:4">
      <c r="A443" s="13"/>
      <c r="C443" s="23"/>
      <c r="D443" s="23"/>
    </row>
    <row r="444" spans="1:4">
      <c r="A444" s="13"/>
      <c r="C444" s="23"/>
      <c r="D444" s="23"/>
    </row>
    <row r="445" spans="1:4">
      <c r="A445" s="13"/>
      <c r="C445" s="23"/>
      <c r="D445" s="23"/>
    </row>
    <row r="446" spans="1:4">
      <c r="A446" s="13"/>
      <c r="C446" s="23"/>
      <c r="D446" s="23"/>
    </row>
    <row r="447" spans="1:4">
      <c r="A447" s="13"/>
      <c r="C447" s="23"/>
      <c r="D447" s="23"/>
    </row>
    <row r="448" spans="1:4">
      <c r="A448" s="13"/>
      <c r="C448" s="23"/>
      <c r="D448" s="23"/>
    </row>
    <row r="449" spans="1:4">
      <c r="A449" s="13"/>
      <c r="C449" s="23"/>
      <c r="D449" s="23"/>
    </row>
    <row r="450" spans="1:4">
      <c r="A450" s="13"/>
      <c r="C450" s="23"/>
      <c r="D450" s="23"/>
    </row>
    <row r="451" spans="1:4">
      <c r="A451" s="13"/>
      <c r="C451" s="23"/>
      <c r="D451" s="23"/>
    </row>
    <row r="452" spans="1:4">
      <c r="A452" s="13"/>
      <c r="C452" s="23"/>
      <c r="D452" s="23"/>
    </row>
    <row r="453" spans="1:4">
      <c r="A453" s="13"/>
      <c r="C453" s="23"/>
      <c r="D453" s="23"/>
    </row>
    <row r="454" spans="1:4">
      <c r="A454" s="13"/>
      <c r="C454" s="23"/>
      <c r="D454" s="23"/>
    </row>
    <row r="455" spans="1:4">
      <c r="A455" s="13"/>
      <c r="C455" s="23"/>
      <c r="D455" s="23"/>
    </row>
    <row r="456" spans="1:4">
      <c r="A456" s="13"/>
      <c r="C456" s="23"/>
      <c r="D456" s="23"/>
    </row>
    <row r="457" spans="1:4">
      <c r="A457" s="13"/>
      <c r="C457" s="23"/>
      <c r="D457" s="23"/>
    </row>
    <row r="458" spans="1:4">
      <c r="A458" s="13"/>
      <c r="C458" s="23"/>
      <c r="D458" s="23"/>
    </row>
    <row r="459" spans="1:4">
      <c r="A459" s="13"/>
      <c r="C459" s="23"/>
      <c r="D459" s="23"/>
    </row>
    <row r="460" spans="1:4">
      <c r="A460" s="13"/>
      <c r="C460" s="23"/>
      <c r="D460" s="23"/>
    </row>
    <row r="461" spans="1:4">
      <c r="A461" s="13"/>
      <c r="C461" s="23"/>
      <c r="D461" s="23"/>
    </row>
    <row r="462" spans="1:4">
      <c r="A462" s="13"/>
      <c r="C462" s="23"/>
      <c r="D462" s="23"/>
    </row>
    <row r="463" spans="1:4">
      <c r="A463" s="13"/>
      <c r="C463" s="23"/>
      <c r="D463" s="23"/>
    </row>
    <row r="464" spans="1:4">
      <c r="A464" s="13"/>
      <c r="C464" s="23"/>
      <c r="D464" s="23"/>
    </row>
    <row r="465" spans="1:4">
      <c r="A465" s="13"/>
      <c r="C465" s="23"/>
      <c r="D465" s="23"/>
    </row>
    <row r="466" spans="1:4">
      <c r="A466" s="13"/>
      <c r="C466" s="23"/>
      <c r="D466" s="23"/>
    </row>
    <row r="467" spans="1:4">
      <c r="A467" s="13"/>
      <c r="C467" s="23"/>
      <c r="D467" s="23"/>
    </row>
    <row r="468" spans="1:4">
      <c r="A468" s="13"/>
      <c r="C468" s="23"/>
      <c r="D468" s="23"/>
    </row>
    <row r="469" spans="1:4">
      <c r="A469" s="13"/>
      <c r="C469" s="23"/>
      <c r="D469" s="23"/>
    </row>
    <row r="470" spans="1:4">
      <c r="A470" s="13"/>
      <c r="C470" s="23"/>
      <c r="D470" s="23"/>
    </row>
    <row r="471" spans="1:4">
      <c r="C471" s="23"/>
      <c r="D471" s="23"/>
    </row>
    <row r="472" spans="1:4">
      <c r="C472" s="23"/>
      <c r="D472" s="23"/>
    </row>
    <row r="473" spans="1:4">
      <c r="C473" s="23"/>
      <c r="D473" s="23"/>
    </row>
    <row r="474" spans="1:4">
      <c r="C474" s="23"/>
      <c r="D474" s="23"/>
    </row>
    <row r="475" spans="1:4">
      <c r="C475" s="23"/>
      <c r="D475" s="23"/>
    </row>
    <row r="476" spans="1:4">
      <c r="C476" s="23"/>
      <c r="D476" s="23"/>
    </row>
    <row r="477" spans="1:4">
      <c r="C477" s="23"/>
      <c r="D477" s="23"/>
    </row>
    <row r="478" spans="1:4">
      <c r="C478" s="23"/>
      <c r="D478" s="23"/>
    </row>
    <row r="479" spans="1:4">
      <c r="C479" s="23"/>
      <c r="D479" s="23"/>
    </row>
    <row r="480" spans="1:4">
      <c r="C480" s="23"/>
      <c r="D480" s="23"/>
    </row>
    <row r="481" spans="3:4">
      <c r="C481" s="23"/>
      <c r="D481" s="23"/>
    </row>
    <row r="482" spans="3:4">
      <c r="C482" s="23"/>
      <c r="D482" s="23"/>
    </row>
    <row r="483" spans="3:4">
      <c r="C483" s="23"/>
      <c r="D483" s="23"/>
    </row>
    <row r="484" spans="3:4">
      <c r="C484" s="23"/>
      <c r="D484" s="23"/>
    </row>
    <row r="485" spans="3:4">
      <c r="C485" s="23"/>
      <c r="D485" s="23"/>
    </row>
    <row r="486" spans="3:4">
      <c r="C486" s="23"/>
      <c r="D486" s="23"/>
    </row>
    <row r="487" spans="3:4">
      <c r="C487" s="23"/>
      <c r="D487" s="23"/>
    </row>
    <row r="488" spans="3:4">
      <c r="C488" s="23"/>
      <c r="D488" s="23"/>
    </row>
    <row r="489" spans="3:4">
      <c r="C489" s="23"/>
      <c r="D489" s="23"/>
    </row>
    <row r="490" spans="3:4">
      <c r="C490" s="23"/>
      <c r="D490" s="23"/>
    </row>
    <row r="491" spans="3:4">
      <c r="C491" s="23"/>
      <c r="D491" s="23"/>
    </row>
    <row r="492" spans="3:4">
      <c r="C492" s="23"/>
      <c r="D492" s="23"/>
    </row>
    <row r="493" spans="3:4">
      <c r="C493" s="23"/>
      <c r="D493" s="23"/>
    </row>
    <row r="494" spans="3:4">
      <c r="C494" s="23"/>
      <c r="D494" s="23"/>
    </row>
    <row r="495" spans="3:4">
      <c r="C495" s="23"/>
      <c r="D495" s="23"/>
    </row>
    <row r="496" spans="3:4">
      <c r="C496" s="23"/>
      <c r="D496" s="23"/>
    </row>
    <row r="497" spans="3:4">
      <c r="C497" s="23"/>
      <c r="D497" s="23"/>
    </row>
    <row r="498" spans="3:4">
      <c r="C498" s="23"/>
      <c r="D498" s="23"/>
    </row>
    <row r="499" spans="3:4">
      <c r="C499" s="23"/>
      <c r="D499" s="23"/>
    </row>
    <row r="500" spans="3:4">
      <c r="C500" s="23"/>
      <c r="D500" s="23"/>
    </row>
    <row r="501" spans="3:4">
      <c r="C501" s="23"/>
      <c r="D501" s="23"/>
    </row>
    <row r="502" spans="3:4">
      <c r="C502" s="23"/>
      <c r="D502" s="23"/>
    </row>
    <row r="503" spans="3:4">
      <c r="C503" s="23"/>
      <c r="D503" s="23"/>
    </row>
    <row r="504" spans="3:4">
      <c r="C504" s="23"/>
      <c r="D504" s="23"/>
    </row>
    <row r="505" spans="3:4">
      <c r="C505" s="23"/>
      <c r="D505" s="23"/>
    </row>
    <row r="506" spans="3:4">
      <c r="C506" s="23"/>
      <c r="D506" s="23"/>
    </row>
    <row r="507" spans="3:4">
      <c r="C507" s="23"/>
      <c r="D507" s="23"/>
    </row>
    <row r="508" spans="3:4">
      <c r="C508" s="23"/>
      <c r="D508" s="23"/>
    </row>
    <row r="509" spans="3:4">
      <c r="C509" s="23"/>
      <c r="D509" s="23"/>
    </row>
    <row r="510" spans="3:4">
      <c r="C510" s="23"/>
      <c r="D510" s="23"/>
    </row>
    <row r="511" spans="3:4">
      <c r="C511" s="23"/>
      <c r="D511" s="23"/>
    </row>
    <row r="512" spans="3:4">
      <c r="C512" s="23"/>
      <c r="D512" s="23"/>
    </row>
    <row r="513" spans="3:4">
      <c r="C513" s="23"/>
      <c r="D513" s="23"/>
    </row>
    <row r="514" spans="3:4">
      <c r="C514" s="23"/>
      <c r="D514" s="23"/>
    </row>
    <row r="515" spans="3:4">
      <c r="C515" s="23"/>
      <c r="D515" s="23"/>
    </row>
    <row r="516" spans="3:4">
      <c r="C516" s="23"/>
      <c r="D516" s="23"/>
    </row>
    <row r="517" spans="3:4">
      <c r="C517" s="23"/>
      <c r="D517" s="23"/>
    </row>
    <row r="518" spans="3:4">
      <c r="C518" s="23"/>
      <c r="D518" s="23"/>
    </row>
    <row r="519" spans="3:4">
      <c r="C519" s="23"/>
      <c r="D519" s="23"/>
    </row>
    <row r="520" spans="3:4">
      <c r="C520" s="23"/>
      <c r="D520" s="23"/>
    </row>
    <row r="521" spans="3:4">
      <c r="C521" s="23"/>
      <c r="D521" s="23"/>
    </row>
    <row r="522" spans="3:4">
      <c r="C522" s="23"/>
      <c r="D522" s="23"/>
    </row>
    <row r="523" spans="3:4">
      <c r="C523" s="23"/>
      <c r="D523" s="23"/>
    </row>
    <row r="524" spans="3:4">
      <c r="C524" s="23"/>
      <c r="D524" s="23"/>
    </row>
    <row r="525" spans="3:4">
      <c r="C525" s="23"/>
      <c r="D525" s="23"/>
    </row>
    <row r="526" spans="3:4">
      <c r="C526" s="23"/>
      <c r="D526" s="23"/>
    </row>
    <row r="527" spans="3:4">
      <c r="C527" s="23"/>
      <c r="D527" s="23"/>
    </row>
    <row r="528" spans="3:4">
      <c r="C528" s="23"/>
      <c r="D528" s="23"/>
    </row>
    <row r="529" spans="3:4">
      <c r="C529" s="23"/>
      <c r="D529" s="23"/>
    </row>
    <row r="530" spans="3:4">
      <c r="C530" s="23"/>
      <c r="D530" s="23"/>
    </row>
    <row r="531" spans="3:4">
      <c r="C531" s="23"/>
      <c r="D531" s="23"/>
    </row>
    <row r="532" spans="3:4">
      <c r="C532" s="23"/>
      <c r="D532" s="23"/>
    </row>
    <row r="533" spans="3:4">
      <c r="C533" s="23"/>
      <c r="D533" s="23"/>
    </row>
    <row r="534" spans="3:4">
      <c r="C534" s="23"/>
      <c r="D534" s="23"/>
    </row>
    <row r="535" spans="3:4">
      <c r="C535" s="23"/>
      <c r="D535" s="23"/>
    </row>
    <row r="536" spans="3:4">
      <c r="C536" s="23"/>
      <c r="D536" s="23"/>
    </row>
    <row r="537" spans="3:4">
      <c r="C537" s="23"/>
      <c r="D537" s="23"/>
    </row>
    <row r="538" spans="3:4">
      <c r="C538" s="23"/>
      <c r="D538" s="23"/>
    </row>
    <row r="539" spans="3:4">
      <c r="C539" s="23"/>
      <c r="D539" s="23"/>
    </row>
    <row r="540" spans="3:4">
      <c r="C540" s="23"/>
      <c r="D540" s="23"/>
    </row>
    <row r="541" spans="3:4">
      <c r="C541" s="23"/>
      <c r="D541" s="23"/>
    </row>
    <row r="542" spans="3:4">
      <c r="C542" s="23"/>
      <c r="D542" s="23"/>
    </row>
    <row r="543" spans="3:4">
      <c r="C543" s="23"/>
      <c r="D543" s="23"/>
    </row>
    <row r="544" spans="3:4">
      <c r="C544" s="23"/>
      <c r="D544" s="23"/>
    </row>
    <row r="545" spans="3:4">
      <c r="C545" s="23"/>
      <c r="D545" s="23"/>
    </row>
    <row r="546" spans="3:4">
      <c r="C546" s="23"/>
      <c r="D546" s="23"/>
    </row>
    <row r="547" spans="3:4">
      <c r="C547" s="23"/>
      <c r="D547" s="23"/>
    </row>
    <row r="548" spans="3:4">
      <c r="C548" s="23"/>
      <c r="D548" s="23"/>
    </row>
    <row r="549" spans="3:4">
      <c r="C549" s="23"/>
      <c r="D549" s="23"/>
    </row>
    <row r="550" spans="3:4">
      <c r="C550" s="23"/>
      <c r="D550" s="23"/>
    </row>
    <row r="551" spans="3:4">
      <c r="C551" s="23"/>
      <c r="D551" s="23"/>
    </row>
    <row r="552" spans="3:4">
      <c r="C552" s="23"/>
      <c r="D552" s="23"/>
    </row>
    <row r="553" spans="3:4">
      <c r="C553" s="23"/>
      <c r="D553" s="23"/>
    </row>
    <row r="554" spans="3:4">
      <c r="C554" s="23"/>
      <c r="D554" s="23"/>
    </row>
    <row r="555" spans="3:4">
      <c r="C555" s="23"/>
      <c r="D555" s="23"/>
    </row>
    <row r="556" spans="3:4">
      <c r="C556" s="23"/>
      <c r="D556" s="23"/>
    </row>
    <row r="557" spans="3:4">
      <c r="C557" s="23"/>
      <c r="D557" s="23"/>
    </row>
    <row r="558" spans="3:4">
      <c r="C558" s="23"/>
      <c r="D558" s="23"/>
    </row>
    <row r="559" spans="3:4">
      <c r="C559" s="23"/>
      <c r="D559" s="23"/>
    </row>
    <row r="560" spans="3:4">
      <c r="C560" s="23"/>
      <c r="D560" s="23"/>
    </row>
    <row r="561" spans="3:4">
      <c r="C561" s="23"/>
      <c r="D561" s="23"/>
    </row>
    <row r="562" spans="3:4">
      <c r="C562" s="23"/>
      <c r="D562" s="23"/>
    </row>
    <row r="563" spans="3:4">
      <c r="C563" s="23"/>
      <c r="D563" s="23"/>
    </row>
    <row r="564" spans="3:4">
      <c r="C564" s="23"/>
      <c r="D564" s="23"/>
    </row>
    <row r="565" spans="3:4">
      <c r="C565" s="23"/>
      <c r="D565" s="23"/>
    </row>
    <row r="566" spans="3:4">
      <c r="C566" s="23"/>
      <c r="D566" s="23"/>
    </row>
    <row r="567" spans="3:4">
      <c r="C567" s="23"/>
      <c r="D567" s="23"/>
    </row>
    <row r="568" spans="3:4">
      <c r="C568" s="23"/>
      <c r="D568" s="23"/>
    </row>
    <row r="569" spans="3:4">
      <c r="C569" s="23"/>
      <c r="D569" s="23"/>
    </row>
    <row r="570" spans="3:4">
      <c r="C570" s="23"/>
      <c r="D570" s="23"/>
    </row>
    <row r="571" spans="3:4">
      <c r="C571" s="23"/>
      <c r="D571" s="23"/>
    </row>
    <row r="572" spans="3:4">
      <c r="C572" s="23"/>
      <c r="D572" s="23"/>
    </row>
    <row r="573" spans="3:4">
      <c r="C573" s="23"/>
      <c r="D573" s="23"/>
    </row>
    <row r="574" spans="3:4">
      <c r="C574" s="23"/>
      <c r="D574" s="23"/>
    </row>
    <row r="575" spans="3:4">
      <c r="C575" s="23"/>
      <c r="D575" s="23"/>
    </row>
    <row r="576" spans="3:4">
      <c r="C576" s="23"/>
      <c r="D576" s="23"/>
    </row>
    <row r="577" spans="3:4">
      <c r="C577" s="23"/>
      <c r="D577" s="23"/>
    </row>
    <row r="578" spans="3:4">
      <c r="C578" s="23"/>
      <c r="D578" s="23"/>
    </row>
    <row r="579" spans="3:4">
      <c r="C579" s="23"/>
      <c r="D579" s="23"/>
    </row>
    <row r="580" spans="3:4">
      <c r="C580" s="23"/>
      <c r="D580" s="23"/>
    </row>
    <row r="581" spans="3:4">
      <c r="C581" s="23"/>
      <c r="D581" s="23"/>
    </row>
    <row r="582" spans="3:4">
      <c r="C582" s="23"/>
      <c r="D582" s="23"/>
    </row>
    <row r="583" spans="3:4">
      <c r="C583" s="23"/>
      <c r="D583" s="23"/>
    </row>
    <row r="584" spans="3:4">
      <c r="C584" s="23"/>
      <c r="D584" s="23"/>
    </row>
    <row r="585" spans="3:4">
      <c r="C585" s="23"/>
      <c r="D585" s="23"/>
    </row>
    <row r="586" spans="3:4">
      <c r="C586" s="23"/>
      <c r="D586" s="23"/>
    </row>
    <row r="587" spans="3:4">
      <c r="C587" s="23"/>
      <c r="D587" s="23"/>
    </row>
    <row r="588" spans="3:4">
      <c r="C588" s="23"/>
      <c r="D588" s="23"/>
    </row>
    <row r="589" spans="3:4">
      <c r="C589" s="23"/>
      <c r="D589" s="23"/>
    </row>
    <row r="590" spans="3:4">
      <c r="C590" s="23"/>
      <c r="D590" s="23"/>
    </row>
    <row r="591" spans="3:4">
      <c r="C591" s="23"/>
      <c r="D591" s="23"/>
    </row>
    <row r="592" spans="3:4">
      <c r="C592" s="23"/>
      <c r="D592" s="23"/>
    </row>
    <row r="593" spans="3:4">
      <c r="C593" s="23"/>
      <c r="D593" s="23"/>
    </row>
    <row r="594" spans="3:4">
      <c r="C594" s="23"/>
      <c r="D594" s="23"/>
    </row>
    <row r="595" spans="3:4">
      <c r="C595" s="23"/>
      <c r="D595" s="23"/>
    </row>
    <row r="596" spans="3:4">
      <c r="C596" s="23"/>
      <c r="D596" s="23"/>
    </row>
    <row r="597" spans="3:4">
      <c r="C597" s="23"/>
      <c r="D597" s="23"/>
    </row>
    <row r="598" spans="3:4">
      <c r="C598" s="23"/>
      <c r="D598" s="23"/>
    </row>
    <row r="599" spans="3:4">
      <c r="C599" s="23"/>
      <c r="D599" s="23"/>
    </row>
    <row r="600" spans="3:4">
      <c r="C600" s="23"/>
      <c r="D600" s="23"/>
    </row>
    <row r="601" spans="3:4">
      <c r="C601" s="23"/>
      <c r="D601" s="23"/>
    </row>
    <row r="602" spans="3:4">
      <c r="C602" s="23"/>
      <c r="D602" s="23"/>
    </row>
    <row r="603" spans="3:4">
      <c r="C603" s="23"/>
      <c r="D603" s="23"/>
    </row>
    <row r="604" spans="3:4">
      <c r="C604" s="23"/>
      <c r="D604" s="23"/>
    </row>
    <row r="605" spans="3:4">
      <c r="C605" s="23"/>
      <c r="D605" s="23"/>
    </row>
    <row r="606" spans="3:4">
      <c r="C606" s="23"/>
      <c r="D606" s="23"/>
    </row>
    <row r="607" spans="3:4">
      <c r="C607" s="23"/>
      <c r="D607" s="23"/>
    </row>
    <row r="608" spans="3:4">
      <c r="C608" s="23"/>
      <c r="D608" s="23"/>
    </row>
    <row r="609" spans="3:4">
      <c r="C609" s="23"/>
      <c r="D609" s="23"/>
    </row>
    <row r="610" spans="3:4">
      <c r="C610" s="23"/>
      <c r="D610" s="23"/>
    </row>
    <row r="611" spans="3:4">
      <c r="C611" s="23"/>
      <c r="D611" s="23"/>
    </row>
    <row r="612" spans="3:4">
      <c r="C612" s="23"/>
      <c r="D612" s="23"/>
    </row>
    <row r="613" spans="3:4">
      <c r="C613" s="23"/>
      <c r="D613" s="23"/>
    </row>
    <row r="614" spans="3:4">
      <c r="C614" s="23"/>
      <c r="D614" s="23"/>
    </row>
    <row r="615" spans="3:4">
      <c r="C615" s="23"/>
      <c r="D615" s="23"/>
    </row>
    <row r="616" spans="3:4">
      <c r="C616" s="23"/>
      <c r="D616" s="23"/>
    </row>
    <row r="617" spans="3:4">
      <c r="C617" s="23"/>
      <c r="D617" s="23"/>
    </row>
    <row r="618" spans="3:4">
      <c r="C618" s="23"/>
      <c r="D618" s="23"/>
    </row>
    <row r="619" spans="3:4">
      <c r="C619" s="23"/>
      <c r="D619" s="23"/>
    </row>
    <row r="620" spans="3:4">
      <c r="C620" s="23"/>
      <c r="D620" s="23"/>
    </row>
    <row r="621" spans="3:4">
      <c r="C621" s="23"/>
      <c r="D621" s="23"/>
    </row>
    <row r="622" spans="3:4">
      <c r="C622" s="23"/>
      <c r="D622" s="23"/>
    </row>
    <row r="623" spans="3:4">
      <c r="C623" s="23"/>
      <c r="D623" s="23"/>
    </row>
    <row r="624" spans="3:4">
      <c r="C624" s="23"/>
      <c r="D624" s="23"/>
    </row>
    <row r="625" spans="3:4">
      <c r="C625" s="23"/>
      <c r="D625" s="23"/>
    </row>
    <row r="626" spans="3:4">
      <c r="C626" s="23"/>
      <c r="D626" s="23"/>
    </row>
    <row r="627" spans="3:4">
      <c r="C627" s="23"/>
      <c r="D627" s="23"/>
    </row>
    <row r="628" spans="3:4">
      <c r="C628" s="23"/>
      <c r="D628" s="23"/>
    </row>
    <row r="629" spans="3:4">
      <c r="C629" s="23"/>
      <c r="D629" s="23"/>
    </row>
    <row r="630" spans="3:4">
      <c r="C630" s="23"/>
      <c r="D630" s="23"/>
    </row>
    <row r="631" spans="3:4">
      <c r="C631" s="23"/>
      <c r="D631" s="23"/>
    </row>
    <row r="632" spans="3:4">
      <c r="C632" s="23"/>
      <c r="D632" s="23"/>
    </row>
    <row r="633" spans="3:4">
      <c r="C633" s="23"/>
      <c r="D633" s="23"/>
    </row>
    <row r="634" spans="3:4">
      <c r="C634" s="23"/>
      <c r="D634" s="23"/>
    </row>
    <row r="635" spans="3:4">
      <c r="C635" s="23"/>
      <c r="D635" s="23"/>
    </row>
    <row r="636" spans="3:4">
      <c r="C636" s="23"/>
      <c r="D636" s="23"/>
    </row>
    <row r="637" spans="3:4">
      <c r="C637" s="23"/>
      <c r="D637" s="23"/>
    </row>
    <row r="638" spans="3:4">
      <c r="C638" s="23"/>
      <c r="D638" s="23"/>
    </row>
    <row r="639" spans="3:4">
      <c r="C639" s="23"/>
      <c r="D639" s="23"/>
    </row>
    <row r="640" spans="3:4">
      <c r="C640" s="23"/>
      <c r="D640" s="23"/>
    </row>
    <row r="641" spans="3:4">
      <c r="C641" s="23"/>
      <c r="D641" s="23"/>
    </row>
    <row r="642" spans="3:4">
      <c r="C642" s="23"/>
      <c r="D642" s="23"/>
    </row>
    <row r="643" spans="3:4">
      <c r="C643" s="23"/>
      <c r="D643" s="23"/>
    </row>
    <row r="644" spans="3:4">
      <c r="C644" s="23"/>
      <c r="D644" s="23"/>
    </row>
    <row r="645" spans="3:4">
      <c r="C645" s="23"/>
      <c r="D645" s="23"/>
    </row>
    <row r="646" spans="3:4">
      <c r="C646" s="23"/>
      <c r="D646" s="23"/>
    </row>
    <row r="647" spans="3:4">
      <c r="C647" s="23"/>
      <c r="D647" s="23"/>
    </row>
    <row r="648" spans="3:4">
      <c r="C648" s="23"/>
      <c r="D648" s="23"/>
    </row>
    <row r="649" spans="3:4">
      <c r="C649" s="23"/>
      <c r="D649" s="23"/>
    </row>
    <row r="650" spans="3:4">
      <c r="C650" s="23"/>
      <c r="D650" s="23"/>
    </row>
    <row r="651" spans="3:4">
      <c r="C651" s="23"/>
      <c r="D651" s="23"/>
    </row>
    <row r="652" spans="3:4">
      <c r="C652" s="23"/>
      <c r="D652" s="23"/>
    </row>
    <row r="653" spans="3:4">
      <c r="C653" s="23"/>
      <c r="D653" s="23"/>
    </row>
    <row r="654" spans="3:4">
      <c r="C654" s="23"/>
      <c r="D654" s="23"/>
    </row>
    <row r="655" spans="3:4">
      <c r="C655" s="23"/>
      <c r="D655" s="23"/>
    </row>
    <row r="656" spans="3:4">
      <c r="C656" s="23"/>
      <c r="D656" s="23"/>
    </row>
    <row r="657" spans="3:4">
      <c r="C657" s="23"/>
      <c r="D657" s="23"/>
    </row>
    <row r="658" spans="3:4">
      <c r="C658" s="23"/>
      <c r="D658" s="23"/>
    </row>
    <row r="659" spans="3:4">
      <c r="C659" s="23"/>
      <c r="D659" s="23"/>
    </row>
    <row r="660" spans="3:4">
      <c r="C660" s="23"/>
      <c r="D660" s="23"/>
    </row>
    <row r="661" spans="3:4">
      <c r="C661" s="23"/>
      <c r="D661" s="23"/>
    </row>
    <row r="662" spans="3:4">
      <c r="C662" s="23"/>
      <c r="D662" s="23"/>
    </row>
    <row r="663" spans="3:4">
      <c r="C663" s="23"/>
      <c r="D663" s="23"/>
    </row>
    <row r="664" spans="3:4">
      <c r="C664" s="23"/>
      <c r="D664" s="23"/>
    </row>
    <row r="665" spans="3:4">
      <c r="C665" s="23"/>
      <c r="D665" s="23"/>
    </row>
    <row r="666" spans="3:4">
      <c r="C666" s="23"/>
      <c r="D666" s="23"/>
    </row>
    <row r="667" spans="3:4">
      <c r="C667" s="23"/>
      <c r="D667" s="23"/>
    </row>
    <row r="668" spans="3:4">
      <c r="C668" s="23"/>
      <c r="D668" s="23"/>
    </row>
    <row r="669" spans="3:4">
      <c r="C669" s="23"/>
      <c r="D669" s="23"/>
    </row>
    <row r="670" spans="3:4">
      <c r="C670" s="23"/>
      <c r="D670" s="23"/>
    </row>
    <row r="671" spans="3:4">
      <c r="C671" s="23"/>
      <c r="D671" s="23"/>
    </row>
    <row r="672" spans="3:4">
      <c r="C672" s="23"/>
      <c r="D672" s="23"/>
    </row>
    <row r="673" spans="3:4">
      <c r="C673" s="23"/>
      <c r="D673" s="23"/>
    </row>
    <row r="674" spans="3:4">
      <c r="C674" s="23"/>
      <c r="D674" s="23"/>
    </row>
    <row r="675" spans="3:4">
      <c r="C675" s="23"/>
      <c r="D675" s="23"/>
    </row>
    <row r="676" spans="3:4">
      <c r="C676" s="23"/>
      <c r="D676" s="23"/>
    </row>
    <row r="677" spans="3:4">
      <c r="C677" s="23"/>
      <c r="D677" s="23"/>
    </row>
    <row r="678" spans="3:4">
      <c r="C678" s="23"/>
      <c r="D678" s="23"/>
    </row>
    <row r="679" spans="3:4">
      <c r="C679" s="23"/>
      <c r="D679" s="23"/>
    </row>
    <row r="680" spans="3:4">
      <c r="C680" s="23"/>
      <c r="D680" s="23"/>
    </row>
    <row r="681" spans="3:4">
      <c r="C681" s="23"/>
      <c r="D681" s="23"/>
    </row>
    <row r="682" spans="3:4">
      <c r="C682" s="23"/>
      <c r="D682" s="23"/>
    </row>
    <row r="683" spans="3:4">
      <c r="C683" s="23"/>
      <c r="D683" s="23"/>
    </row>
    <row r="684" spans="3:4">
      <c r="C684" s="23"/>
      <c r="D684" s="23"/>
    </row>
    <row r="685" spans="3:4">
      <c r="C685" s="23"/>
      <c r="D685" s="23"/>
    </row>
    <row r="686" spans="3:4">
      <c r="C686" s="23"/>
      <c r="D686" s="23"/>
    </row>
    <row r="687" spans="3:4">
      <c r="C687" s="23"/>
      <c r="D687" s="23"/>
    </row>
    <row r="688" spans="3:4">
      <c r="C688" s="23"/>
      <c r="D688" s="23"/>
    </row>
    <row r="689" spans="3:4">
      <c r="C689" s="23"/>
      <c r="D689" s="23"/>
    </row>
    <row r="690" spans="3:4">
      <c r="C690" s="23"/>
      <c r="D690" s="23"/>
    </row>
    <row r="691" spans="3:4">
      <c r="C691" s="23"/>
      <c r="D691" s="23"/>
    </row>
    <row r="692" spans="3:4">
      <c r="C692" s="23"/>
      <c r="D692" s="23"/>
    </row>
    <row r="693" spans="3:4">
      <c r="C693" s="23"/>
      <c r="D693" s="23"/>
    </row>
    <row r="694" spans="3:4">
      <c r="C694" s="23"/>
      <c r="D694" s="23"/>
    </row>
    <row r="695" spans="3:4">
      <c r="C695" s="23"/>
      <c r="D695" s="23"/>
    </row>
    <row r="696" spans="3:4">
      <c r="C696" s="23"/>
      <c r="D696" s="23"/>
    </row>
    <row r="697" spans="3:4">
      <c r="C697" s="23"/>
      <c r="D697" s="23"/>
    </row>
    <row r="698" spans="3:4">
      <c r="C698" s="23"/>
      <c r="D698" s="23"/>
    </row>
    <row r="699" spans="3:4">
      <c r="C699" s="23"/>
      <c r="D699" s="23"/>
    </row>
    <row r="700" spans="3:4">
      <c r="C700" s="23"/>
      <c r="D700" s="23"/>
    </row>
    <row r="701" spans="3:4">
      <c r="C701" s="23"/>
      <c r="D701" s="23"/>
    </row>
    <row r="702" spans="3:4">
      <c r="C702" s="23"/>
      <c r="D702" s="23"/>
    </row>
    <row r="703" spans="3:4">
      <c r="C703" s="23"/>
      <c r="D703" s="23"/>
    </row>
    <row r="704" spans="3:4">
      <c r="C704" s="23"/>
      <c r="D704" s="23"/>
    </row>
    <row r="705" spans="3:4">
      <c r="C705" s="23"/>
      <c r="D705" s="23"/>
    </row>
    <row r="706" spans="3:4">
      <c r="C706" s="23"/>
      <c r="D706" s="23"/>
    </row>
    <row r="707" spans="3:4">
      <c r="C707" s="23"/>
      <c r="D707" s="23"/>
    </row>
    <row r="708" spans="3:4">
      <c r="C708" s="23"/>
      <c r="D708" s="23"/>
    </row>
    <row r="709" spans="3:4">
      <c r="C709" s="23"/>
      <c r="D709" s="23"/>
    </row>
    <row r="710" spans="3:4">
      <c r="C710" s="23"/>
      <c r="D710" s="23"/>
    </row>
    <row r="711" spans="3:4">
      <c r="C711" s="23"/>
      <c r="D711" s="23"/>
    </row>
    <row r="712" spans="3:4">
      <c r="C712" s="23"/>
      <c r="D712" s="23"/>
    </row>
    <row r="713" spans="3:4">
      <c r="C713" s="23"/>
      <c r="D713" s="23"/>
    </row>
    <row r="714" spans="3:4">
      <c r="C714" s="23"/>
      <c r="D714" s="23"/>
    </row>
    <row r="715" spans="3:4">
      <c r="C715" s="23"/>
      <c r="D715" s="23"/>
    </row>
    <row r="716" spans="3:4">
      <c r="C716" s="23"/>
      <c r="D716" s="23"/>
    </row>
    <row r="717" spans="3:4">
      <c r="C717" s="23"/>
      <c r="D717" s="23"/>
    </row>
    <row r="718" spans="3:4">
      <c r="C718" s="23"/>
      <c r="D718" s="23"/>
    </row>
    <row r="719" spans="3:4">
      <c r="C719" s="23"/>
      <c r="D719" s="23"/>
    </row>
    <row r="720" spans="3:4">
      <c r="C720" s="23"/>
      <c r="D720" s="23"/>
    </row>
    <row r="721" spans="3:4">
      <c r="C721" s="23"/>
      <c r="D721" s="23"/>
    </row>
    <row r="722" spans="3:4">
      <c r="C722" s="23"/>
      <c r="D722" s="23"/>
    </row>
    <row r="723" spans="3:4">
      <c r="C723" s="23"/>
      <c r="D723" s="23"/>
    </row>
    <row r="724" spans="3:4">
      <c r="C724" s="23"/>
      <c r="D724" s="23"/>
    </row>
    <row r="725" spans="3:4">
      <c r="C725" s="23"/>
      <c r="D725" s="23"/>
    </row>
    <row r="726" spans="3:4">
      <c r="C726" s="23"/>
      <c r="D726" s="23"/>
    </row>
    <row r="727" spans="3:4">
      <c r="C727" s="23"/>
      <c r="D727" s="23"/>
    </row>
    <row r="728" spans="3:4">
      <c r="C728" s="23"/>
      <c r="D728" s="23"/>
    </row>
    <row r="729" spans="3:4">
      <c r="C729" s="23"/>
      <c r="D729" s="23"/>
    </row>
    <row r="730" spans="3:4">
      <c r="C730" s="23"/>
      <c r="D730" s="23"/>
    </row>
    <row r="731" spans="3:4">
      <c r="C731" s="23"/>
      <c r="D731" s="23"/>
    </row>
    <row r="732" spans="3:4">
      <c r="C732" s="23"/>
      <c r="D732" s="23"/>
    </row>
    <row r="733" spans="3:4">
      <c r="C733" s="23"/>
      <c r="D733" s="23"/>
    </row>
    <row r="734" spans="3:4">
      <c r="C734" s="23"/>
      <c r="D734" s="23"/>
    </row>
    <row r="735" spans="3:4">
      <c r="C735" s="23"/>
      <c r="D735" s="23"/>
    </row>
    <row r="736" spans="3:4">
      <c r="C736" s="23"/>
      <c r="D736" s="23"/>
    </row>
    <row r="737" spans="3:4">
      <c r="C737" s="23"/>
      <c r="D737" s="23"/>
    </row>
    <row r="738" spans="3:4">
      <c r="C738" s="23"/>
      <c r="D738" s="23"/>
    </row>
    <row r="739" spans="3:4">
      <c r="C739" s="23"/>
      <c r="D739" s="23"/>
    </row>
    <row r="740" spans="3:4">
      <c r="C740" s="23"/>
      <c r="D740" s="23"/>
    </row>
    <row r="741" spans="3:4">
      <c r="C741" s="23"/>
      <c r="D741" s="23"/>
    </row>
    <row r="742" spans="3:4">
      <c r="C742" s="23"/>
      <c r="D742" s="23"/>
    </row>
    <row r="743" spans="3:4">
      <c r="C743" s="23"/>
      <c r="D743" s="23"/>
    </row>
    <row r="744" spans="3:4">
      <c r="C744" s="23"/>
      <c r="D744" s="23"/>
    </row>
    <row r="745" spans="3:4">
      <c r="C745" s="23"/>
      <c r="D745" s="23"/>
    </row>
  </sheetData>
  <protectedRanges>
    <protectedRange sqref="A111:D115" name="Range1"/>
  </protectedRanges>
  <phoneticPr fontId="8" type="noConversion"/>
  <hyperlinks>
    <hyperlink ref="H32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9"/>
  <sheetViews>
    <sheetView topLeftCell="A9" workbookViewId="0">
      <selection activeCell="F14" sqref="F1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8.140625" customWidth="1"/>
    <col min="6" max="6" width="9.140625" customWidth="1"/>
    <col min="7" max="7" width="8.140625" customWidth="1"/>
    <col min="8" max="9" width="8.5703125" customWidth="1"/>
    <col min="10" max="10" width="15.42578125" customWidth="1"/>
    <col min="11" max="14" width="8.5703125" customWidth="1"/>
    <col min="15" max="15" width="9.28515625" customWidth="1"/>
    <col min="16" max="16" width="7.7109375" customWidth="1"/>
    <col min="17" max="17" width="9.85546875" customWidth="1"/>
  </cols>
  <sheetData>
    <row r="1" spans="1:5" ht="20.25">
      <c r="A1" s="1" t="s">
        <v>40</v>
      </c>
      <c r="B1" s="17"/>
      <c r="C1" s="18"/>
    </row>
    <row r="2" spans="1:5">
      <c r="A2" t="s">
        <v>30</v>
      </c>
      <c r="B2" s="21" t="s">
        <v>41</v>
      </c>
      <c r="C2" s="12" t="s">
        <v>58</v>
      </c>
      <c r="D2" s="12"/>
    </row>
    <row r="3" spans="1:5" ht="13.5" thickBot="1"/>
    <row r="4" spans="1:5">
      <c r="A4" s="8" t="s">
        <v>6</v>
      </c>
      <c r="C4" s="3">
        <v>27148.9</v>
      </c>
      <c r="D4" s="4">
        <v>1.8048550000000001</v>
      </c>
    </row>
    <row r="6" spans="1:5">
      <c r="A6" s="8" t="s">
        <v>7</v>
      </c>
    </row>
    <row r="7" spans="1:5">
      <c r="A7" t="s">
        <v>8</v>
      </c>
      <c r="C7">
        <f>C4</f>
        <v>27148.9</v>
      </c>
    </row>
    <row r="8" spans="1:5">
      <c r="A8" t="s">
        <v>9</v>
      </c>
      <c r="C8">
        <v>1.8048550000000001</v>
      </c>
    </row>
    <row r="9" spans="1:5">
      <c r="A9" s="36" t="s">
        <v>45</v>
      </c>
      <c r="C9" s="37">
        <v>8</v>
      </c>
      <c r="D9" t="s">
        <v>46</v>
      </c>
    </row>
    <row r="10" spans="1:5" ht="13.5" thickBot="1">
      <c r="C10" s="7" t="s">
        <v>26</v>
      </c>
      <c r="D10" s="7" t="s">
        <v>27</v>
      </c>
    </row>
    <row r="11" spans="1:5">
      <c r="A11" t="s">
        <v>22</v>
      </c>
      <c r="C11">
        <f>INTERCEPT(G21:G98,F21:F98)</f>
        <v>-3.0298526745272288E-3</v>
      </c>
      <c r="D11" s="6"/>
    </row>
    <row r="12" spans="1:5">
      <c r="A12" t="s">
        <v>23</v>
      </c>
      <c r="C12">
        <f>SLOPE(G21:G98,F21:F98)</f>
        <v>1.1652141752299645E-6</v>
      </c>
      <c r="D12" s="6"/>
    </row>
    <row r="13" spans="1:5">
      <c r="A13" t="s">
        <v>25</v>
      </c>
      <c r="C13" s="6" t="s">
        <v>20</v>
      </c>
      <c r="D13" s="6"/>
    </row>
    <row r="15" spans="1:5">
      <c r="A15" s="5" t="s">
        <v>24</v>
      </c>
      <c r="C15" s="19">
        <f>(C7+C11)+(C8+C12)*INT(MAX(F21:F3533))</f>
        <v>54138.716064760098</v>
      </c>
      <c r="D15" s="22" t="s">
        <v>47</v>
      </c>
      <c r="E15" s="38">
        <f ca="1">TODAY()+15018.5-B9/24</f>
        <v>59970.5</v>
      </c>
    </row>
    <row r="16" spans="1:5">
      <c r="A16" s="8" t="s">
        <v>10</v>
      </c>
      <c r="C16" s="20">
        <f>+C8+C12</f>
        <v>1.8048561652141752</v>
      </c>
      <c r="D16" s="22" t="s">
        <v>48</v>
      </c>
      <c r="E16" s="38">
        <f ca="1">ROUND(2*(E15-C15)/C16,0)/2+1</f>
        <v>3232</v>
      </c>
    </row>
    <row r="17" spans="1:17" ht="13.5" thickBot="1">
      <c r="A17" s="22" t="s">
        <v>42</v>
      </c>
      <c r="C17">
        <f>COUNT(C21:C2191)</f>
        <v>24</v>
      </c>
      <c r="D17" s="22" t="s">
        <v>49</v>
      </c>
      <c r="E17" s="39">
        <f ca="1">+C15+C16*E16-15018.5-C9/24</f>
        <v>44953.17785739898</v>
      </c>
    </row>
    <row r="18" spans="1:17">
      <c r="A18" s="8" t="s">
        <v>11</v>
      </c>
      <c r="C18" s="3">
        <f>+C15</f>
        <v>54138.716064760098</v>
      </c>
      <c r="D18" s="4">
        <f>+C16</f>
        <v>1.8048561652141752</v>
      </c>
      <c r="E18" s="40" t="s">
        <v>50</v>
      </c>
    </row>
    <row r="19" spans="1:17" ht="13.5" thickTop="1"/>
    <row r="20" spans="1:17" ht="13.5" thickBot="1">
      <c r="A20" s="7" t="s">
        <v>12</v>
      </c>
      <c r="B20" s="7" t="s">
        <v>13</v>
      </c>
      <c r="C20" s="7" t="s">
        <v>14</v>
      </c>
      <c r="D20" s="7" t="s">
        <v>19</v>
      </c>
      <c r="E20" s="7" t="s">
        <v>15</v>
      </c>
      <c r="F20" s="7" t="s">
        <v>16</v>
      </c>
      <c r="G20" s="7" t="s">
        <v>17</v>
      </c>
      <c r="H20" s="10" t="s">
        <v>18</v>
      </c>
      <c r="I20" s="10" t="s">
        <v>2</v>
      </c>
      <c r="J20" s="10" t="s">
        <v>4</v>
      </c>
      <c r="K20" s="10" t="s">
        <v>5</v>
      </c>
      <c r="L20" s="10" t="s">
        <v>36</v>
      </c>
      <c r="M20" s="10" t="s">
        <v>31</v>
      </c>
      <c r="N20" s="10" t="s">
        <v>3</v>
      </c>
      <c r="O20" s="10" t="s">
        <v>29</v>
      </c>
      <c r="P20" s="9" t="s">
        <v>28</v>
      </c>
      <c r="Q20" s="7" t="s">
        <v>21</v>
      </c>
    </row>
    <row r="21" spans="1:17">
      <c r="A21" s="13" t="s">
        <v>18</v>
      </c>
      <c r="B21" s="6"/>
      <c r="C21" s="23">
        <v>27148.9</v>
      </c>
      <c r="D21" s="23" t="s">
        <v>20</v>
      </c>
      <c r="E21">
        <f t="shared" ref="E21:E37" si="0">+(C21-C$7)/C$8</f>
        <v>0</v>
      </c>
      <c r="F21">
        <f t="shared" ref="F21:F44" si="1">ROUND(2*E21,0)/2</f>
        <v>0</v>
      </c>
      <c r="G21">
        <f t="shared" ref="G21:G37" si="2">+C21-(C$7+F21*C$8)</f>
        <v>0</v>
      </c>
      <c r="H21" s="13">
        <f>G21</f>
        <v>0</v>
      </c>
      <c r="O21">
        <f t="shared" ref="O21:O37" si="3">+C$11+C$12*F21</f>
        <v>-3.0298526745272288E-3</v>
      </c>
      <c r="Q21" s="2">
        <f t="shared" ref="Q21:Q37" si="4">+C21-15018.5</f>
        <v>12130.400000000001</v>
      </c>
    </row>
    <row r="22" spans="1:17">
      <c r="A22" s="24" t="s">
        <v>34</v>
      </c>
      <c r="B22" s="6" t="s">
        <v>35</v>
      </c>
      <c r="C22" s="23">
        <v>50100.366300000002</v>
      </c>
      <c r="D22" s="23"/>
      <c r="E22">
        <f t="shared" si="0"/>
        <v>12716.515343337829</v>
      </c>
      <c r="F22">
        <f t="shared" si="1"/>
        <v>12716.5</v>
      </c>
      <c r="G22">
        <f t="shared" si="2"/>
        <v>2.7692499999830034E-2</v>
      </c>
      <c r="L22">
        <f t="shared" ref="L22:L37" si="5">G22</f>
        <v>2.7692499999830034E-2</v>
      </c>
      <c r="O22">
        <f t="shared" si="3"/>
        <v>1.1787593384784615E-2</v>
      </c>
      <c r="Q22" s="2">
        <f t="shared" si="4"/>
        <v>35081.866300000002</v>
      </c>
    </row>
    <row r="23" spans="1:17">
      <c r="A23" s="24" t="s">
        <v>32</v>
      </c>
      <c r="B23" s="6" t="s">
        <v>33</v>
      </c>
      <c r="C23" s="29">
        <v>51256.356299999999</v>
      </c>
      <c r="D23" s="23">
        <v>8.9999999999999998E-4</v>
      </c>
      <c r="E23">
        <f t="shared" si="0"/>
        <v>13357.004468503008</v>
      </c>
      <c r="F23">
        <f t="shared" si="1"/>
        <v>13357</v>
      </c>
      <c r="G23">
        <f t="shared" si="2"/>
        <v>8.0650000018067658E-3</v>
      </c>
      <c r="L23">
        <f t="shared" si="5"/>
        <v>8.0650000018067658E-3</v>
      </c>
      <c r="O23">
        <f t="shared" si="3"/>
        <v>1.2533913064019407E-2</v>
      </c>
      <c r="Q23" s="2">
        <f t="shared" si="4"/>
        <v>36237.856299999999</v>
      </c>
    </row>
    <row r="24" spans="1:17">
      <c r="A24" s="34" t="s">
        <v>37</v>
      </c>
      <c r="B24" s="11" t="s">
        <v>33</v>
      </c>
      <c r="C24" s="30">
        <v>52990.809500000003</v>
      </c>
      <c r="D24" s="16">
        <v>2.9999999999999997E-4</v>
      </c>
      <c r="E24">
        <f t="shared" si="0"/>
        <v>14317.997567671642</v>
      </c>
      <c r="F24">
        <f t="shared" si="1"/>
        <v>14318</v>
      </c>
      <c r="G24">
        <f t="shared" si="2"/>
        <v>-4.390000001876615E-3</v>
      </c>
      <c r="L24">
        <f t="shared" si="5"/>
        <v>-4.390000001876615E-3</v>
      </c>
      <c r="O24">
        <f t="shared" si="3"/>
        <v>1.3653683886415403E-2</v>
      </c>
      <c r="Q24" s="2">
        <f t="shared" si="4"/>
        <v>37972.309500000003</v>
      </c>
    </row>
    <row r="25" spans="1:17">
      <c r="A25" s="34" t="s">
        <v>37</v>
      </c>
      <c r="B25" s="11" t="s">
        <v>35</v>
      </c>
      <c r="C25" s="30">
        <v>53076.5867</v>
      </c>
      <c r="D25" s="16">
        <v>1.1000000000000001E-3</v>
      </c>
      <c r="E25">
        <f t="shared" si="0"/>
        <v>14365.523379994513</v>
      </c>
      <c r="F25">
        <f t="shared" si="1"/>
        <v>14365.5</v>
      </c>
      <c r="G25">
        <f t="shared" si="2"/>
        <v>4.2197499991743825E-2</v>
      </c>
      <c r="L25">
        <f t="shared" si="5"/>
        <v>4.2197499991743825E-2</v>
      </c>
      <c r="O25">
        <f t="shared" si="3"/>
        <v>1.3709031559738828E-2</v>
      </c>
      <c r="Q25" s="2">
        <f t="shared" si="4"/>
        <v>38058.0867</v>
      </c>
    </row>
    <row r="26" spans="1:17">
      <c r="A26" s="34" t="s">
        <v>37</v>
      </c>
      <c r="B26" s="11" t="s">
        <v>35</v>
      </c>
      <c r="C26" s="30">
        <v>53085.610399999998</v>
      </c>
      <c r="D26" s="16">
        <v>1E-3</v>
      </c>
      <c r="E26">
        <f t="shared" si="0"/>
        <v>14370.523061409362</v>
      </c>
      <c r="F26">
        <f t="shared" si="1"/>
        <v>14370.5</v>
      </c>
      <c r="G26">
        <f t="shared" si="2"/>
        <v>4.1622499993536621E-2</v>
      </c>
      <c r="L26">
        <f t="shared" si="5"/>
        <v>4.1622499993536621E-2</v>
      </c>
      <c r="O26">
        <f t="shared" si="3"/>
        <v>1.3714857630614977E-2</v>
      </c>
      <c r="Q26" s="2">
        <f t="shared" si="4"/>
        <v>38067.110399999998</v>
      </c>
    </row>
    <row r="27" spans="1:17">
      <c r="A27" s="25" t="s">
        <v>38</v>
      </c>
      <c r="B27" s="15"/>
      <c r="C27" s="23">
        <v>50014.606200000002</v>
      </c>
      <c r="D27" s="23">
        <v>1.1000000000000001E-3</v>
      </c>
      <c r="E27">
        <f t="shared" si="0"/>
        <v>12668.999005460271</v>
      </c>
      <c r="F27">
        <f t="shared" si="1"/>
        <v>12669</v>
      </c>
      <c r="G27">
        <f t="shared" si="2"/>
        <v>-1.7949999964912422E-3</v>
      </c>
      <c r="L27">
        <f t="shared" si="5"/>
        <v>-1.7949999964912422E-3</v>
      </c>
      <c r="O27">
        <f t="shared" si="3"/>
        <v>1.1732245711461191E-2</v>
      </c>
      <c r="Q27" s="2">
        <f t="shared" si="4"/>
        <v>34996.106200000002</v>
      </c>
    </row>
    <row r="28" spans="1:17">
      <c r="A28" s="25" t="s">
        <v>38</v>
      </c>
      <c r="B28" s="15"/>
      <c r="C28" s="23">
        <v>50016.410400000001</v>
      </c>
      <c r="D28" s="23">
        <v>1.1999999999999999E-3</v>
      </c>
      <c r="E28">
        <f t="shared" si="0"/>
        <v>12669.998642550232</v>
      </c>
      <c r="F28">
        <f t="shared" si="1"/>
        <v>12670</v>
      </c>
      <c r="G28">
        <f t="shared" si="2"/>
        <v>-2.4500000072293915E-3</v>
      </c>
      <c r="L28">
        <f t="shared" si="5"/>
        <v>-2.4500000072293915E-3</v>
      </c>
      <c r="O28">
        <f t="shared" si="3"/>
        <v>1.1733410925636421E-2</v>
      </c>
      <c r="Q28" s="2">
        <f t="shared" si="4"/>
        <v>34997.910400000001</v>
      </c>
    </row>
    <row r="29" spans="1:17">
      <c r="A29" s="34" t="s">
        <v>44</v>
      </c>
      <c r="B29" s="33" t="s">
        <v>33</v>
      </c>
      <c r="C29" s="29">
        <v>53384.275000000001</v>
      </c>
      <c r="D29" s="29">
        <v>1.1000000000000001E-3</v>
      </c>
      <c r="E29">
        <f t="shared" si="0"/>
        <v>14536.001507046272</v>
      </c>
      <c r="F29">
        <f t="shared" si="1"/>
        <v>14536</v>
      </c>
      <c r="G29">
        <f t="shared" si="2"/>
        <v>2.719999996770639E-3</v>
      </c>
      <c r="L29">
        <f t="shared" si="5"/>
        <v>2.719999996770639E-3</v>
      </c>
      <c r="O29">
        <f t="shared" si="3"/>
        <v>1.3907700576615535E-2</v>
      </c>
      <c r="Q29" s="2">
        <f t="shared" si="4"/>
        <v>38365.775000000001</v>
      </c>
    </row>
    <row r="30" spans="1:17">
      <c r="A30" s="34" t="s">
        <v>44</v>
      </c>
      <c r="B30" s="33" t="s">
        <v>35</v>
      </c>
      <c r="C30" s="29">
        <v>53384.276899999997</v>
      </c>
      <c r="D30" s="29">
        <v>1.1999999999999999E-3</v>
      </c>
      <c r="E30">
        <f t="shared" si="0"/>
        <v>14536.002559762415</v>
      </c>
      <c r="F30">
        <f t="shared" si="1"/>
        <v>14536</v>
      </c>
      <c r="G30">
        <f t="shared" si="2"/>
        <v>4.6199999924283475E-3</v>
      </c>
      <c r="L30">
        <f t="shared" si="5"/>
        <v>4.6199999924283475E-3</v>
      </c>
      <c r="O30">
        <f t="shared" si="3"/>
        <v>1.3907700576615535E-2</v>
      </c>
      <c r="Q30" s="2">
        <f t="shared" si="4"/>
        <v>38365.776899999997</v>
      </c>
    </row>
    <row r="31" spans="1:17">
      <c r="A31" s="14" t="s">
        <v>39</v>
      </c>
      <c r="B31" s="6" t="s">
        <v>33</v>
      </c>
      <c r="C31" s="16">
        <v>53351.786890000003</v>
      </c>
      <c r="D31" s="16">
        <v>1.3999999999999999E-4</v>
      </c>
      <c r="E31">
        <f t="shared" si="0"/>
        <v>14518.00110812226</v>
      </c>
      <c r="F31">
        <f t="shared" si="1"/>
        <v>14518</v>
      </c>
      <c r="G31">
        <f t="shared" si="2"/>
        <v>2.0000000004074536E-3</v>
      </c>
      <c r="L31">
        <f t="shared" si="5"/>
        <v>2.0000000004074536E-3</v>
      </c>
      <c r="O31">
        <f t="shared" si="3"/>
        <v>1.3886726721461396E-2</v>
      </c>
      <c r="Q31" s="2">
        <f t="shared" si="4"/>
        <v>38333.286890000003</v>
      </c>
    </row>
    <row r="32" spans="1:17">
      <c r="A32" s="14" t="s">
        <v>39</v>
      </c>
      <c r="B32" s="6" t="s">
        <v>33</v>
      </c>
      <c r="C32" s="16">
        <v>53360.808700000001</v>
      </c>
      <c r="D32" s="16">
        <v>5.9999999999999995E-4</v>
      </c>
      <c r="E32">
        <f t="shared" si="0"/>
        <v>14522.999742361573</v>
      </c>
      <c r="F32">
        <f t="shared" si="1"/>
        <v>14523</v>
      </c>
      <c r="G32">
        <f t="shared" si="2"/>
        <v>-4.6499999734805897E-4</v>
      </c>
      <c r="L32">
        <f t="shared" si="5"/>
        <v>-4.6499999734805897E-4</v>
      </c>
      <c r="O32">
        <f t="shared" si="3"/>
        <v>1.3892552792337545E-2</v>
      </c>
      <c r="Q32" s="2">
        <f t="shared" si="4"/>
        <v>38342.308700000001</v>
      </c>
    </row>
    <row r="33" spans="1:17">
      <c r="A33" s="14" t="s">
        <v>39</v>
      </c>
      <c r="B33" s="6" t="s">
        <v>33</v>
      </c>
      <c r="C33" s="16">
        <v>53398.711000000003</v>
      </c>
      <c r="D33" s="16">
        <v>5.0000000000000001E-4</v>
      </c>
      <c r="E33">
        <f t="shared" si="0"/>
        <v>14543.999933512665</v>
      </c>
      <c r="F33">
        <f t="shared" si="1"/>
        <v>14544</v>
      </c>
      <c r="G33">
        <f t="shared" si="2"/>
        <v>-1.2000000424450263E-4</v>
      </c>
      <c r="L33">
        <f t="shared" si="5"/>
        <v>-1.2000000424450263E-4</v>
      </c>
      <c r="O33">
        <f t="shared" si="3"/>
        <v>1.3917022290017376E-2</v>
      </c>
      <c r="Q33" s="2">
        <f t="shared" si="4"/>
        <v>38380.211000000003</v>
      </c>
    </row>
    <row r="34" spans="1:17">
      <c r="A34" s="14" t="s">
        <v>39</v>
      </c>
      <c r="B34" s="6" t="s">
        <v>33</v>
      </c>
      <c r="C34" s="16">
        <v>53427.588400000001</v>
      </c>
      <c r="D34" s="16">
        <v>5.0000000000000001E-4</v>
      </c>
      <c r="E34">
        <f t="shared" si="0"/>
        <v>14559.999778375546</v>
      </c>
      <c r="F34">
        <f t="shared" si="1"/>
        <v>14560</v>
      </c>
      <c r="G34">
        <f t="shared" si="2"/>
        <v>-3.9999999717110768E-4</v>
      </c>
      <c r="L34">
        <f t="shared" si="5"/>
        <v>-3.9999999717110768E-4</v>
      </c>
      <c r="O34">
        <f t="shared" si="3"/>
        <v>1.3935665716821054E-2</v>
      </c>
      <c r="Q34" s="2">
        <f t="shared" si="4"/>
        <v>38409.088400000001</v>
      </c>
    </row>
    <row r="35" spans="1:17">
      <c r="A35" s="14" t="s">
        <v>39</v>
      </c>
      <c r="B35" s="6" t="s">
        <v>35</v>
      </c>
      <c r="C35" s="16">
        <v>53704.676399999997</v>
      </c>
      <c r="D35" s="16">
        <v>5.0000000000000001E-4</v>
      </c>
      <c r="E35">
        <f t="shared" si="0"/>
        <v>14713.523468644293</v>
      </c>
      <c r="F35">
        <f t="shared" si="1"/>
        <v>14713.5</v>
      </c>
      <c r="G35">
        <f t="shared" si="2"/>
        <v>4.2357499994977843E-2</v>
      </c>
      <c r="L35">
        <f t="shared" si="5"/>
        <v>4.2357499994977843E-2</v>
      </c>
      <c r="O35">
        <f t="shared" si="3"/>
        <v>1.4114526092718856E-2</v>
      </c>
      <c r="Q35" s="2">
        <f t="shared" si="4"/>
        <v>38686.176399999997</v>
      </c>
    </row>
    <row r="36" spans="1:17">
      <c r="A36" s="35" t="s">
        <v>43</v>
      </c>
      <c r="B36" s="15"/>
      <c r="C36" s="23">
        <v>53411.344599999997</v>
      </c>
      <c r="D36" s="23">
        <v>1E-3</v>
      </c>
      <c r="E36">
        <f t="shared" si="0"/>
        <v>14550.999720199126</v>
      </c>
      <c r="F36">
        <f t="shared" si="1"/>
        <v>14551</v>
      </c>
      <c r="G36">
        <f t="shared" si="2"/>
        <v>-5.0500000361353159E-4</v>
      </c>
      <c r="L36">
        <f t="shared" si="5"/>
        <v>-5.0500000361353159E-4</v>
      </c>
      <c r="O36">
        <f t="shared" si="3"/>
        <v>1.3925178789243986E-2</v>
      </c>
      <c r="Q36" s="2">
        <f t="shared" si="4"/>
        <v>38392.844599999997</v>
      </c>
    </row>
    <row r="37" spans="1:17">
      <c r="A37" s="35" t="s">
        <v>43</v>
      </c>
      <c r="B37" s="15"/>
      <c r="C37" s="23">
        <v>53716.3652</v>
      </c>
      <c r="D37" s="23">
        <v>2.0999999999999999E-3</v>
      </c>
      <c r="E37">
        <f t="shared" si="0"/>
        <v>14719.999778375546</v>
      </c>
      <c r="F37">
        <f t="shared" si="1"/>
        <v>14720</v>
      </c>
      <c r="G37">
        <f t="shared" si="2"/>
        <v>-4.0000000444706529E-4</v>
      </c>
      <c r="L37">
        <f t="shared" si="5"/>
        <v>-4.0000000444706529E-4</v>
      </c>
      <c r="O37">
        <f t="shared" si="3"/>
        <v>1.4122099984857851E-2</v>
      </c>
      <c r="Q37" s="2">
        <f t="shared" si="4"/>
        <v>38697.8652</v>
      </c>
    </row>
    <row r="38" spans="1:17">
      <c r="A38" s="24" t="s">
        <v>51</v>
      </c>
      <c r="B38" s="11" t="s">
        <v>35</v>
      </c>
      <c r="C38" s="16">
        <v>54063.8508</v>
      </c>
      <c r="D38" s="16">
        <v>4.0000000000000002E-4</v>
      </c>
      <c r="E38">
        <f t="shared" ref="E38:E44" si="6">+(C38-C$7)/C$8</f>
        <v>14912.528042418919</v>
      </c>
      <c r="F38">
        <f t="shared" si="1"/>
        <v>14912.5</v>
      </c>
      <c r="G38">
        <f t="shared" ref="G38:G44" si="7">+C38-(C$7+F38*C$8)</f>
        <v>5.0612499995622784E-2</v>
      </c>
      <c r="L38">
        <f t="shared" ref="L38:L44" si="8">G38</f>
        <v>5.0612499995622784E-2</v>
      </c>
      <c r="O38">
        <f t="shared" ref="O38:O44" si="9">+C$11+C$12*F38</f>
        <v>1.4346403713589619E-2</v>
      </c>
      <c r="Q38" s="2">
        <f t="shared" ref="Q38:Q44" si="10">+C38-15018.5</f>
        <v>39045.3508</v>
      </c>
    </row>
    <row r="39" spans="1:17">
      <c r="A39" s="24" t="s">
        <v>51</v>
      </c>
      <c r="B39" s="11">
        <v>1</v>
      </c>
      <c r="C39" s="16">
        <v>54071.925199999998</v>
      </c>
      <c r="D39" s="16">
        <v>5.0000000000000001E-4</v>
      </c>
      <c r="E39">
        <f t="shared" si="6"/>
        <v>14917.001753603472</v>
      </c>
      <c r="F39">
        <f t="shared" si="1"/>
        <v>14917</v>
      </c>
      <c r="G39">
        <f t="shared" si="7"/>
        <v>3.1649999946239404E-3</v>
      </c>
      <c r="L39">
        <f t="shared" si="8"/>
        <v>3.1649999946239404E-3</v>
      </c>
      <c r="O39">
        <f t="shared" si="9"/>
        <v>1.4351647177378152E-2</v>
      </c>
      <c r="Q39" s="2">
        <f t="shared" si="10"/>
        <v>39053.425199999998</v>
      </c>
    </row>
    <row r="40" spans="1:17">
      <c r="A40" s="24" t="s">
        <v>51</v>
      </c>
      <c r="B40" s="11">
        <v>1</v>
      </c>
      <c r="C40" s="16">
        <v>54109.824200000003</v>
      </c>
      <c r="D40" s="16">
        <v>2.9999999999999997E-4</v>
      </c>
      <c r="E40">
        <f t="shared" si="6"/>
        <v>14938.000116352838</v>
      </c>
      <c r="F40">
        <f t="shared" si="1"/>
        <v>14938</v>
      </c>
      <c r="G40">
        <f t="shared" si="7"/>
        <v>2.0999999833293259E-4</v>
      </c>
      <c r="L40">
        <f t="shared" si="8"/>
        <v>2.0999999833293259E-4</v>
      </c>
      <c r="O40">
        <f t="shared" si="9"/>
        <v>1.437611667505798E-2</v>
      </c>
      <c r="Q40" s="2">
        <f t="shared" si="10"/>
        <v>39091.324200000003</v>
      </c>
    </row>
    <row r="41" spans="1:17">
      <c r="A41" s="24" t="s">
        <v>51</v>
      </c>
      <c r="B41" s="11">
        <v>1</v>
      </c>
      <c r="C41" s="16">
        <v>54109.824099999998</v>
      </c>
      <c r="D41" s="16">
        <v>2.0000000000000001E-4</v>
      </c>
      <c r="E41">
        <f t="shared" si="6"/>
        <v>14938.000060946721</v>
      </c>
      <c r="F41">
        <f t="shared" si="1"/>
        <v>14938</v>
      </c>
      <c r="G41">
        <f t="shared" si="7"/>
        <v>1.0999999358318746E-4</v>
      </c>
      <c r="L41">
        <f t="shared" si="8"/>
        <v>1.0999999358318746E-4</v>
      </c>
      <c r="O41">
        <f t="shared" si="9"/>
        <v>1.437611667505798E-2</v>
      </c>
      <c r="Q41" s="2">
        <f t="shared" si="10"/>
        <v>39091.324099999998</v>
      </c>
    </row>
    <row r="42" spans="1:17">
      <c r="A42" s="24" t="s">
        <v>51</v>
      </c>
      <c r="B42" s="11" t="s">
        <v>35</v>
      </c>
      <c r="C42" s="16">
        <v>54110.776899999997</v>
      </c>
      <c r="D42" s="16">
        <v>5.0000000000000001E-4</v>
      </c>
      <c r="E42">
        <f t="shared" si="6"/>
        <v>14938.527970390969</v>
      </c>
      <c r="F42">
        <f t="shared" si="1"/>
        <v>14938.5</v>
      </c>
      <c r="G42">
        <f t="shared" si="7"/>
        <v>5.0482499995268881E-2</v>
      </c>
      <c r="L42">
        <f t="shared" si="8"/>
        <v>5.0482499995268881E-2</v>
      </c>
      <c r="O42">
        <f t="shared" si="9"/>
        <v>1.4376699282145595E-2</v>
      </c>
      <c r="Q42" s="2">
        <f t="shared" si="10"/>
        <v>39092.276899999997</v>
      </c>
    </row>
    <row r="43" spans="1:17">
      <c r="A43" s="24" t="s">
        <v>51</v>
      </c>
      <c r="B43" s="11" t="s">
        <v>35</v>
      </c>
      <c r="C43" s="16">
        <v>54110.775000000001</v>
      </c>
      <c r="D43" s="16">
        <v>5.9999999999999995E-4</v>
      </c>
      <c r="E43">
        <f t="shared" si="6"/>
        <v>14938.526917674826</v>
      </c>
      <c r="F43">
        <f t="shared" si="1"/>
        <v>14938.5</v>
      </c>
      <c r="G43">
        <f t="shared" si="7"/>
        <v>4.8582499999611173E-2</v>
      </c>
      <c r="L43">
        <f t="shared" si="8"/>
        <v>4.8582499999611173E-2</v>
      </c>
      <c r="O43">
        <f t="shared" si="9"/>
        <v>1.4376699282145595E-2</v>
      </c>
      <c r="Q43" s="2">
        <f t="shared" si="10"/>
        <v>39092.275000000001</v>
      </c>
    </row>
    <row r="44" spans="1:17">
      <c r="A44" s="24" t="s">
        <v>51</v>
      </c>
      <c r="B44" s="11">
        <v>1</v>
      </c>
      <c r="C44" s="16">
        <v>54138.699800000002</v>
      </c>
      <c r="D44" s="16">
        <v>2.9999999999999997E-4</v>
      </c>
      <c r="E44">
        <f t="shared" si="6"/>
        <v>14953.998963905688</v>
      </c>
      <c r="F44">
        <f t="shared" si="1"/>
        <v>14954</v>
      </c>
      <c r="G44">
        <f t="shared" si="7"/>
        <v>-1.870000000053551E-3</v>
      </c>
      <c r="L44">
        <f t="shared" si="8"/>
        <v>-1.870000000053551E-3</v>
      </c>
      <c r="O44">
        <f t="shared" si="9"/>
        <v>1.4394760101861661E-2</v>
      </c>
      <c r="Q44" s="2">
        <f t="shared" si="10"/>
        <v>39120.199800000002</v>
      </c>
    </row>
    <row r="45" spans="1:17">
      <c r="A45" s="31"/>
      <c r="B45" s="11"/>
      <c r="C45" s="28"/>
      <c r="D45" s="28"/>
      <c r="Q45" s="2"/>
    </row>
    <row r="46" spans="1:17">
      <c r="A46" s="32"/>
      <c r="B46" s="6"/>
      <c r="C46" s="27"/>
      <c r="D46" s="27"/>
      <c r="Q46" s="2"/>
    </row>
    <row r="47" spans="1:17">
      <c r="A47" s="32"/>
      <c r="B47" s="6"/>
      <c r="C47" s="27"/>
      <c r="D47" s="27"/>
      <c r="Q47" s="2"/>
    </row>
    <row r="48" spans="1:17">
      <c r="A48" s="26"/>
      <c r="B48" s="11"/>
      <c r="C48" s="28"/>
      <c r="D48" s="28"/>
      <c r="Q48" s="2"/>
    </row>
    <row r="49" spans="1:4">
      <c r="A49" s="13"/>
      <c r="C49" s="23"/>
      <c r="D49" s="23"/>
    </row>
    <row r="50" spans="1:4">
      <c r="A50" s="13"/>
      <c r="C50" s="23"/>
      <c r="D50" s="23"/>
    </row>
    <row r="51" spans="1:4">
      <c r="A51" s="13"/>
      <c r="C51" s="23"/>
      <c r="D51" s="23"/>
    </row>
    <row r="52" spans="1:4">
      <c r="A52" s="13"/>
      <c r="C52" s="23"/>
      <c r="D52" s="23"/>
    </row>
    <row r="53" spans="1:4">
      <c r="A53" s="13"/>
      <c r="C53" s="23"/>
      <c r="D53" s="23"/>
    </row>
    <row r="54" spans="1:4">
      <c r="A54" s="13"/>
      <c r="C54" s="23"/>
      <c r="D54" s="23"/>
    </row>
    <row r="55" spans="1:4">
      <c r="A55" s="13"/>
      <c r="C55" s="23"/>
      <c r="D55" s="23"/>
    </row>
    <row r="56" spans="1:4">
      <c r="A56" s="13"/>
      <c r="C56" s="23"/>
      <c r="D56" s="23"/>
    </row>
    <row r="57" spans="1:4">
      <c r="A57" s="13"/>
      <c r="C57" s="23"/>
      <c r="D57" s="23"/>
    </row>
    <row r="58" spans="1:4">
      <c r="A58" s="13"/>
      <c r="C58" s="23"/>
      <c r="D58" s="23"/>
    </row>
    <row r="59" spans="1:4">
      <c r="A59" s="13"/>
      <c r="C59" s="23"/>
      <c r="D59" s="23"/>
    </row>
    <row r="60" spans="1:4">
      <c r="A60" s="13"/>
      <c r="C60" s="23"/>
      <c r="D60" s="23"/>
    </row>
    <row r="61" spans="1:4">
      <c r="A61" s="13"/>
      <c r="C61" s="23"/>
      <c r="D61" s="23"/>
    </row>
    <row r="62" spans="1:4">
      <c r="A62" s="13"/>
      <c r="C62" s="23"/>
      <c r="D62" s="23"/>
    </row>
    <row r="63" spans="1:4">
      <c r="A63" s="13"/>
      <c r="C63" s="23"/>
      <c r="D63" s="23"/>
    </row>
    <row r="64" spans="1:4">
      <c r="A64" s="13"/>
      <c r="C64" s="23"/>
      <c r="D64" s="23"/>
    </row>
    <row r="65" spans="1:4">
      <c r="A65" s="13"/>
      <c r="C65" s="23"/>
      <c r="D65" s="23"/>
    </row>
    <row r="66" spans="1:4">
      <c r="A66" s="13"/>
      <c r="C66" s="23"/>
      <c r="D66" s="23"/>
    </row>
    <row r="67" spans="1:4">
      <c r="A67" s="13"/>
      <c r="C67" s="23"/>
      <c r="D67" s="23"/>
    </row>
    <row r="68" spans="1:4">
      <c r="A68" s="13"/>
      <c r="C68" s="23"/>
      <c r="D68" s="23"/>
    </row>
    <row r="69" spans="1:4">
      <c r="A69" s="13"/>
      <c r="C69" s="23"/>
      <c r="D69" s="23"/>
    </row>
    <row r="70" spans="1:4">
      <c r="A70" s="13"/>
      <c r="C70" s="23"/>
      <c r="D70" s="23"/>
    </row>
    <row r="71" spans="1:4">
      <c r="A71" s="13"/>
      <c r="C71" s="23"/>
      <c r="D71" s="23"/>
    </row>
    <row r="72" spans="1:4">
      <c r="A72" s="13"/>
      <c r="C72" s="23"/>
      <c r="D72" s="23"/>
    </row>
    <row r="73" spans="1:4">
      <c r="A73" s="13"/>
      <c r="C73" s="23"/>
      <c r="D73" s="23"/>
    </row>
    <row r="74" spans="1:4">
      <c r="A74" s="13"/>
      <c r="C74" s="23"/>
      <c r="D74" s="23"/>
    </row>
    <row r="75" spans="1:4">
      <c r="A75" s="13"/>
      <c r="C75" s="23"/>
      <c r="D75" s="23"/>
    </row>
    <row r="76" spans="1:4">
      <c r="A76" s="13"/>
      <c r="C76" s="23"/>
      <c r="D76" s="23"/>
    </row>
    <row r="77" spans="1:4">
      <c r="A77" s="13"/>
      <c r="C77" s="23"/>
      <c r="D77" s="23"/>
    </row>
    <row r="78" spans="1:4">
      <c r="A78" s="13"/>
      <c r="C78" s="23"/>
      <c r="D78" s="23"/>
    </row>
    <row r="79" spans="1:4">
      <c r="A79" s="13"/>
      <c r="C79" s="23"/>
      <c r="D79" s="23"/>
    </row>
    <row r="80" spans="1:4">
      <c r="A80" s="13"/>
      <c r="C80" s="23"/>
      <c r="D80" s="23"/>
    </row>
    <row r="81" spans="1:4">
      <c r="A81" s="13"/>
      <c r="C81" s="23"/>
      <c r="D81" s="23"/>
    </row>
    <row r="82" spans="1:4">
      <c r="A82" s="13"/>
      <c r="C82" s="23"/>
      <c r="D82" s="23"/>
    </row>
    <row r="83" spans="1:4">
      <c r="A83" s="13"/>
      <c r="C83" s="23"/>
      <c r="D83" s="23"/>
    </row>
    <row r="84" spans="1:4">
      <c r="A84" s="13"/>
      <c r="C84" s="23"/>
      <c r="D84" s="23"/>
    </row>
    <row r="85" spans="1:4">
      <c r="A85" s="13"/>
      <c r="C85" s="23"/>
      <c r="D85" s="23"/>
    </row>
    <row r="86" spans="1:4">
      <c r="A86" s="13"/>
      <c r="C86" s="23"/>
      <c r="D86" s="23"/>
    </row>
    <row r="87" spans="1:4">
      <c r="A87" s="13"/>
      <c r="C87" s="23"/>
      <c r="D87" s="23"/>
    </row>
    <row r="88" spans="1:4">
      <c r="A88" s="13"/>
      <c r="C88" s="23"/>
      <c r="D88" s="23"/>
    </row>
    <row r="89" spans="1:4">
      <c r="A89" s="13"/>
      <c r="C89" s="23"/>
      <c r="D89" s="23"/>
    </row>
    <row r="90" spans="1:4">
      <c r="A90" s="13"/>
      <c r="C90" s="23"/>
      <c r="D90" s="23"/>
    </row>
    <row r="91" spans="1:4">
      <c r="A91" s="13"/>
      <c r="C91" s="23"/>
      <c r="D91" s="23"/>
    </row>
    <row r="92" spans="1:4">
      <c r="A92" s="13"/>
      <c r="C92" s="23"/>
      <c r="D92" s="23"/>
    </row>
    <row r="93" spans="1:4">
      <c r="A93" s="13"/>
      <c r="C93" s="23"/>
      <c r="D93" s="23"/>
    </row>
    <row r="94" spans="1:4">
      <c r="A94" s="13"/>
      <c r="C94" s="23"/>
      <c r="D94" s="23"/>
    </row>
    <row r="95" spans="1:4">
      <c r="A95" s="13"/>
      <c r="C95" s="23"/>
      <c r="D95" s="23"/>
    </row>
    <row r="96" spans="1:4">
      <c r="A96" s="13"/>
      <c r="C96" s="23"/>
      <c r="D96" s="23"/>
    </row>
    <row r="97" spans="1:4">
      <c r="A97" s="13"/>
      <c r="C97" s="23"/>
      <c r="D97" s="23"/>
    </row>
    <row r="98" spans="1:4">
      <c r="A98" s="13"/>
      <c r="C98" s="23"/>
      <c r="D98" s="23"/>
    </row>
    <row r="99" spans="1:4">
      <c r="A99" s="13"/>
      <c r="C99" s="23"/>
      <c r="D99" s="23"/>
    </row>
    <row r="100" spans="1:4">
      <c r="A100" s="13"/>
      <c r="C100" s="23"/>
      <c r="D100" s="23"/>
    </row>
    <row r="101" spans="1:4">
      <c r="A101" s="13"/>
      <c r="C101" s="23"/>
      <c r="D101" s="23"/>
    </row>
    <row r="102" spans="1:4">
      <c r="A102" s="13"/>
      <c r="C102" s="23"/>
      <c r="D102" s="23"/>
    </row>
    <row r="103" spans="1:4">
      <c r="A103" s="13"/>
      <c r="C103" s="23"/>
      <c r="D103" s="23"/>
    </row>
    <row r="104" spans="1:4">
      <c r="A104" s="13"/>
      <c r="C104" s="23"/>
      <c r="D104" s="23"/>
    </row>
    <row r="105" spans="1:4">
      <c r="A105" s="13"/>
      <c r="C105" s="23"/>
      <c r="D105" s="23"/>
    </row>
    <row r="106" spans="1:4">
      <c r="A106" s="13"/>
      <c r="C106" s="23"/>
      <c r="D106" s="23"/>
    </row>
    <row r="107" spans="1:4">
      <c r="A107" s="13"/>
      <c r="C107" s="23"/>
      <c r="D107" s="23"/>
    </row>
    <row r="108" spans="1:4">
      <c r="A108" s="13"/>
      <c r="C108" s="23"/>
      <c r="D108" s="23"/>
    </row>
    <row r="109" spans="1:4">
      <c r="A109" s="13"/>
      <c r="C109" s="23"/>
      <c r="D109" s="23"/>
    </row>
    <row r="110" spans="1:4">
      <c r="A110" s="13"/>
      <c r="C110" s="23"/>
      <c r="D110" s="23"/>
    </row>
    <row r="111" spans="1:4">
      <c r="A111" s="13"/>
      <c r="C111" s="23"/>
      <c r="D111" s="23"/>
    </row>
    <row r="112" spans="1:4">
      <c r="A112" s="13"/>
      <c r="C112" s="23"/>
      <c r="D112" s="23"/>
    </row>
    <row r="113" spans="1:4">
      <c r="A113" s="13"/>
      <c r="C113" s="23"/>
      <c r="D113" s="23"/>
    </row>
    <row r="114" spans="1:4">
      <c r="A114" s="13"/>
      <c r="C114" s="23"/>
      <c r="D114" s="23"/>
    </row>
    <row r="115" spans="1:4">
      <c r="A115" s="13"/>
      <c r="C115" s="23"/>
      <c r="D115" s="23"/>
    </row>
    <row r="116" spans="1:4">
      <c r="A116" s="13"/>
      <c r="C116" s="23"/>
      <c r="D116" s="23"/>
    </row>
    <row r="117" spans="1:4">
      <c r="A117" s="13"/>
      <c r="C117" s="23"/>
      <c r="D117" s="23"/>
    </row>
    <row r="118" spans="1:4">
      <c r="A118" s="13"/>
      <c r="C118" s="23"/>
      <c r="D118" s="23"/>
    </row>
    <row r="119" spans="1:4">
      <c r="A119" s="13"/>
      <c r="C119" s="23"/>
      <c r="D119" s="23"/>
    </row>
    <row r="120" spans="1:4">
      <c r="A120" s="13"/>
      <c r="C120" s="23"/>
      <c r="D120" s="23"/>
    </row>
    <row r="121" spans="1:4">
      <c r="A121" s="13"/>
      <c r="C121" s="23"/>
      <c r="D121" s="23"/>
    </row>
    <row r="122" spans="1:4">
      <c r="A122" s="13"/>
      <c r="C122" s="23"/>
      <c r="D122" s="23"/>
    </row>
    <row r="123" spans="1:4">
      <c r="A123" s="13"/>
      <c r="C123" s="23"/>
      <c r="D123" s="23"/>
    </row>
    <row r="124" spans="1:4">
      <c r="A124" s="13"/>
      <c r="C124" s="23"/>
      <c r="D124" s="23"/>
    </row>
    <row r="125" spans="1:4">
      <c r="A125" s="13"/>
      <c r="C125" s="23"/>
      <c r="D125" s="23"/>
    </row>
    <row r="126" spans="1:4">
      <c r="A126" s="13"/>
      <c r="C126" s="23"/>
      <c r="D126" s="23"/>
    </row>
    <row r="127" spans="1:4">
      <c r="A127" s="13"/>
      <c r="C127" s="23"/>
      <c r="D127" s="23"/>
    </row>
    <row r="128" spans="1:4">
      <c r="A128" s="13"/>
      <c r="C128" s="23"/>
      <c r="D128" s="23"/>
    </row>
    <row r="129" spans="1:4">
      <c r="A129" s="13"/>
      <c r="C129" s="23"/>
      <c r="D129" s="23"/>
    </row>
    <row r="130" spans="1:4">
      <c r="A130" s="13"/>
      <c r="C130" s="23"/>
      <c r="D130" s="23"/>
    </row>
    <row r="131" spans="1:4">
      <c r="A131" s="13"/>
      <c r="C131" s="23"/>
      <c r="D131" s="23"/>
    </row>
    <row r="132" spans="1:4">
      <c r="A132" s="13"/>
      <c r="C132" s="23"/>
      <c r="D132" s="23"/>
    </row>
    <row r="133" spans="1:4">
      <c r="A133" s="13"/>
      <c r="C133" s="23"/>
      <c r="D133" s="23"/>
    </row>
    <row r="134" spans="1:4">
      <c r="A134" s="13"/>
      <c r="C134" s="23"/>
      <c r="D134" s="23"/>
    </row>
    <row r="135" spans="1:4">
      <c r="A135" s="13"/>
      <c r="C135" s="23"/>
      <c r="D135" s="23"/>
    </row>
    <row r="136" spans="1:4">
      <c r="A136" s="13"/>
      <c r="C136" s="23"/>
      <c r="D136" s="23"/>
    </row>
    <row r="137" spans="1:4">
      <c r="A137" s="13"/>
      <c r="C137" s="23"/>
      <c r="D137" s="23"/>
    </row>
    <row r="138" spans="1:4">
      <c r="A138" s="13"/>
      <c r="C138" s="23"/>
      <c r="D138" s="23"/>
    </row>
    <row r="139" spans="1:4">
      <c r="A139" s="13"/>
      <c r="C139" s="23"/>
      <c r="D139" s="23"/>
    </row>
    <row r="140" spans="1:4">
      <c r="A140" s="13"/>
      <c r="C140" s="23"/>
      <c r="D140" s="23"/>
    </row>
    <row r="141" spans="1:4">
      <c r="A141" s="13"/>
      <c r="C141" s="23"/>
      <c r="D141" s="23"/>
    </row>
    <row r="142" spans="1:4">
      <c r="A142" s="13"/>
      <c r="C142" s="23"/>
      <c r="D142" s="23"/>
    </row>
    <row r="143" spans="1:4">
      <c r="A143" s="13"/>
      <c r="C143" s="23"/>
      <c r="D143" s="23"/>
    </row>
    <row r="144" spans="1:4">
      <c r="A144" s="13"/>
      <c r="C144" s="23"/>
      <c r="D144" s="23"/>
    </row>
    <row r="145" spans="1:4">
      <c r="A145" s="13"/>
      <c r="C145" s="23"/>
      <c r="D145" s="23"/>
    </row>
    <row r="146" spans="1:4">
      <c r="A146" s="13"/>
      <c r="C146" s="23"/>
      <c r="D146" s="23"/>
    </row>
    <row r="147" spans="1:4">
      <c r="A147" s="13"/>
      <c r="C147" s="23"/>
      <c r="D147" s="23"/>
    </row>
    <row r="148" spans="1:4">
      <c r="A148" s="13"/>
      <c r="C148" s="23"/>
      <c r="D148" s="23"/>
    </row>
    <row r="149" spans="1:4">
      <c r="A149" s="13"/>
      <c r="C149" s="23"/>
      <c r="D149" s="23"/>
    </row>
    <row r="150" spans="1:4">
      <c r="A150" s="13"/>
      <c r="C150" s="23"/>
      <c r="D150" s="23"/>
    </row>
    <row r="151" spans="1:4">
      <c r="A151" s="13"/>
      <c r="C151" s="23"/>
      <c r="D151" s="23"/>
    </row>
    <row r="152" spans="1:4">
      <c r="A152" s="13"/>
      <c r="C152" s="23"/>
      <c r="D152" s="23"/>
    </row>
    <row r="153" spans="1:4">
      <c r="A153" s="13"/>
      <c r="C153" s="23"/>
      <c r="D153" s="23"/>
    </row>
    <row r="154" spans="1:4">
      <c r="A154" s="13"/>
      <c r="C154" s="23"/>
      <c r="D154" s="23"/>
    </row>
    <row r="155" spans="1:4">
      <c r="A155" s="13"/>
      <c r="C155" s="23"/>
      <c r="D155" s="23"/>
    </row>
    <row r="156" spans="1:4">
      <c r="A156" s="13"/>
      <c r="C156" s="23"/>
      <c r="D156" s="23"/>
    </row>
    <row r="157" spans="1:4">
      <c r="A157" s="13"/>
      <c r="C157" s="23"/>
      <c r="D157" s="23"/>
    </row>
    <row r="158" spans="1:4">
      <c r="A158" s="13"/>
      <c r="C158" s="23"/>
      <c r="D158" s="23"/>
    </row>
    <row r="159" spans="1:4">
      <c r="A159" s="13"/>
      <c r="C159" s="23"/>
      <c r="D159" s="23"/>
    </row>
    <row r="160" spans="1:4">
      <c r="A160" s="13"/>
      <c r="C160" s="23"/>
      <c r="D160" s="23"/>
    </row>
    <row r="161" spans="1:4">
      <c r="A161" s="13"/>
      <c r="C161" s="23"/>
      <c r="D161" s="23"/>
    </row>
    <row r="162" spans="1:4">
      <c r="A162" s="13"/>
      <c r="C162" s="23"/>
      <c r="D162" s="23"/>
    </row>
    <row r="163" spans="1:4">
      <c r="A163" s="13"/>
      <c r="C163" s="23"/>
      <c r="D163" s="23"/>
    </row>
    <row r="164" spans="1:4">
      <c r="A164" s="13"/>
      <c r="C164" s="23"/>
      <c r="D164" s="23"/>
    </row>
    <row r="165" spans="1:4">
      <c r="A165" s="13"/>
      <c r="C165" s="23"/>
      <c r="D165" s="23"/>
    </row>
    <row r="166" spans="1:4">
      <c r="A166" s="13"/>
      <c r="C166" s="23"/>
      <c r="D166" s="23"/>
    </row>
    <row r="167" spans="1:4">
      <c r="A167" s="13"/>
      <c r="C167" s="23"/>
      <c r="D167" s="23"/>
    </row>
    <row r="168" spans="1:4">
      <c r="A168" s="13"/>
      <c r="C168" s="23"/>
      <c r="D168" s="23"/>
    </row>
    <row r="169" spans="1:4">
      <c r="A169" s="13"/>
      <c r="C169" s="23"/>
      <c r="D169" s="23"/>
    </row>
    <row r="170" spans="1:4">
      <c r="A170" s="13"/>
      <c r="C170" s="23"/>
      <c r="D170" s="23"/>
    </row>
    <row r="171" spans="1:4">
      <c r="A171" s="13"/>
      <c r="C171" s="23"/>
      <c r="D171" s="23"/>
    </row>
    <row r="172" spans="1:4">
      <c r="A172" s="13"/>
      <c r="C172" s="23"/>
      <c r="D172" s="23"/>
    </row>
    <row r="173" spans="1:4">
      <c r="A173" s="13"/>
      <c r="C173" s="23"/>
      <c r="D173" s="23"/>
    </row>
    <row r="174" spans="1:4">
      <c r="A174" s="13"/>
      <c r="C174" s="23"/>
      <c r="D174" s="23"/>
    </row>
    <row r="175" spans="1:4">
      <c r="A175" s="13"/>
      <c r="C175" s="23"/>
      <c r="D175" s="23"/>
    </row>
    <row r="176" spans="1:4">
      <c r="A176" s="13"/>
      <c r="C176" s="23"/>
      <c r="D176" s="23"/>
    </row>
    <row r="177" spans="1:4">
      <c r="A177" s="13"/>
      <c r="C177" s="23"/>
      <c r="D177" s="23"/>
    </row>
    <row r="178" spans="1:4">
      <c r="A178" s="13"/>
      <c r="C178" s="23"/>
      <c r="D178" s="23"/>
    </row>
    <row r="179" spans="1:4">
      <c r="A179" s="13"/>
      <c r="C179" s="23"/>
      <c r="D179" s="23"/>
    </row>
    <row r="180" spans="1:4">
      <c r="A180" s="13"/>
      <c r="C180" s="23"/>
      <c r="D180" s="23"/>
    </row>
    <row r="181" spans="1:4">
      <c r="A181" s="13"/>
      <c r="C181" s="23"/>
      <c r="D181" s="23"/>
    </row>
    <row r="182" spans="1:4">
      <c r="A182" s="13"/>
      <c r="C182" s="23"/>
      <c r="D182" s="23"/>
    </row>
    <row r="183" spans="1:4">
      <c r="A183" s="13"/>
      <c r="C183" s="23"/>
      <c r="D183" s="23"/>
    </row>
    <row r="184" spans="1:4">
      <c r="A184" s="13"/>
      <c r="C184" s="23"/>
      <c r="D184" s="23"/>
    </row>
    <row r="185" spans="1:4">
      <c r="A185" s="13"/>
      <c r="C185" s="23"/>
      <c r="D185" s="23"/>
    </row>
    <row r="186" spans="1:4">
      <c r="A186" s="13"/>
      <c r="C186" s="23"/>
      <c r="D186" s="23"/>
    </row>
    <row r="187" spans="1:4">
      <c r="A187" s="13"/>
      <c r="C187" s="23"/>
      <c r="D187" s="23"/>
    </row>
    <row r="188" spans="1:4">
      <c r="A188" s="13"/>
      <c r="C188" s="23"/>
      <c r="D188" s="23"/>
    </row>
    <row r="189" spans="1:4">
      <c r="A189" s="13"/>
      <c r="C189" s="23"/>
      <c r="D189" s="23"/>
    </row>
    <row r="190" spans="1:4">
      <c r="A190" s="13"/>
      <c r="C190" s="23"/>
      <c r="D190" s="23"/>
    </row>
    <row r="191" spans="1:4">
      <c r="A191" s="13"/>
      <c r="C191" s="23"/>
      <c r="D191" s="23"/>
    </row>
    <row r="192" spans="1:4">
      <c r="A192" s="13"/>
      <c r="C192" s="23"/>
      <c r="D192" s="23"/>
    </row>
    <row r="193" spans="1:4">
      <c r="A193" s="13"/>
      <c r="C193" s="23"/>
      <c r="D193" s="23"/>
    </row>
    <row r="194" spans="1:4">
      <c r="A194" s="13"/>
      <c r="C194" s="23"/>
      <c r="D194" s="23"/>
    </row>
    <row r="195" spans="1:4">
      <c r="A195" s="13"/>
      <c r="C195" s="23"/>
      <c r="D195" s="23"/>
    </row>
    <row r="196" spans="1:4">
      <c r="A196" s="13"/>
      <c r="C196" s="23"/>
      <c r="D196" s="23"/>
    </row>
    <row r="197" spans="1:4">
      <c r="A197" s="13"/>
      <c r="C197" s="23"/>
      <c r="D197" s="23"/>
    </row>
    <row r="198" spans="1:4">
      <c r="A198" s="13"/>
      <c r="C198" s="23"/>
      <c r="D198" s="23"/>
    </row>
    <row r="199" spans="1:4">
      <c r="A199" s="13"/>
      <c r="C199" s="23"/>
      <c r="D199" s="23"/>
    </row>
    <row r="200" spans="1:4">
      <c r="A200" s="13"/>
      <c r="C200" s="23"/>
      <c r="D200" s="23"/>
    </row>
    <row r="201" spans="1:4">
      <c r="A201" s="13"/>
      <c r="C201" s="23"/>
      <c r="D201" s="23"/>
    </row>
    <row r="202" spans="1:4">
      <c r="A202" s="13"/>
      <c r="C202" s="23"/>
      <c r="D202" s="23"/>
    </row>
    <row r="203" spans="1:4">
      <c r="A203" s="13"/>
      <c r="C203" s="23"/>
      <c r="D203" s="23"/>
    </row>
    <row r="204" spans="1:4">
      <c r="A204" s="13"/>
      <c r="C204" s="23"/>
      <c r="D204" s="23"/>
    </row>
    <row r="205" spans="1:4">
      <c r="A205" s="13"/>
      <c r="C205" s="23"/>
      <c r="D205" s="23"/>
    </row>
    <row r="206" spans="1:4">
      <c r="A206" s="13"/>
      <c r="C206" s="23"/>
      <c r="D206" s="23"/>
    </row>
    <row r="207" spans="1:4">
      <c r="A207" s="13"/>
      <c r="C207" s="23"/>
      <c r="D207" s="23"/>
    </row>
    <row r="208" spans="1:4">
      <c r="A208" s="13"/>
      <c r="C208" s="23"/>
      <c r="D208" s="23"/>
    </row>
    <row r="209" spans="1:4">
      <c r="A209" s="13"/>
      <c r="C209" s="23"/>
      <c r="D209" s="23"/>
    </row>
    <row r="210" spans="1:4">
      <c r="A210" s="13"/>
      <c r="C210" s="23"/>
      <c r="D210" s="23"/>
    </row>
    <row r="211" spans="1:4">
      <c r="A211" s="13"/>
      <c r="C211" s="23"/>
      <c r="D211" s="23"/>
    </row>
    <row r="212" spans="1:4">
      <c r="A212" s="13"/>
      <c r="C212" s="23"/>
      <c r="D212" s="23"/>
    </row>
    <row r="213" spans="1:4">
      <c r="A213" s="13"/>
      <c r="C213" s="23"/>
      <c r="D213" s="23"/>
    </row>
    <row r="214" spans="1:4">
      <c r="A214" s="13"/>
      <c r="C214" s="23"/>
      <c r="D214" s="23"/>
    </row>
    <row r="215" spans="1:4">
      <c r="A215" s="13"/>
      <c r="C215" s="23"/>
      <c r="D215" s="23"/>
    </row>
    <row r="216" spans="1:4">
      <c r="A216" s="13"/>
      <c r="C216" s="23"/>
      <c r="D216" s="23"/>
    </row>
    <row r="217" spans="1:4">
      <c r="A217" s="13"/>
      <c r="C217" s="23"/>
      <c r="D217" s="23"/>
    </row>
    <row r="218" spans="1:4">
      <c r="A218" s="13"/>
      <c r="C218" s="23"/>
      <c r="D218" s="23"/>
    </row>
    <row r="219" spans="1:4">
      <c r="A219" s="13"/>
      <c r="C219" s="23"/>
      <c r="D219" s="23"/>
    </row>
    <row r="220" spans="1:4">
      <c r="A220" s="13"/>
      <c r="C220" s="23"/>
      <c r="D220" s="23"/>
    </row>
    <row r="221" spans="1:4">
      <c r="A221" s="13"/>
      <c r="C221" s="23"/>
      <c r="D221" s="23"/>
    </row>
    <row r="222" spans="1:4">
      <c r="A222" s="13"/>
      <c r="C222" s="23"/>
      <c r="D222" s="23"/>
    </row>
    <row r="223" spans="1:4">
      <c r="A223" s="13"/>
      <c r="C223" s="23"/>
      <c r="D223" s="23"/>
    </row>
    <row r="224" spans="1:4">
      <c r="A224" s="13"/>
      <c r="C224" s="23"/>
      <c r="D224" s="23"/>
    </row>
    <row r="225" spans="1:4">
      <c r="A225" s="13"/>
      <c r="C225" s="23"/>
      <c r="D225" s="23"/>
    </row>
    <row r="226" spans="1:4">
      <c r="A226" s="13"/>
      <c r="C226" s="23"/>
      <c r="D226" s="23"/>
    </row>
    <row r="227" spans="1:4">
      <c r="A227" s="13"/>
      <c r="C227" s="23"/>
      <c r="D227" s="23"/>
    </row>
    <row r="228" spans="1:4">
      <c r="A228" s="13"/>
      <c r="C228" s="23"/>
      <c r="D228" s="23"/>
    </row>
    <row r="229" spans="1:4">
      <c r="A229" s="13"/>
      <c r="C229" s="23"/>
      <c r="D229" s="23"/>
    </row>
    <row r="230" spans="1:4">
      <c r="A230" s="13"/>
      <c r="C230" s="23"/>
      <c r="D230" s="23"/>
    </row>
    <row r="231" spans="1:4">
      <c r="A231" s="13"/>
      <c r="C231" s="23"/>
      <c r="D231" s="23"/>
    </row>
    <row r="232" spans="1:4">
      <c r="A232" s="13"/>
      <c r="C232" s="23"/>
      <c r="D232" s="23"/>
    </row>
    <row r="233" spans="1:4">
      <c r="A233" s="13"/>
      <c r="C233" s="23"/>
      <c r="D233" s="23"/>
    </row>
    <row r="234" spans="1:4">
      <c r="A234" s="13"/>
      <c r="C234" s="23"/>
      <c r="D234" s="23"/>
    </row>
    <row r="235" spans="1:4">
      <c r="A235" s="13"/>
      <c r="C235" s="23"/>
      <c r="D235" s="23"/>
    </row>
    <row r="236" spans="1:4">
      <c r="A236" s="13"/>
      <c r="C236" s="23"/>
      <c r="D236" s="23"/>
    </row>
    <row r="237" spans="1:4">
      <c r="A237" s="13"/>
      <c r="C237" s="23"/>
      <c r="D237" s="23"/>
    </row>
    <row r="238" spans="1:4">
      <c r="A238" s="13"/>
      <c r="C238" s="23"/>
      <c r="D238" s="23"/>
    </row>
    <row r="239" spans="1:4">
      <c r="A239" s="13"/>
      <c r="C239" s="23"/>
      <c r="D239" s="23"/>
    </row>
    <row r="240" spans="1:4">
      <c r="A240" s="13"/>
      <c r="C240" s="23"/>
      <c r="D240" s="23"/>
    </row>
    <row r="241" spans="1:4">
      <c r="A241" s="13"/>
      <c r="C241" s="23"/>
      <c r="D241" s="23"/>
    </row>
    <row r="242" spans="1:4">
      <c r="A242" s="13"/>
      <c r="C242" s="23"/>
      <c r="D242" s="23"/>
    </row>
    <row r="243" spans="1:4">
      <c r="A243" s="13"/>
      <c r="C243" s="23"/>
      <c r="D243" s="23"/>
    </row>
    <row r="244" spans="1:4">
      <c r="A244" s="13"/>
      <c r="C244" s="23"/>
      <c r="D244" s="23"/>
    </row>
    <row r="245" spans="1:4">
      <c r="A245" s="13"/>
      <c r="C245" s="23"/>
      <c r="D245" s="23"/>
    </row>
    <row r="246" spans="1:4">
      <c r="A246" s="13"/>
      <c r="C246" s="23"/>
      <c r="D246" s="23"/>
    </row>
    <row r="247" spans="1:4">
      <c r="A247" s="13"/>
      <c r="C247" s="23"/>
      <c r="D247" s="23"/>
    </row>
    <row r="248" spans="1:4">
      <c r="A248" s="13"/>
      <c r="C248" s="23"/>
      <c r="D248" s="23"/>
    </row>
    <row r="249" spans="1:4">
      <c r="A249" s="13"/>
      <c r="C249" s="23"/>
      <c r="D249" s="23"/>
    </row>
    <row r="250" spans="1:4">
      <c r="A250" s="13"/>
      <c r="C250" s="23"/>
      <c r="D250" s="23"/>
    </row>
    <row r="251" spans="1:4">
      <c r="A251" s="13"/>
      <c r="C251" s="23"/>
      <c r="D251" s="23"/>
    </row>
    <row r="252" spans="1:4">
      <c r="A252" s="13"/>
      <c r="C252" s="23"/>
      <c r="D252" s="23"/>
    </row>
    <row r="253" spans="1:4">
      <c r="A253" s="13"/>
      <c r="C253" s="23"/>
      <c r="D253" s="23"/>
    </row>
    <row r="254" spans="1:4">
      <c r="A254" s="13"/>
      <c r="C254" s="23"/>
      <c r="D254" s="23"/>
    </row>
    <row r="255" spans="1:4">
      <c r="A255" s="13"/>
      <c r="C255" s="23"/>
      <c r="D255" s="23"/>
    </row>
    <row r="256" spans="1:4">
      <c r="A256" s="13"/>
      <c r="C256" s="23"/>
      <c r="D256" s="23"/>
    </row>
    <row r="257" spans="1:4">
      <c r="A257" s="13"/>
      <c r="C257" s="23"/>
      <c r="D257" s="23"/>
    </row>
    <row r="258" spans="1:4">
      <c r="A258" s="13"/>
      <c r="C258" s="23"/>
      <c r="D258" s="23"/>
    </row>
    <row r="259" spans="1:4">
      <c r="A259" s="13"/>
      <c r="C259" s="23"/>
      <c r="D259" s="23"/>
    </row>
    <row r="260" spans="1:4">
      <c r="A260" s="13"/>
      <c r="C260" s="23"/>
      <c r="D260" s="23"/>
    </row>
    <row r="261" spans="1:4">
      <c r="A261" s="13"/>
      <c r="C261" s="23"/>
      <c r="D261" s="23"/>
    </row>
    <row r="262" spans="1:4">
      <c r="A262" s="13"/>
      <c r="C262" s="23"/>
      <c r="D262" s="23"/>
    </row>
    <row r="263" spans="1:4">
      <c r="A263" s="13"/>
      <c r="C263" s="23"/>
      <c r="D263" s="23"/>
    </row>
    <row r="264" spans="1:4">
      <c r="A264" s="13"/>
      <c r="C264" s="23"/>
      <c r="D264" s="23"/>
    </row>
    <row r="265" spans="1:4">
      <c r="A265" s="13"/>
      <c r="C265" s="23"/>
      <c r="D265" s="23"/>
    </row>
    <row r="266" spans="1:4">
      <c r="A266" s="13"/>
      <c r="C266" s="23"/>
      <c r="D266" s="23"/>
    </row>
    <row r="267" spans="1:4">
      <c r="A267" s="13"/>
      <c r="C267" s="23"/>
      <c r="D267" s="23"/>
    </row>
    <row r="268" spans="1:4">
      <c r="A268" s="13"/>
      <c r="C268" s="23"/>
      <c r="D268" s="23"/>
    </row>
    <row r="269" spans="1:4">
      <c r="A269" s="13"/>
      <c r="C269" s="23"/>
      <c r="D269" s="23"/>
    </row>
    <row r="270" spans="1:4">
      <c r="A270" s="13"/>
      <c r="C270" s="23"/>
      <c r="D270" s="23"/>
    </row>
    <row r="271" spans="1:4">
      <c r="A271" s="13"/>
      <c r="C271" s="23"/>
      <c r="D271" s="23"/>
    </row>
    <row r="272" spans="1:4">
      <c r="A272" s="13"/>
      <c r="C272" s="23"/>
      <c r="D272" s="23"/>
    </row>
    <row r="273" spans="1:4">
      <c r="A273" s="13"/>
      <c r="C273" s="23"/>
      <c r="D273" s="23"/>
    </row>
    <row r="274" spans="1:4">
      <c r="A274" s="13"/>
      <c r="C274" s="23"/>
      <c r="D274" s="23"/>
    </row>
    <row r="275" spans="1:4">
      <c r="A275" s="13"/>
      <c r="C275" s="23"/>
      <c r="D275" s="23"/>
    </row>
    <row r="276" spans="1:4">
      <c r="A276" s="13"/>
      <c r="C276" s="23"/>
      <c r="D276" s="23"/>
    </row>
    <row r="277" spans="1:4">
      <c r="A277" s="13"/>
      <c r="C277" s="23"/>
      <c r="D277" s="23"/>
    </row>
    <row r="278" spans="1:4">
      <c r="A278" s="13"/>
      <c r="C278" s="23"/>
      <c r="D278" s="23"/>
    </row>
    <row r="279" spans="1:4">
      <c r="A279" s="13"/>
      <c r="C279" s="23"/>
      <c r="D279" s="23"/>
    </row>
    <row r="280" spans="1:4">
      <c r="A280" s="13"/>
      <c r="C280" s="23"/>
      <c r="D280" s="23"/>
    </row>
    <row r="281" spans="1:4">
      <c r="A281" s="13"/>
      <c r="C281" s="23"/>
      <c r="D281" s="23"/>
    </row>
    <row r="282" spans="1:4">
      <c r="A282" s="13"/>
      <c r="C282" s="23"/>
      <c r="D282" s="23"/>
    </row>
    <row r="283" spans="1:4">
      <c r="A283" s="13"/>
      <c r="C283" s="23"/>
      <c r="D283" s="23"/>
    </row>
    <row r="284" spans="1:4">
      <c r="A284" s="13"/>
      <c r="C284" s="23"/>
      <c r="D284" s="23"/>
    </row>
    <row r="285" spans="1:4">
      <c r="A285" s="13"/>
      <c r="C285" s="23"/>
      <c r="D285" s="23"/>
    </row>
    <row r="286" spans="1:4">
      <c r="A286" s="13"/>
      <c r="C286" s="23"/>
      <c r="D286" s="23"/>
    </row>
    <row r="287" spans="1:4">
      <c r="A287" s="13"/>
      <c r="C287" s="23"/>
      <c r="D287" s="23"/>
    </row>
    <row r="288" spans="1:4">
      <c r="A288" s="13"/>
      <c r="C288" s="23"/>
      <c r="D288" s="23"/>
    </row>
    <row r="289" spans="1:4">
      <c r="A289" s="13"/>
      <c r="C289" s="23"/>
      <c r="D289" s="23"/>
    </row>
    <row r="290" spans="1:4">
      <c r="A290" s="13"/>
      <c r="C290" s="23"/>
      <c r="D290" s="23"/>
    </row>
    <row r="291" spans="1:4">
      <c r="A291" s="13"/>
      <c r="C291" s="23"/>
      <c r="D291" s="23"/>
    </row>
    <row r="292" spans="1:4">
      <c r="A292" s="13"/>
      <c r="C292" s="23"/>
      <c r="D292" s="23"/>
    </row>
    <row r="293" spans="1:4">
      <c r="A293" s="13"/>
      <c r="C293" s="23"/>
      <c r="D293" s="23"/>
    </row>
    <row r="294" spans="1:4">
      <c r="A294" s="13"/>
      <c r="C294" s="23"/>
      <c r="D294" s="23"/>
    </row>
    <row r="295" spans="1:4">
      <c r="A295" s="13"/>
      <c r="C295" s="23"/>
      <c r="D295" s="23"/>
    </row>
    <row r="296" spans="1:4">
      <c r="A296" s="13"/>
      <c r="C296" s="23"/>
      <c r="D296" s="23"/>
    </row>
    <row r="297" spans="1:4">
      <c r="A297" s="13"/>
      <c r="C297" s="23"/>
      <c r="D297" s="23"/>
    </row>
    <row r="298" spans="1:4">
      <c r="A298" s="13"/>
      <c r="C298" s="23"/>
      <c r="D298" s="23"/>
    </row>
    <row r="299" spans="1:4">
      <c r="A299" s="13"/>
      <c r="C299" s="23"/>
      <c r="D299" s="23"/>
    </row>
    <row r="300" spans="1:4">
      <c r="A300" s="13"/>
      <c r="C300" s="23"/>
      <c r="D300" s="23"/>
    </row>
    <row r="301" spans="1:4">
      <c r="A301" s="13"/>
      <c r="C301" s="23"/>
      <c r="D301" s="23"/>
    </row>
    <row r="302" spans="1:4">
      <c r="A302" s="13"/>
      <c r="C302" s="23"/>
      <c r="D302" s="23"/>
    </row>
    <row r="303" spans="1:4">
      <c r="A303" s="13"/>
      <c r="C303" s="23"/>
      <c r="D303" s="23"/>
    </row>
    <row r="304" spans="1:4">
      <c r="A304" s="13"/>
      <c r="C304" s="23"/>
      <c r="D304" s="23"/>
    </row>
    <row r="305" spans="1:4">
      <c r="A305" s="13"/>
      <c r="C305" s="23"/>
      <c r="D305" s="23"/>
    </row>
    <row r="306" spans="1:4">
      <c r="A306" s="13"/>
      <c r="C306" s="23"/>
      <c r="D306" s="23"/>
    </row>
    <row r="307" spans="1:4">
      <c r="A307" s="13"/>
      <c r="C307" s="23"/>
      <c r="D307" s="23"/>
    </row>
    <row r="308" spans="1:4">
      <c r="A308" s="13"/>
      <c r="C308" s="23"/>
      <c r="D308" s="23"/>
    </row>
    <row r="309" spans="1:4">
      <c r="A309" s="13"/>
      <c r="C309" s="23"/>
      <c r="D309" s="23"/>
    </row>
    <row r="310" spans="1:4">
      <c r="A310" s="13"/>
      <c r="C310" s="23"/>
      <c r="D310" s="23"/>
    </row>
    <row r="311" spans="1:4">
      <c r="A311" s="13"/>
      <c r="C311" s="23"/>
      <c r="D311" s="23"/>
    </row>
    <row r="312" spans="1:4">
      <c r="A312" s="13"/>
      <c r="C312" s="23"/>
      <c r="D312" s="23"/>
    </row>
    <row r="313" spans="1:4">
      <c r="A313" s="13"/>
      <c r="C313" s="23"/>
      <c r="D313" s="23"/>
    </row>
    <row r="314" spans="1:4">
      <c r="A314" s="13"/>
      <c r="C314" s="23"/>
      <c r="D314" s="23"/>
    </row>
    <row r="315" spans="1:4">
      <c r="A315" s="13"/>
      <c r="C315" s="23"/>
      <c r="D315" s="23"/>
    </row>
    <row r="316" spans="1:4">
      <c r="A316" s="13"/>
      <c r="C316" s="23"/>
      <c r="D316" s="23"/>
    </row>
    <row r="317" spans="1:4">
      <c r="A317" s="13"/>
      <c r="C317" s="23"/>
      <c r="D317" s="23"/>
    </row>
    <row r="318" spans="1:4">
      <c r="A318" s="13"/>
      <c r="C318" s="23"/>
      <c r="D318" s="23"/>
    </row>
    <row r="319" spans="1:4">
      <c r="A319" s="13"/>
      <c r="C319" s="23"/>
      <c r="D319" s="23"/>
    </row>
    <row r="320" spans="1:4">
      <c r="A320" s="13"/>
      <c r="C320" s="23"/>
      <c r="D320" s="23"/>
    </row>
    <row r="321" spans="1:4">
      <c r="A321" s="13"/>
      <c r="C321" s="23"/>
      <c r="D321" s="23"/>
    </row>
    <row r="322" spans="1:4">
      <c r="A322" s="13"/>
      <c r="C322" s="23"/>
      <c r="D322" s="23"/>
    </row>
    <row r="323" spans="1:4">
      <c r="A323" s="13"/>
      <c r="C323" s="23"/>
      <c r="D323" s="23"/>
    </row>
    <row r="324" spans="1:4">
      <c r="A324" s="13"/>
      <c r="C324" s="23"/>
      <c r="D324" s="23"/>
    </row>
    <row r="325" spans="1:4">
      <c r="A325" s="13"/>
      <c r="C325" s="23"/>
      <c r="D325" s="23"/>
    </row>
    <row r="326" spans="1:4">
      <c r="A326" s="13"/>
      <c r="C326" s="23"/>
      <c r="D326" s="23"/>
    </row>
    <row r="327" spans="1:4">
      <c r="A327" s="13"/>
      <c r="C327" s="23"/>
      <c r="D327" s="23"/>
    </row>
    <row r="328" spans="1:4">
      <c r="A328" s="13"/>
      <c r="C328" s="23"/>
      <c r="D328" s="23"/>
    </row>
    <row r="329" spans="1:4">
      <c r="A329" s="13"/>
      <c r="C329" s="23"/>
      <c r="D329" s="23"/>
    </row>
    <row r="330" spans="1:4">
      <c r="A330" s="13"/>
      <c r="C330" s="23"/>
      <c r="D330" s="23"/>
    </row>
    <row r="331" spans="1:4">
      <c r="A331" s="13"/>
      <c r="C331" s="23"/>
      <c r="D331" s="23"/>
    </row>
    <row r="332" spans="1:4">
      <c r="A332" s="13"/>
      <c r="C332" s="23"/>
      <c r="D332" s="23"/>
    </row>
    <row r="333" spans="1:4">
      <c r="A333" s="13"/>
      <c r="C333" s="23"/>
      <c r="D333" s="23"/>
    </row>
    <row r="334" spans="1:4">
      <c r="A334" s="13"/>
      <c r="C334" s="23"/>
      <c r="D334" s="23"/>
    </row>
    <row r="335" spans="1:4">
      <c r="A335" s="13"/>
      <c r="C335" s="23"/>
      <c r="D335" s="23"/>
    </row>
    <row r="336" spans="1:4">
      <c r="A336" s="13"/>
      <c r="C336" s="23"/>
      <c r="D336" s="23"/>
    </row>
    <row r="337" spans="1:4">
      <c r="A337" s="13"/>
      <c r="C337" s="23"/>
      <c r="D337" s="23"/>
    </row>
    <row r="338" spans="1:4">
      <c r="A338" s="13"/>
      <c r="C338" s="23"/>
      <c r="D338" s="23"/>
    </row>
    <row r="339" spans="1:4">
      <c r="A339" s="13"/>
      <c r="C339" s="23"/>
      <c r="D339" s="23"/>
    </row>
    <row r="340" spans="1:4">
      <c r="A340" s="13"/>
      <c r="C340" s="23"/>
      <c r="D340" s="23"/>
    </row>
    <row r="341" spans="1:4">
      <c r="A341" s="13"/>
      <c r="C341" s="23"/>
      <c r="D341" s="23"/>
    </row>
    <row r="342" spans="1:4">
      <c r="A342" s="13"/>
      <c r="C342" s="23"/>
      <c r="D342" s="23"/>
    </row>
    <row r="343" spans="1:4">
      <c r="A343" s="13"/>
      <c r="C343" s="23"/>
      <c r="D343" s="23"/>
    </row>
    <row r="344" spans="1:4">
      <c r="A344" s="13"/>
      <c r="C344" s="23"/>
      <c r="D344" s="23"/>
    </row>
    <row r="345" spans="1:4">
      <c r="A345" s="13"/>
      <c r="C345" s="23"/>
      <c r="D345" s="23"/>
    </row>
    <row r="346" spans="1:4">
      <c r="A346" s="13"/>
      <c r="C346" s="23"/>
      <c r="D346" s="23"/>
    </row>
    <row r="347" spans="1:4">
      <c r="A347" s="13"/>
      <c r="C347" s="23"/>
      <c r="D347" s="23"/>
    </row>
    <row r="348" spans="1:4">
      <c r="A348" s="13"/>
      <c r="C348" s="23"/>
      <c r="D348" s="23"/>
    </row>
    <row r="349" spans="1:4">
      <c r="A349" s="13"/>
      <c r="C349" s="23"/>
      <c r="D349" s="23"/>
    </row>
    <row r="350" spans="1:4">
      <c r="A350" s="13"/>
      <c r="C350" s="23"/>
      <c r="D350" s="23"/>
    </row>
    <row r="351" spans="1:4">
      <c r="A351" s="13"/>
      <c r="C351" s="23"/>
      <c r="D351" s="23"/>
    </row>
    <row r="352" spans="1:4">
      <c r="A352" s="13"/>
      <c r="C352" s="23"/>
      <c r="D352" s="23"/>
    </row>
    <row r="353" spans="1:4">
      <c r="A353" s="13"/>
      <c r="C353" s="23"/>
      <c r="D353" s="23"/>
    </row>
    <row r="354" spans="1:4">
      <c r="A354" s="13"/>
      <c r="C354" s="23"/>
      <c r="D354" s="23"/>
    </row>
    <row r="355" spans="1:4">
      <c r="A355" s="13"/>
      <c r="C355" s="23"/>
      <c r="D355" s="23"/>
    </row>
    <row r="356" spans="1:4">
      <c r="A356" s="13"/>
      <c r="C356" s="23"/>
      <c r="D356" s="23"/>
    </row>
    <row r="357" spans="1:4">
      <c r="A357" s="13"/>
      <c r="C357" s="23"/>
      <c r="D357" s="23"/>
    </row>
    <row r="358" spans="1:4">
      <c r="A358" s="13"/>
      <c r="C358" s="23"/>
      <c r="D358" s="23"/>
    </row>
    <row r="359" spans="1:4">
      <c r="A359" s="13"/>
      <c r="C359" s="23"/>
      <c r="D359" s="23"/>
    </row>
    <row r="360" spans="1:4">
      <c r="A360" s="13"/>
      <c r="C360" s="23"/>
      <c r="D360" s="23"/>
    </row>
    <row r="361" spans="1:4">
      <c r="A361" s="13"/>
      <c r="C361" s="23"/>
      <c r="D361" s="23"/>
    </row>
    <row r="362" spans="1:4">
      <c r="A362" s="13"/>
      <c r="C362" s="23"/>
      <c r="D362" s="23"/>
    </row>
    <row r="363" spans="1:4">
      <c r="A363" s="13"/>
      <c r="C363" s="23"/>
      <c r="D363" s="23"/>
    </row>
    <row r="364" spans="1:4">
      <c r="A364" s="13"/>
      <c r="C364" s="23"/>
      <c r="D364" s="23"/>
    </row>
    <row r="365" spans="1:4">
      <c r="A365" s="13"/>
      <c r="C365" s="23"/>
      <c r="D365" s="23"/>
    </row>
    <row r="366" spans="1:4">
      <c r="A366" s="13"/>
      <c r="C366" s="23"/>
      <c r="D366" s="23"/>
    </row>
    <row r="367" spans="1:4">
      <c r="A367" s="13"/>
      <c r="C367" s="23"/>
      <c r="D367" s="23"/>
    </row>
    <row r="368" spans="1:4">
      <c r="A368" s="13"/>
      <c r="C368" s="23"/>
      <c r="D368" s="23"/>
    </row>
    <row r="369" spans="1:4">
      <c r="A369" s="13"/>
      <c r="C369" s="23"/>
      <c r="D369" s="23"/>
    </row>
    <row r="370" spans="1:4">
      <c r="A370" s="13"/>
      <c r="C370" s="23"/>
      <c r="D370" s="23"/>
    </row>
    <row r="371" spans="1:4">
      <c r="A371" s="13"/>
      <c r="C371" s="23"/>
      <c r="D371" s="23"/>
    </row>
    <row r="372" spans="1:4">
      <c r="A372" s="13"/>
      <c r="C372" s="23"/>
      <c r="D372" s="23"/>
    </row>
    <row r="373" spans="1:4">
      <c r="A373" s="13"/>
      <c r="C373" s="23"/>
      <c r="D373" s="23"/>
    </row>
    <row r="374" spans="1:4">
      <c r="A374" s="13"/>
      <c r="C374" s="23"/>
      <c r="D374" s="23"/>
    </row>
    <row r="375" spans="1:4">
      <c r="A375" s="13"/>
      <c r="C375" s="23"/>
      <c r="D375" s="23"/>
    </row>
    <row r="376" spans="1:4">
      <c r="A376" s="13"/>
      <c r="C376" s="23"/>
      <c r="D376" s="23"/>
    </row>
    <row r="377" spans="1:4">
      <c r="A377" s="13"/>
      <c r="C377" s="23"/>
      <c r="D377" s="23"/>
    </row>
    <row r="378" spans="1:4">
      <c r="A378" s="13"/>
      <c r="C378" s="23"/>
      <c r="D378" s="23"/>
    </row>
    <row r="379" spans="1:4">
      <c r="A379" s="13"/>
      <c r="C379" s="23"/>
      <c r="D379" s="23"/>
    </row>
    <row r="380" spans="1:4">
      <c r="A380" s="13"/>
      <c r="C380" s="23"/>
      <c r="D380" s="23"/>
    </row>
    <row r="381" spans="1:4">
      <c r="A381" s="13"/>
      <c r="C381" s="23"/>
      <c r="D381" s="23"/>
    </row>
    <row r="382" spans="1:4">
      <c r="A382" s="13"/>
      <c r="C382" s="23"/>
      <c r="D382" s="23"/>
    </row>
    <row r="383" spans="1:4">
      <c r="A383" s="13"/>
      <c r="C383" s="23"/>
      <c r="D383" s="23"/>
    </row>
    <row r="384" spans="1:4">
      <c r="A384" s="13"/>
      <c r="C384" s="23"/>
      <c r="D384" s="23"/>
    </row>
    <row r="385" spans="1:4">
      <c r="A385" s="13"/>
      <c r="C385" s="23"/>
      <c r="D385" s="23"/>
    </row>
    <row r="386" spans="1:4">
      <c r="A386" s="13"/>
      <c r="C386" s="23"/>
      <c r="D386" s="23"/>
    </row>
    <row r="387" spans="1:4">
      <c r="A387" s="13"/>
      <c r="C387" s="23"/>
      <c r="D387" s="23"/>
    </row>
    <row r="388" spans="1:4">
      <c r="A388" s="13"/>
      <c r="C388" s="23"/>
      <c r="D388" s="23"/>
    </row>
    <row r="389" spans="1:4">
      <c r="A389" s="13"/>
      <c r="C389" s="23"/>
      <c r="D389" s="23"/>
    </row>
    <row r="390" spans="1:4">
      <c r="A390" s="13"/>
      <c r="C390" s="23"/>
      <c r="D390" s="23"/>
    </row>
    <row r="391" spans="1:4">
      <c r="A391" s="13"/>
      <c r="C391" s="23"/>
      <c r="D391" s="23"/>
    </row>
    <row r="392" spans="1:4">
      <c r="A392" s="13"/>
      <c r="C392" s="23"/>
      <c r="D392" s="23"/>
    </row>
    <row r="393" spans="1:4">
      <c r="A393" s="13"/>
      <c r="C393" s="23"/>
      <c r="D393" s="23"/>
    </row>
    <row r="394" spans="1:4">
      <c r="A394" s="13"/>
      <c r="C394" s="23"/>
      <c r="D394" s="23"/>
    </row>
    <row r="395" spans="1:4">
      <c r="A395" s="13"/>
      <c r="C395" s="23"/>
      <c r="D395" s="23"/>
    </row>
    <row r="396" spans="1:4">
      <c r="A396" s="13"/>
      <c r="C396" s="23"/>
      <c r="D396" s="23"/>
    </row>
    <row r="397" spans="1:4">
      <c r="A397" s="13"/>
      <c r="C397" s="23"/>
      <c r="D397" s="23"/>
    </row>
    <row r="398" spans="1:4">
      <c r="A398" s="13"/>
      <c r="C398" s="23"/>
      <c r="D398" s="23"/>
    </row>
    <row r="399" spans="1:4">
      <c r="A399" s="13"/>
      <c r="C399" s="23"/>
      <c r="D399" s="23"/>
    </row>
    <row r="400" spans="1:4">
      <c r="A400" s="13"/>
      <c r="C400" s="23"/>
      <c r="D400" s="23"/>
    </row>
    <row r="401" spans="1:4">
      <c r="A401" s="13"/>
      <c r="C401" s="23"/>
      <c r="D401" s="23"/>
    </row>
    <row r="402" spans="1:4">
      <c r="A402" s="13"/>
      <c r="C402" s="23"/>
      <c r="D402" s="23"/>
    </row>
    <row r="403" spans="1:4">
      <c r="A403" s="13"/>
      <c r="C403" s="23"/>
      <c r="D403" s="23"/>
    </row>
    <row r="404" spans="1:4">
      <c r="A404" s="13"/>
      <c r="C404" s="23"/>
      <c r="D404" s="23"/>
    </row>
    <row r="405" spans="1:4">
      <c r="A405" s="13"/>
      <c r="C405" s="23"/>
      <c r="D405" s="23"/>
    </row>
    <row r="406" spans="1:4">
      <c r="A406" s="13"/>
      <c r="C406" s="23"/>
      <c r="D406" s="23"/>
    </row>
    <row r="407" spans="1:4">
      <c r="A407" s="13"/>
      <c r="C407" s="23"/>
      <c r="D407" s="23"/>
    </row>
    <row r="408" spans="1:4">
      <c r="A408" s="13"/>
      <c r="C408" s="23"/>
      <c r="D408" s="23"/>
    </row>
    <row r="409" spans="1:4">
      <c r="A409" s="13"/>
      <c r="C409" s="23"/>
      <c r="D409" s="23"/>
    </row>
    <row r="410" spans="1:4">
      <c r="A410" s="13"/>
      <c r="C410" s="23"/>
      <c r="D410" s="23"/>
    </row>
    <row r="411" spans="1:4">
      <c r="A411" s="13"/>
      <c r="C411" s="23"/>
      <c r="D411" s="23"/>
    </row>
    <row r="412" spans="1:4">
      <c r="A412" s="13"/>
      <c r="C412" s="23"/>
      <c r="D412" s="23"/>
    </row>
    <row r="413" spans="1:4">
      <c r="A413" s="13"/>
      <c r="C413" s="23"/>
      <c r="D413" s="23"/>
    </row>
    <row r="414" spans="1:4">
      <c r="A414" s="13"/>
      <c r="C414" s="23"/>
      <c r="D414" s="23"/>
    </row>
    <row r="415" spans="1:4">
      <c r="A415" s="13"/>
      <c r="C415" s="23"/>
      <c r="D415" s="23"/>
    </row>
    <row r="416" spans="1:4">
      <c r="A416" s="13"/>
      <c r="C416" s="23"/>
      <c r="D416" s="23"/>
    </row>
    <row r="417" spans="1:4">
      <c r="A417" s="13"/>
      <c r="C417" s="23"/>
      <c r="D417" s="23"/>
    </row>
    <row r="418" spans="1:4">
      <c r="A418" s="13"/>
      <c r="C418" s="23"/>
      <c r="D418" s="23"/>
    </row>
    <row r="419" spans="1:4">
      <c r="A419" s="13"/>
      <c r="C419" s="23"/>
      <c r="D419" s="23"/>
    </row>
    <row r="420" spans="1:4">
      <c r="A420" s="13"/>
      <c r="C420" s="23"/>
      <c r="D420" s="23"/>
    </row>
    <row r="421" spans="1:4">
      <c r="A421" s="13"/>
      <c r="C421" s="23"/>
      <c r="D421" s="23"/>
    </row>
    <row r="422" spans="1:4">
      <c r="A422" s="13"/>
      <c r="C422" s="23"/>
      <c r="D422" s="23"/>
    </row>
    <row r="423" spans="1:4">
      <c r="A423" s="13"/>
      <c r="C423" s="23"/>
      <c r="D423" s="23"/>
    </row>
    <row r="424" spans="1:4">
      <c r="A424" s="13"/>
      <c r="C424" s="23"/>
      <c r="D424" s="23"/>
    </row>
    <row r="425" spans="1:4">
      <c r="A425" s="13"/>
      <c r="C425" s="23"/>
      <c r="D425" s="23"/>
    </row>
    <row r="426" spans="1:4">
      <c r="A426" s="13"/>
      <c r="C426" s="23"/>
      <c r="D426" s="23"/>
    </row>
    <row r="427" spans="1:4">
      <c r="A427" s="13"/>
      <c r="C427" s="23"/>
      <c r="D427" s="23"/>
    </row>
    <row r="428" spans="1:4">
      <c r="A428" s="13"/>
      <c r="C428" s="23"/>
      <c r="D428" s="23"/>
    </row>
    <row r="429" spans="1:4">
      <c r="A429" s="13"/>
      <c r="C429" s="23"/>
      <c r="D429" s="23"/>
    </row>
    <row r="430" spans="1:4">
      <c r="A430" s="13"/>
      <c r="C430" s="23"/>
      <c r="D430" s="23"/>
    </row>
    <row r="431" spans="1:4">
      <c r="A431" s="13"/>
      <c r="C431" s="23"/>
      <c r="D431" s="23"/>
    </row>
    <row r="432" spans="1:4">
      <c r="A432" s="13"/>
      <c r="C432" s="23"/>
      <c r="D432" s="23"/>
    </row>
    <row r="433" spans="1:4">
      <c r="A433" s="13"/>
      <c r="C433" s="23"/>
      <c r="D433" s="23"/>
    </row>
    <row r="434" spans="1:4">
      <c r="A434" s="13"/>
      <c r="C434" s="23"/>
      <c r="D434" s="23"/>
    </row>
    <row r="435" spans="1:4">
      <c r="A435" s="13"/>
      <c r="C435" s="23"/>
      <c r="D435" s="23"/>
    </row>
    <row r="436" spans="1:4">
      <c r="A436" s="13"/>
      <c r="C436" s="23"/>
      <c r="D436" s="23"/>
    </row>
    <row r="437" spans="1:4">
      <c r="A437" s="13"/>
      <c r="C437" s="23"/>
      <c r="D437" s="23"/>
    </row>
    <row r="438" spans="1:4">
      <c r="A438" s="13"/>
      <c r="C438" s="23"/>
      <c r="D438" s="23"/>
    </row>
    <row r="439" spans="1:4">
      <c r="A439" s="13"/>
      <c r="C439" s="23"/>
      <c r="D439" s="23"/>
    </row>
    <row r="440" spans="1:4">
      <c r="A440" s="13"/>
      <c r="C440" s="23"/>
      <c r="D440" s="23"/>
    </row>
    <row r="441" spans="1:4">
      <c r="A441" s="13"/>
      <c r="C441" s="23"/>
      <c r="D441" s="23"/>
    </row>
    <row r="442" spans="1:4">
      <c r="A442" s="13"/>
      <c r="C442" s="23"/>
      <c r="D442" s="23"/>
    </row>
    <row r="443" spans="1:4">
      <c r="A443" s="13"/>
      <c r="C443" s="23"/>
      <c r="D443" s="23"/>
    </row>
    <row r="444" spans="1:4">
      <c r="A444" s="13"/>
      <c r="C444" s="23"/>
      <c r="D444" s="23"/>
    </row>
    <row r="445" spans="1:4">
      <c r="A445" s="13"/>
      <c r="C445" s="23"/>
      <c r="D445" s="23"/>
    </row>
    <row r="446" spans="1:4">
      <c r="A446" s="13"/>
      <c r="C446" s="23"/>
      <c r="D446" s="23"/>
    </row>
    <row r="447" spans="1:4">
      <c r="A447" s="13"/>
      <c r="C447" s="23"/>
      <c r="D447" s="23"/>
    </row>
    <row r="448" spans="1:4">
      <c r="A448" s="13"/>
      <c r="C448" s="23"/>
      <c r="D448" s="23"/>
    </row>
    <row r="449" spans="1:4">
      <c r="A449" s="13"/>
      <c r="C449" s="23"/>
      <c r="D449" s="23"/>
    </row>
    <row r="450" spans="1:4">
      <c r="A450" s="13"/>
      <c r="C450" s="23"/>
      <c r="D450" s="23"/>
    </row>
    <row r="451" spans="1:4">
      <c r="A451" s="13"/>
      <c r="C451" s="23"/>
      <c r="D451" s="23"/>
    </row>
    <row r="452" spans="1:4">
      <c r="A452" s="13"/>
      <c r="C452" s="23"/>
      <c r="D452" s="23"/>
    </row>
    <row r="453" spans="1:4">
      <c r="A453" s="13"/>
      <c r="C453" s="23"/>
      <c r="D453" s="23"/>
    </row>
    <row r="454" spans="1:4">
      <c r="A454" s="13"/>
      <c r="C454" s="23"/>
      <c r="D454" s="23"/>
    </row>
    <row r="455" spans="1:4">
      <c r="A455" s="13"/>
      <c r="C455" s="23"/>
      <c r="D455" s="23"/>
    </row>
    <row r="456" spans="1:4">
      <c r="A456" s="13"/>
      <c r="C456" s="23"/>
      <c r="D456" s="23"/>
    </row>
    <row r="457" spans="1:4">
      <c r="A457" s="13"/>
      <c r="C457" s="23"/>
      <c r="D457" s="23"/>
    </row>
    <row r="458" spans="1:4">
      <c r="A458" s="13"/>
      <c r="C458" s="23"/>
      <c r="D458" s="23"/>
    </row>
    <row r="459" spans="1:4">
      <c r="A459" s="13"/>
      <c r="C459" s="23"/>
      <c r="D459" s="23"/>
    </row>
    <row r="460" spans="1:4">
      <c r="A460" s="13"/>
      <c r="C460" s="23"/>
      <c r="D460" s="23"/>
    </row>
    <row r="461" spans="1:4">
      <c r="A461" s="13"/>
      <c r="C461" s="23"/>
      <c r="D461" s="23"/>
    </row>
    <row r="462" spans="1:4">
      <c r="A462" s="13"/>
      <c r="C462" s="23"/>
      <c r="D462" s="23"/>
    </row>
    <row r="463" spans="1:4">
      <c r="A463" s="13"/>
      <c r="C463" s="23"/>
      <c r="D463" s="23"/>
    </row>
    <row r="464" spans="1:4">
      <c r="A464" s="13"/>
      <c r="C464" s="23"/>
      <c r="D464" s="23"/>
    </row>
    <row r="465" spans="1:4">
      <c r="A465" s="13"/>
      <c r="C465" s="23"/>
      <c r="D465" s="23"/>
    </row>
    <row r="466" spans="1:4">
      <c r="A466" s="13"/>
      <c r="C466" s="23"/>
      <c r="D466" s="23"/>
    </row>
    <row r="467" spans="1:4">
      <c r="A467" s="13"/>
      <c r="C467" s="23"/>
      <c r="D467" s="23"/>
    </row>
    <row r="468" spans="1:4">
      <c r="A468" s="13"/>
      <c r="C468" s="23"/>
      <c r="D468" s="23"/>
    </row>
    <row r="469" spans="1:4">
      <c r="A469" s="13"/>
      <c r="C469" s="23"/>
      <c r="D469" s="23"/>
    </row>
    <row r="470" spans="1:4">
      <c r="A470" s="13"/>
      <c r="C470" s="23"/>
      <c r="D470" s="23"/>
    </row>
    <row r="471" spans="1:4">
      <c r="A471" s="13"/>
      <c r="C471" s="23"/>
      <c r="D471" s="23"/>
    </row>
    <row r="472" spans="1:4">
      <c r="A472" s="13"/>
      <c r="C472" s="23"/>
      <c r="D472" s="23"/>
    </row>
    <row r="473" spans="1:4">
      <c r="A473" s="13"/>
      <c r="C473" s="23"/>
      <c r="D473" s="23"/>
    </row>
    <row r="474" spans="1:4">
      <c r="A474" s="13"/>
      <c r="C474" s="23"/>
      <c r="D474" s="23"/>
    </row>
    <row r="475" spans="1:4">
      <c r="A475" s="13"/>
      <c r="C475" s="23"/>
      <c r="D475" s="23"/>
    </row>
    <row r="476" spans="1:4">
      <c r="A476" s="13"/>
      <c r="C476" s="23"/>
      <c r="D476" s="23"/>
    </row>
    <row r="477" spans="1:4">
      <c r="A477" s="13"/>
      <c r="C477" s="23"/>
      <c r="D477" s="23"/>
    </row>
    <row r="478" spans="1:4">
      <c r="A478" s="13"/>
      <c r="C478" s="23"/>
      <c r="D478" s="23"/>
    </row>
    <row r="479" spans="1:4">
      <c r="A479" s="13"/>
      <c r="C479" s="23"/>
      <c r="D479" s="23"/>
    </row>
    <row r="480" spans="1:4">
      <c r="A480" s="13"/>
      <c r="C480" s="23"/>
      <c r="D480" s="23"/>
    </row>
    <row r="481" spans="1:4">
      <c r="A481" s="13"/>
      <c r="C481" s="23"/>
      <c r="D481" s="23"/>
    </row>
    <row r="482" spans="1:4">
      <c r="A482" s="13"/>
      <c r="C482" s="23"/>
      <c r="D482" s="23"/>
    </row>
    <row r="483" spans="1:4">
      <c r="A483" s="13"/>
      <c r="C483" s="23"/>
      <c r="D483" s="23"/>
    </row>
    <row r="484" spans="1:4">
      <c r="A484" s="13"/>
      <c r="C484" s="23"/>
      <c r="D484" s="23"/>
    </row>
    <row r="485" spans="1:4">
      <c r="C485" s="23"/>
      <c r="D485" s="23"/>
    </row>
    <row r="486" spans="1:4">
      <c r="C486" s="23"/>
      <c r="D486" s="23"/>
    </row>
    <row r="487" spans="1:4">
      <c r="C487" s="23"/>
      <c r="D487" s="23"/>
    </row>
    <row r="488" spans="1:4">
      <c r="C488" s="23"/>
      <c r="D488" s="23"/>
    </row>
    <row r="489" spans="1:4">
      <c r="C489" s="23"/>
      <c r="D489" s="23"/>
    </row>
    <row r="490" spans="1:4">
      <c r="C490" s="23"/>
      <c r="D490" s="23"/>
    </row>
    <row r="491" spans="1:4">
      <c r="C491" s="23"/>
      <c r="D491" s="23"/>
    </row>
    <row r="492" spans="1:4">
      <c r="C492" s="23"/>
      <c r="D492" s="23"/>
    </row>
    <row r="493" spans="1:4">
      <c r="C493" s="23"/>
      <c r="D493" s="23"/>
    </row>
    <row r="494" spans="1:4">
      <c r="C494" s="23"/>
      <c r="D494" s="23"/>
    </row>
    <row r="495" spans="1:4">
      <c r="C495" s="23"/>
      <c r="D495" s="23"/>
    </row>
    <row r="496" spans="1:4">
      <c r="C496" s="23"/>
      <c r="D496" s="23"/>
    </row>
    <row r="497" spans="3:4">
      <c r="C497" s="23"/>
      <c r="D497" s="23"/>
    </row>
    <row r="498" spans="3:4">
      <c r="C498" s="23"/>
      <c r="D498" s="23"/>
    </row>
    <row r="499" spans="3:4">
      <c r="C499" s="23"/>
      <c r="D499" s="23"/>
    </row>
    <row r="500" spans="3:4">
      <c r="C500" s="23"/>
      <c r="D500" s="23"/>
    </row>
    <row r="501" spans="3:4">
      <c r="C501" s="23"/>
      <c r="D501" s="23"/>
    </row>
    <row r="502" spans="3:4">
      <c r="C502" s="23"/>
      <c r="D502" s="23"/>
    </row>
    <row r="503" spans="3:4">
      <c r="C503" s="23"/>
      <c r="D503" s="23"/>
    </row>
    <row r="504" spans="3:4">
      <c r="C504" s="23"/>
      <c r="D504" s="23"/>
    </row>
    <row r="505" spans="3:4">
      <c r="C505" s="23"/>
      <c r="D505" s="23"/>
    </row>
    <row r="506" spans="3:4">
      <c r="C506" s="23"/>
      <c r="D506" s="23"/>
    </row>
    <row r="507" spans="3:4">
      <c r="C507" s="23"/>
      <c r="D507" s="23"/>
    </row>
    <row r="508" spans="3:4">
      <c r="C508" s="23"/>
      <c r="D508" s="23"/>
    </row>
    <row r="509" spans="3:4">
      <c r="C509" s="23"/>
      <c r="D509" s="23"/>
    </row>
    <row r="510" spans="3:4">
      <c r="C510" s="23"/>
      <c r="D510" s="23"/>
    </row>
    <row r="511" spans="3:4">
      <c r="C511" s="23"/>
      <c r="D511" s="23"/>
    </row>
    <row r="512" spans="3:4">
      <c r="C512" s="23"/>
      <c r="D512" s="23"/>
    </row>
    <row r="513" spans="3:4">
      <c r="C513" s="23"/>
      <c r="D513" s="23"/>
    </row>
    <row r="514" spans="3:4">
      <c r="C514" s="23"/>
      <c r="D514" s="23"/>
    </row>
    <row r="515" spans="3:4">
      <c r="C515" s="23"/>
      <c r="D515" s="23"/>
    </row>
    <row r="516" spans="3:4">
      <c r="C516" s="23"/>
      <c r="D516" s="23"/>
    </row>
    <row r="517" spans="3:4">
      <c r="C517" s="23"/>
      <c r="D517" s="23"/>
    </row>
    <row r="518" spans="3:4">
      <c r="C518" s="23"/>
      <c r="D518" s="23"/>
    </row>
    <row r="519" spans="3:4">
      <c r="C519" s="23"/>
      <c r="D519" s="23"/>
    </row>
    <row r="520" spans="3:4">
      <c r="C520" s="23"/>
      <c r="D520" s="23"/>
    </row>
    <row r="521" spans="3:4">
      <c r="C521" s="23"/>
      <c r="D521" s="23"/>
    </row>
    <row r="522" spans="3:4">
      <c r="C522" s="23"/>
      <c r="D522" s="23"/>
    </row>
    <row r="523" spans="3:4">
      <c r="C523" s="23"/>
      <c r="D523" s="23"/>
    </row>
    <row r="524" spans="3:4">
      <c r="C524" s="23"/>
      <c r="D524" s="23"/>
    </row>
    <row r="525" spans="3:4">
      <c r="C525" s="23"/>
      <c r="D525" s="23"/>
    </row>
    <row r="526" spans="3:4">
      <c r="C526" s="23"/>
      <c r="D526" s="23"/>
    </row>
    <row r="527" spans="3:4">
      <c r="C527" s="23"/>
      <c r="D527" s="23"/>
    </row>
    <row r="528" spans="3:4">
      <c r="C528" s="23"/>
      <c r="D528" s="23"/>
    </row>
    <row r="529" spans="3:4">
      <c r="C529" s="23"/>
      <c r="D529" s="23"/>
    </row>
    <row r="530" spans="3:4">
      <c r="C530" s="23"/>
      <c r="D530" s="23"/>
    </row>
    <row r="531" spans="3:4">
      <c r="C531" s="23"/>
      <c r="D531" s="23"/>
    </row>
    <row r="532" spans="3:4">
      <c r="C532" s="23"/>
      <c r="D532" s="23"/>
    </row>
    <row r="533" spans="3:4">
      <c r="C533" s="23"/>
      <c r="D533" s="23"/>
    </row>
    <row r="534" spans="3:4">
      <c r="C534" s="23"/>
      <c r="D534" s="23"/>
    </row>
    <row r="535" spans="3:4">
      <c r="C535" s="23"/>
      <c r="D535" s="23"/>
    </row>
    <row r="536" spans="3:4">
      <c r="C536" s="23"/>
      <c r="D536" s="23"/>
    </row>
    <row r="537" spans="3:4">
      <c r="C537" s="23"/>
      <c r="D537" s="23"/>
    </row>
    <row r="538" spans="3:4">
      <c r="C538" s="23"/>
      <c r="D538" s="23"/>
    </row>
    <row r="539" spans="3:4">
      <c r="C539" s="23"/>
      <c r="D539" s="23"/>
    </row>
    <row r="540" spans="3:4">
      <c r="C540" s="23"/>
      <c r="D540" s="23"/>
    </row>
    <row r="541" spans="3:4">
      <c r="C541" s="23"/>
      <c r="D541" s="23"/>
    </row>
    <row r="542" spans="3:4">
      <c r="C542" s="23"/>
      <c r="D542" s="23"/>
    </row>
    <row r="543" spans="3:4">
      <c r="C543" s="23"/>
      <c r="D543" s="23"/>
    </row>
    <row r="544" spans="3:4">
      <c r="C544" s="23"/>
      <c r="D544" s="23"/>
    </row>
    <row r="545" spans="3:4">
      <c r="C545" s="23"/>
      <c r="D545" s="23"/>
    </row>
    <row r="546" spans="3:4">
      <c r="C546" s="23"/>
      <c r="D546" s="23"/>
    </row>
    <row r="547" spans="3:4">
      <c r="C547" s="23"/>
      <c r="D547" s="23"/>
    </row>
    <row r="548" spans="3:4">
      <c r="C548" s="23"/>
      <c r="D548" s="23"/>
    </row>
    <row r="549" spans="3:4">
      <c r="C549" s="23"/>
      <c r="D549" s="23"/>
    </row>
    <row r="550" spans="3:4">
      <c r="C550" s="23"/>
      <c r="D550" s="23"/>
    </row>
    <row r="551" spans="3:4">
      <c r="C551" s="23"/>
      <c r="D551" s="23"/>
    </row>
    <row r="552" spans="3:4">
      <c r="C552" s="23"/>
      <c r="D552" s="23"/>
    </row>
    <row r="553" spans="3:4">
      <c r="C553" s="23"/>
      <c r="D553" s="23"/>
    </row>
    <row r="554" spans="3:4">
      <c r="C554" s="23"/>
      <c r="D554" s="23"/>
    </row>
    <row r="555" spans="3:4">
      <c r="C555" s="23"/>
      <c r="D555" s="23"/>
    </row>
    <row r="556" spans="3:4">
      <c r="C556" s="23"/>
      <c r="D556" s="23"/>
    </row>
    <row r="557" spans="3:4">
      <c r="C557" s="23"/>
      <c r="D557" s="23"/>
    </row>
    <row r="558" spans="3:4">
      <c r="C558" s="23"/>
      <c r="D558" s="23"/>
    </row>
    <row r="559" spans="3:4">
      <c r="C559" s="23"/>
      <c r="D559" s="23"/>
    </row>
    <row r="560" spans="3:4">
      <c r="C560" s="23"/>
      <c r="D560" s="23"/>
    </row>
    <row r="561" spans="3:4">
      <c r="C561" s="23"/>
      <c r="D561" s="23"/>
    </row>
    <row r="562" spans="3:4">
      <c r="C562" s="23"/>
      <c r="D562" s="23"/>
    </row>
    <row r="563" spans="3:4">
      <c r="C563" s="23"/>
      <c r="D563" s="23"/>
    </row>
    <row r="564" spans="3:4">
      <c r="C564" s="23"/>
      <c r="D564" s="23"/>
    </row>
    <row r="565" spans="3:4">
      <c r="C565" s="23"/>
      <c r="D565" s="23"/>
    </row>
    <row r="566" spans="3:4">
      <c r="C566" s="23"/>
      <c r="D566" s="23"/>
    </row>
    <row r="567" spans="3:4">
      <c r="C567" s="23"/>
      <c r="D567" s="23"/>
    </row>
    <row r="568" spans="3:4">
      <c r="C568" s="23"/>
      <c r="D568" s="23"/>
    </row>
    <row r="569" spans="3:4">
      <c r="C569" s="23"/>
      <c r="D569" s="23"/>
    </row>
    <row r="570" spans="3:4">
      <c r="C570" s="23"/>
      <c r="D570" s="23"/>
    </row>
    <row r="571" spans="3:4">
      <c r="C571" s="23"/>
      <c r="D571" s="23"/>
    </row>
    <row r="572" spans="3:4">
      <c r="C572" s="23"/>
      <c r="D572" s="23"/>
    </row>
    <row r="573" spans="3:4">
      <c r="C573" s="23"/>
      <c r="D573" s="23"/>
    </row>
    <row r="574" spans="3:4">
      <c r="C574" s="23"/>
      <c r="D574" s="23"/>
    </row>
    <row r="575" spans="3:4">
      <c r="C575" s="23"/>
      <c r="D575" s="23"/>
    </row>
    <row r="576" spans="3:4">
      <c r="C576" s="23"/>
      <c r="D576" s="23"/>
    </row>
    <row r="577" spans="3:4">
      <c r="C577" s="23"/>
      <c r="D577" s="23"/>
    </row>
    <row r="578" spans="3:4">
      <c r="C578" s="23"/>
      <c r="D578" s="23"/>
    </row>
    <row r="579" spans="3:4">
      <c r="C579" s="23"/>
      <c r="D579" s="23"/>
    </row>
    <row r="580" spans="3:4">
      <c r="C580" s="23"/>
      <c r="D580" s="23"/>
    </row>
    <row r="581" spans="3:4">
      <c r="C581" s="23"/>
      <c r="D581" s="23"/>
    </row>
    <row r="582" spans="3:4">
      <c r="C582" s="23"/>
      <c r="D582" s="23"/>
    </row>
    <row r="583" spans="3:4">
      <c r="C583" s="23"/>
      <c r="D583" s="23"/>
    </row>
    <row r="584" spans="3:4">
      <c r="C584" s="23"/>
      <c r="D584" s="23"/>
    </row>
    <row r="585" spans="3:4">
      <c r="C585" s="23"/>
      <c r="D585" s="23"/>
    </row>
    <row r="586" spans="3:4">
      <c r="C586" s="23"/>
      <c r="D586" s="23"/>
    </row>
    <row r="587" spans="3:4">
      <c r="C587" s="23"/>
      <c r="D587" s="23"/>
    </row>
    <row r="588" spans="3:4">
      <c r="C588" s="23"/>
      <c r="D588" s="23"/>
    </row>
    <row r="589" spans="3:4">
      <c r="C589" s="23"/>
      <c r="D589" s="23"/>
    </row>
    <row r="590" spans="3:4">
      <c r="C590" s="23"/>
      <c r="D590" s="23"/>
    </row>
    <row r="591" spans="3:4">
      <c r="C591" s="23"/>
      <c r="D591" s="23"/>
    </row>
    <row r="592" spans="3:4">
      <c r="C592" s="23"/>
      <c r="D592" s="23"/>
    </row>
    <row r="593" spans="3:4">
      <c r="C593" s="23"/>
      <c r="D593" s="23"/>
    </row>
    <row r="594" spans="3:4">
      <c r="C594" s="23"/>
      <c r="D594" s="23"/>
    </row>
    <row r="595" spans="3:4">
      <c r="C595" s="23"/>
      <c r="D595" s="23"/>
    </row>
    <row r="596" spans="3:4">
      <c r="C596" s="23"/>
      <c r="D596" s="23"/>
    </row>
    <row r="597" spans="3:4">
      <c r="C597" s="23"/>
      <c r="D597" s="23"/>
    </row>
    <row r="598" spans="3:4">
      <c r="C598" s="23"/>
      <c r="D598" s="23"/>
    </row>
    <row r="599" spans="3:4">
      <c r="C599" s="23"/>
      <c r="D599" s="23"/>
    </row>
    <row r="600" spans="3:4">
      <c r="C600" s="23"/>
      <c r="D600" s="23"/>
    </row>
    <row r="601" spans="3:4">
      <c r="C601" s="23"/>
      <c r="D601" s="23"/>
    </row>
    <row r="602" spans="3:4">
      <c r="C602" s="23"/>
      <c r="D602" s="23"/>
    </row>
    <row r="603" spans="3:4">
      <c r="C603" s="23"/>
      <c r="D603" s="23"/>
    </row>
    <row r="604" spans="3:4">
      <c r="C604" s="23"/>
      <c r="D604" s="23"/>
    </row>
    <row r="605" spans="3:4">
      <c r="C605" s="23"/>
      <c r="D605" s="23"/>
    </row>
    <row r="606" spans="3:4">
      <c r="C606" s="23"/>
      <c r="D606" s="23"/>
    </row>
    <row r="607" spans="3:4">
      <c r="C607" s="23"/>
      <c r="D607" s="23"/>
    </row>
    <row r="608" spans="3:4">
      <c r="C608" s="23"/>
      <c r="D608" s="23"/>
    </row>
    <row r="609" spans="3:4">
      <c r="C609" s="23"/>
      <c r="D609" s="23"/>
    </row>
    <row r="610" spans="3:4">
      <c r="C610" s="23"/>
      <c r="D610" s="23"/>
    </row>
    <row r="611" spans="3:4">
      <c r="C611" s="23"/>
      <c r="D611" s="23"/>
    </row>
    <row r="612" spans="3:4">
      <c r="C612" s="23"/>
      <c r="D612" s="23"/>
    </row>
    <row r="613" spans="3:4">
      <c r="C613" s="23"/>
      <c r="D613" s="23"/>
    </row>
    <row r="614" spans="3:4">
      <c r="C614" s="23"/>
      <c r="D614" s="23"/>
    </row>
    <row r="615" spans="3:4">
      <c r="C615" s="23"/>
      <c r="D615" s="23"/>
    </row>
    <row r="616" spans="3:4">
      <c r="C616" s="23"/>
      <c r="D616" s="23"/>
    </row>
    <row r="617" spans="3:4">
      <c r="C617" s="23"/>
      <c r="D617" s="23"/>
    </row>
    <row r="618" spans="3:4">
      <c r="C618" s="23"/>
      <c r="D618" s="23"/>
    </row>
    <row r="619" spans="3:4">
      <c r="C619" s="23"/>
      <c r="D619" s="23"/>
    </row>
    <row r="620" spans="3:4">
      <c r="C620" s="23"/>
      <c r="D620" s="23"/>
    </row>
    <row r="621" spans="3:4">
      <c r="C621" s="23"/>
      <c r="D621" s="23"/>
    </row>
    <row r="622" spans="3:4">
      <c r="C622" s="23"/>
      <c r="D622" s="23"/>
    </row>
    <row r="623" spans="3:4">
      <c r="C623" s="23"/>
      <c r="D623" s="23"/>
    </row>
    <row r="624" spans="3:4">
      <c r="C624" s="23"/>
      <c r="D624" s="23"/>
    </row>
    <row r="625" spans="3:4">
      <c r="C625" s="23"/>
      <c r="D625" s="23"/>
    </row>
    <row r="626" spans="3:4">
      <c r="C626" s="23"/>
      <c r="D626" s="23"/>
    </row>
    <row r="627" spans="3:4">
      <c r="C627" s="23"/>
      <c r="D627" s="23"/>
    </row>
    <row r="628" spans="3:4">
      <c r="C628" s="23"/>
      <c r="D628" s="23"/>
    </row>
    <row r="629" spans="3:4">
      <c r="C629" s="23"/>
      <c r="D629" s="23"/>
    </row>
    <row r="630" spans="3:4">
      <c r="C630" s="23"/>
      <c r="D630" s="23"/>
    </row>
    <row r="631" spans="3:4">
      <c r="C631" s="23"/>
      <c r="D631" s="23"/>
    </row>
    <row r="632" spans="3:4">
      <c r="C632" s="23"/>
      <c r="D632" s="23"/>
    </row>
    <row r="633" spans="3:4">
      <c r="C633" s="23"/>
      <c r="D633" s="23"/>
    </row>
    <row r="634" spans="3:4">
      <c r="C634" s="23"/>
      <c r="D634" s="23"/>
    </row>
    <row r="635" spans="3:4">
      <c r="C635" s="23"/>
      <c r="D635" s="23"/>
    </row>
    <row r="636" spans="3:4">
      <c r="C636" s="23"/>
      <c r="D636" s="23"/>
    </row>
    <row r="637" spans="3:4">
      <c r="C637" s="23"/>
      <c r="D637" s="23"/>
    </row>
    <row r="638" spans="3:4">
      <c r="C638" s="23"/>
      <c r="D638" s="23"/>
    </row>
    <row r="639" spans="3:4">
      <c r="C639" s="23"/>
      <c r="D639" s="23"/>
    </row>
    <row r="640" spans="3:4">
      <c r="C640" s="23"/>
      <c r="D640" s="23"/>
    </row>
    <row r="641" spans="3:4">
      <c r="C641" s="23"/>
      <c r="D641" s="23"/>
    </row>
    <row r="642" spans="3:4">
      <c r="C642" s="23"/>
      <c r="D642" s="23"/>
    </row>
    <row r="643" spans="3:4">
      <c r="C643" s="23"/>
      <c r="D643" s="23"/>
    </row>
    <row r="644" spans="3:4">
      <c r="C644" s="23"/>
      <c r="D644" s="23"/>
    </row>
    <row r="645" spans="3:4">
      <c r="C645" s="23"/>
      <c r="D645" s="23"/>
    </row>
    <row r="646" spans="3:4">
      <c r="C646" s="23"/>
      <c r="D646" s="23"/>
    </row>
    <row r="647" spans="3:4">
      <c r="C647" s="23"/>
      <c r="D647" s="23"/>
    </row>
    <row r="648" spans="3:4">
      <c r="C648" s="23"/>
      <c r="D648" s="23"/>
    </row>
    <row r="649" spans="3:4">
      <c r="C649" s="23"/>
      <c r="D649" s="23"/>
    </row>
    <row r="650" spans="3:4">
      <c r="C650" s="23"/>
      <c r="D650" s="23"/>
    </row>
    <row r="651" spans="3:4">
      <c r="C651" s="23"/>
      <c r="D651" s="23"/>
    </row>
    <row r="652" spans="3:4">
      <c r="C652" s="23"/>
      <c r="D652" s="23"/>
    </row>
    <row r="653" spans="3:4">
      <c r="C653" s="23"/>
      <c r="D653" s="23"/>
    </row>
    <row r="654" spans="3:4">
      <c r="C654" s="23"/>
      <c r="D654" s="23"/>
    </row>
    <row r="655" spans="3:4">
      <c r="C655" s="23"/>
      <c r="D655" s="23"/>
    </row>
    <row r="656" spans="3:4">
      <c r="C656" s="23"/>
      <c r="D656" s="23"/>
    </row>
    <row r="657" spans="3:4">
      <c r="C657" s="23"/>
      <c r="D657" s="23"/>
    </row>
    <row r="658" spans="3:4">
      <c r="C658" s="23"/>
      <c r="D658" s="23"/>
    </row>
    <row r="659" spans="3:4">
      <c r="C659" s="23"/>
      <c r="D659" s="23"/>
    </row>
    <row r="660" spans="3:4">
      <c r="C660" s="23"/>
      <c r="D660" s="23"/>
    </row>
    <row r="661" spans="3:4">
      <c r="C661" s="23"/>
      <c r="D661" s="23"/>
    </row>
    <row r="662" spans="3:4">
      <c r="C662" s="23"/>
      <c r="D662" s="23"/>
    </row>
    <row r="663" spans="3:4">
      <c r="C663" s="23"/>
      <c r="D663" s="23"/>
    </row>
    <row r="664" spans="3:4">
      <c r="C664" s="23"/>
      <c r="D664" s="23"/>
    </row>
    <row r="665" spans="3:4">
      <c r="C665" s="23"/>
      <c r="D665" s="23"/>
    </row>
    <row r="666" spans="3:4">
      <c r="C666" s="23"/>
      <c r="D666" s="23"/>
    </row>
    <row r="667" spans="3:4">
      <c r="C667" s="23"/>
      <c r="D667" s="23"/>
    </row>
    <row r="668" spans="3:4">
      <c r="C668" s="23"/>
      <c r="D668" s="23"/>
    </row>
    <row r="669" spans="3:4">
      <c r="C669" s="23"/>
      <c r="D669" s="23"/>
    </row>
    <row r="670" spans="3:4">
      <c r="C670" s="23"/>
      <c r="D670" s="23"/>
    </row>
    <row r="671" spans="3:4">
      <c r="C671" s="23"/>
      <c r="D671" s="23"/>
    </row>
    <row r="672" spans="3:4">
      <c r="C672" s="23"/>
      <c r="D672" s="23"/>
    </row>
    <row r="673" spans="3:4">
      <c r="C673" s="23"/>
      <c r="D673" s="23"/>
    </row>
    <row r="674" spans="3:4">
      <c r="C674" s="23"/>
      <c r="D674" s="23"/>
    </row>
    <row r="675" spans="3:4">
      <c r="C675" s="23"/>
      <c r="D675" s="23"/>
    </row>
    <row r="676" spans="3:4">
      <c r="C676" s="23"/>
      <c r="D676" s="23"/>
    </row>
    <row r="677" spans="3:4">
      <c r="C677" s="23"/>
      <c r="D677" s="23"/>
    </row>
    <row r="678" spans="3:4">
      <c r="C678" s="23"/>
      <c r="D678" s="23"/>
    </row>
    <row r="679" spans="3:4">
      <c r="C679" s="23"/>
      <c r="D679" s="23"/>
    </row>
    <row r="680" spans="3:4">
      <c r="C680" s="23"/>
      <c r="D680" s="23"/>
    </row>
    <row r="681" spans="3:4">
      <c r="C681" s="23"/>
      <c r="D681" s="23"/>
    </row>
    <row r="682" spans="3:4">
      <c r="C682" s="23"/>
      <c r="D682" s="23"/>
    </row>
    <row r="683" spans="3:4">
      <c r="C683" s="23"/>
      <c r="D683" s="23"/>
    </row>
    <row r="684" spans="3:4">
      <c r="C684" s="23"/>
      <c r="D684" s="23"/>
    </row>
    <row r="685" spans="3:4">
      <c r="C685" s="23"/>
      <c r="D685" s="23"/>
    </row>
    <row r="686" spans="3:4">
      <c r="C686" s="23"/>
      <c r="D686" s="23"/>
    </row>
    <row r="687" spans="3:4">
      <c r="C687" s="23"/>
      <c r="D687" s="23"/>
    </row>
    <row r="688" spans="3:4">
      <c r="C688" s="23"/>
      <c r="D688" s="23"/>
    </row>
    <row r="689" spans="3:4">
      <c r="C689" s="23"/>
      <c r="D689" s="23"/>
    </row>
    <row r="690" spans="3:4">
      <c r="C690" s="23"/>
      <c r="D690" s="23"/>
    </row>
    <row r="691" spans="3:4">
      <c r="C691" s="23"/>
      <c r="D691" s="23"/>
    </row>
    <row r="692" spans="3:4">
      <c r="C692" s="23"/>
      <c r="D692" s="23"/>
    </row>
    <row r="693" spans="3:4">
      <c r="C693" s="23"/>
      <c r="D693" s="23"/>
    </row>
    <row r="694" spans="3:4">
      <c r="C694" s="23"/>
      <c r="D694" s="23"/>
    </row>
    <row r="695" spans="3:4">
      <c r="C695" s="23"/>
      <c r="D695" s="23"/>
    </row>
    <row r="696" spans="3:4">
      <c r="C696" s="23"/>
      <c r="D696" s="23"/>
    </row>
    <row r="697" spans="3:4">
      <c r="C697" s="23"/>
      <c r="D697" s="23"/>
    </row>
    <row r="698" spans="3:4">
      <c r="C698" s="23"/>
      <c r="D698" s="23"/>
    </row>
    <row r="699" spans="3:4">
      <c r="C699" s="23"/>
      <c r="D699" s="23"/>
    </row>
    <row r="700" spans="3:4">
      <c r="C700" s="23"/>
      <c r="D700" s="23"/>
    </row>
    <row r="701" spans="3:4">
      <c r="C701" s="23"/>
      <c r="D701" s="23"/>
    </row>
    <row r="702" spans="3:4">
      <c r="C702" s="23"/>
      <c r="D702" s="23"/>
    </row>
    <row r="703" spans="3:4">
      <c r="C703" s="23"/>
      <c r="D703" s="23"/>
    </row>
    <row r="704" spans="3:4">
      <c r="C704" s="23"/>
      <c r="D704" s="23"/>
    </row>
    <row r="705" spans="3:4">
      <c r="C705" s="23"/>
      <c r="D705" s="23"/>
    </row>
    <row r="706" spans="3:4">
      <c r="C706" s="23"/>
      <c r="D706" s="23"/>
    </row>
    <row r="707" spans="3:4">
      <c r="C707" s="23"/>
      <c r="D707" s="23"/>
    </row>
    <row r="708" spans="3:4">
      <c r="C708" s="23"/>
      <c r="D708" s="23"/>
    </row>
    <row r="709" spans="3:4">
      <c r="C709" s="23"/>
      <c r="D709" s="23"/>
    </row>
    <row r="710" spans="3:4">
      <c r="C710" s="23"/>
      <c r="D710" s="23"/>
    </row>
    <row r="711" spans="3:4">
      <c r="C711" s="23"/>
      <c r="D711" s="23"/>
    </row>
    <row r="712" spans="3:4">
      <c r="C712" s="23"/>
      <c r="D712" s="23"/>
    </row>
    <row r="713" spans="3:4">
      <c r="C713" s="23"/>
      <c r="D713" s="23"/>
    </row>
    <row r="714" spans="3:4">
      <c r="C714" s="23"/>
      <c r="D714" s="23"/>
    </row>
    <row r="715" spans="3:4">
      <c r="C715" s="23"/>
      <c r="D715" s="23"/>
    </row>
    <row r="716" spans="3:4">
      <c r="C716" s="23"/>
      <c r="D716" s="23"/>
    </row>
    <row r="717" spans="3:4">
      <c r="C717" s="23"/>
      <c r="D717" s="23"/>
    </row>
    <row r="718" spans="3:4">
      <c r="C718" s="23"/>
      <c r="D718" s="23"/>
    </row>
    <row r="719" spans="3:4">
      <c r="C719" s="23"/>
      <c r="D719" s="23"/>
    </row>
    <row r="720" spans="3:4">
      <c r="C720" s="23"/>
      <c r="D720" s="23"/>
    </row>
    <row r="721" spans="3:4">
      <c r="C721" s="23"/>
      <c r="D721" s="23"/>
    </row>
    <row r="722" spans="3:4">
      <c r="C722" s="23"/>
      <c r="D722" s="23"/>
    </row>
    <row r="723" spans="3:4">
      <c r="C723" s="23"/>
      <c r="D723" s="23"/>
    </row>
    <row r="724" spans="3:4">
      <c r="C724" s="23"/>
      <c r="D724" s="23"/>
    </row>
    <row r="725" spans="3:4">
      <c r="C725" s="23"/>
      <c r="D725" s="23"/>
    </row>
    <row r="726" spans="3:4">
      <c r="C726" s="23"/>
      <c r="D726" s="23"/>
    </row>
    <row r="727" spans="3:4">
      <c r="C727" s="23"/>
      <c r="D727" s="23"/>
    </row>
    <row r="728" spans="3:4">
      <c r="C728" s="23"/>
      <c r="D728" s="23"/>
    </row>
    <row r="729" spans="3:4">
      <c r="C729" s="23"/>
      <c r="D729" s="23"/>
    </row>
    <row r="730" spans="3:4">
      <c r="C730" s="23"/>
      <c r="D730" s="23"/>
    </row>
    <row r="731" spans="3:4">
      <c r="C731" s="23"/>
      <c r="D731" s="23"/>
    </row>
    <row r="732" spans="3:4">
      <c r="C732" s="23"/>
      <c r="D732" s="23"/>
    </row>
    <row r="733" spans="3:4">
      <c r="C733" s="23"/>
      <c r="D733" s="23"/>
    </row>
    <row r="734" spans="3:4">
      <c r="C734" s="23"/>
      <c r="D734" s="23"/>
    </row>
    <row r="735" spans="3:4">
      <c r="C735" s="23"/>
      <c r="D735" s="23"/>
    </row>
    <row r="736" spans="3:4">
      <c r="C736" s="23"/>
      <c r="D736" s="23"/>
    </row>
    <row r="737" spans="3:4">
      <c r="C737" s="23"/>
      <c r="D737" s="23"/>
    </row>
    <row r="738" spans="3:4">
      <c r="C738" s="23"/>
      <c r="D738" s="23"/>
    </row>
    <row r="739" spans="3:4">
      <c r="C739" s="23"/>
      <c r="D739" s="23"/>
    </row>
    <row r="740" spans="3:4">
      <c r="C740" s="23"/>
      <c r="D740" s="23"/>
    </row>
    <row r="741" spans="3:4">
      <c r="C741" s="23"/>
      <c r="D741" s="23"/>
    </row>
    <row r="742" spans="3:4">
      <c r="C742" s="23"/>
      <c r="D742" s="23"/>
    </row>
    <row r="743" spans="3:4">
      <c r="C743" s="23"/>
      <c r="D743" s="23"/>
    </row>
    <row r="744" spans="3:4">
      <c r="C744" s="23"/>
      <c r="D744" s="23"/>
    </row>
    <row r="745" spans="3:4">
      <c r="C745" s="23"/>
      <c r="D745" s="23"/>
    </row>
    <row r="746" spans="3:4">
      <c r="C746" s="23"/>
      <c r="D746" s="23"/>
    </row>
    <row r="747" spans="3:4">
      <c r="C747" s="23"/>
      <c r="D747" s="23"/>
    </row>
    <row r="748" spans="3:4">
      <c r="C748" s="23"/>
      <c r="D748" s="23"/>
    </row>
    <row r="749" spans="3:4">
      <c r="C749" s="23"/>
      <c r="D749" s="23"/>
    </row>
    <row r="750" spans="3:4">
      <c r="C750" s="23"/>
      <c r="D750" s="23"/>
    </row>
    <row r="751" spans="3:4">
      <c r="C751" s="23"/>
      <c r="D751" s="23"/>
    </row>
    <row r="752" spans="3:4">
      <c r="C752" s="23"/>
      <c r="D752" s="23"/>
    </row>
    <row r="753" spans="3:4">
      <c r="C753" s="23"/>
      <c r="D753" s="23"/>
    </row>
    <row r="754" spans="3:4">
      <c r="C754" s="23"/>
      <c r="D754" s="23"/>
    </row>
    <row r="755" spans="3:4">
      <c r="C755" s="23"/>
      <c r="D755" s="23"/>
    </row>
    <row r="756" spans="3:4">
      <c r="C756" s="23"/>
      <c r="D756" s="23"/>
    </row>
    <row r="757" spans="3:4">
      <c r="C757" s="23"/>
      <c r="D757" s="23"/>
    </row>
    <row r="758" spans="3:4">
      <c r="C758" s="23"/>
      <c r="D758" s="23"/>
    </row>
    <row r="759" spans="3:4">
      <c r="C759" s="23"/>
      <c r="D759" s="23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2023-01-26T05:25:51Z</dcterms:modified>
</cp:coreProperties>
</file>