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597A7A2-F1F5-4A4A-95E2-304C816E3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Q21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<sst xmlns="http://schemas.openxmlformats.org/spreadsheetml/2006/main" count="58" uniqueCount="50">
  <si>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</si>
  <si>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</si>
  <si>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</si>
  <si>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</si>
  <si>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</si>
  <si>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</si>
  <si>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</si>
  <si>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</si>
  <si>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</si>
  <si>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</si>
  <si>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</si>
  <si>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</si>
  <si>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</si>
  <si>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</si>
  <si>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</si>
  <si>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</si>
  <si>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</si>
  <si>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</si>
  <si>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</si>
  <si>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</si>
  <si>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</si>
  <si>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</si>
  <si>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</si>
  <si>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</si>
  <si>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</si>
  <si>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</si>
  <si>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</si>
  <si>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</si>
  <si>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</si>
  <si>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</si>
  <si>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</si>
  <si>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</si>
  <si>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</si>
  <si>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</si>
  <si>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</si>
  <si>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</si>
  <si>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</si>
  <si>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</si>
  <si>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</si>
  <si>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</si>
  <si>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</si>
  <si>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</si>
  <si>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</si>
  <si>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V0363 Aur</t>
  </si>
  <si>
    <t>E+NL</t>
  </si>
  <si>
    <t>F21</t>
  </si>
  <si>
    <t>G21</t>
  </si>
  <si>
    <t>VSB, 91</t>
  </si>
  <si>
    <t>I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</si>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</sst>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 V363 Aur-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-2.369649014872266E-2</c:v>
                </c:pt>
                <c:pt idx="2">
                  <c:v>-2.3121860038372688E-2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-3.9518893431983448E-8</c:v>
                </c:pt>
                <c:pt idx="1">
                  <c:v>-2.3407554345899761E-2</c:v>
                </c:pt>
                <c:pt idx="2">
                  <c:v>-2.3410756322302158E-2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21931</c:v>
                </c:pt>
                <c:pt idx="2">
                  <c:v>21934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0</v>
      </c>
      <c r="H1" s="41"/>
      <c r="I1" s="42" t="s">
        <v>13</v>
      </c>
      <c r="J1" s="43" t="s">
        <v>43</v>
      </c>
      <c r="K1" s="33">
        <v>5.3333500000000003</v>
      </c>
      <c r="L1" s="35">
        <v>36.593299999999999</v>
      </c>
      <c r="M1" s="36">
        <v>52500.014000000003</v>
      </c>
      <c r="N1" s="36">
        <v>0.32124179000000003</v>
      </c>
      <c r="O1" s="37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52500.014000000003</v>
      </c>
      <c r="D7" s="29"/>
    </row>
    <row r="8" spans="1:15" x14ac:dyDescent="0.2">
      <c r="A8" t="s">
        <v>3</v>
      </c>
      <c r="C8" s="8">
        <v>0.32124179000000003</v>
      </c>
      <c r="D8" s="29"/>
    </row>
    <row r="9" spans="1:15" x14ac:dyDescent="0.2">
      <c r="A9" s="24" t="s">
        <v>32</v>
      </c>
      <c r="B9" s="25">
        <v>21</v>
      </c>
      <c r="C9" s="22" t="s">
        <v>45</v>
      </c>
      <c r="D9" s="23" t="s">
        <v>46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-3.9518893431983448E-8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-1.0673254674664323E-6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59546.108011103686</v>
      </c>
      <c r="E15" s="14" t="s">
        <v>30</v>
      </c>
      <c r="F15" s="32">
        <f ca="1">NOW()+15018.5+$C$5/24</f>
        <v>59970.770652546293</v>
      </c>
    </row>
    <row r="16" spans="1:15" x14ac:dyDescent="0.2">
      <c r="A16" s="16" t="s">
        <v>4</v>
      </c>
      <c r="B16" s="10"/>
      <c r="C16" s="17">
        <f ca="1">+C8+C12</f>
        <v>0.32124072267453258</v>
      </c>
      <c r="E16" s="14" t="s">
        <v>35</v>
      </c>
      <c r="F16" s="15">
        <f ca="1">ROUND(2*(F15-$C$7)/$C$8,0)/2+F14</f>
        <v>23257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1323</v>
      </c>
    </row>
    <row r="18" spans="1:21" ht="14.25" thickTop="1" thickBot="1" x14ac:dyDescent="0.25">
      <c r="A18" s="16" t="s">
        <v>5</v>
      </c>
      <c r="B18" s="10"/>
      <c r="C18" s="19">
        <f ca="1">+C15</f>
        <v>59546.108011103686</v>
      </c>
      <c r="D18" s="20">
        <f ca="1">+C16</f>
        <v>0.32124072267453258</v>
      </c>
      <c r="E18" s="14" t="s">
        <v>31</v>
      </c>
      <c r="F18" s="18">
        <f ca="1">+$C$15+$C$16*F17-15018.5-$C$5/24</f>
        <v>44953.005320535427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52500.014000000003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-3.9518893431983448E-8</v>
      </c>
      <c r="Q21" s="39">
        <f>+C21-15018.5</f>
        <v>37481.514000000003</v>
      </c>
    </row>
    <row r="22" spans="1:21" x14ac:dyDescent="0.2">
      <c r="A22" s="44" t="s">
        <v>47</v>
      </c>
      <c r="B22" s="45" t="s">
        <v>48</v>
      </c>
      <c r="C22" s="46">
        <v>59545.143999999855</v>
      </c>
      <c r="D22" s="44" t="s">
        <v>49</v>
      </c>
      <c r="E22">
        <f t="shared" ref="E22:E23" si="0">+(C22-C$7)/C$8</f>
        <v>21930.926234721366</v>
      </c>
      <c r="F22">
        <f t="shared" ref="F22:F23" si="1">ROUND(2*E22,0)/2</f>
        <v>21931</v>
      </c>
      <c r="G22">
        <f t="shared" ref="G22:G23" si="2">+C22-(C$7+F22*C$8)</f>
        <v>-2.369649014872266E-2</v>
      </c>
      <c r="I22">
        <f t="shared" ref="I22:I23" si="3">+G22</f>
        <v>-2.369649014872266E-2</v>
      </c>
      <c r="O22">
        <f t="shared" ref="O22:O23" ca="1" si="4">+C$11+C$12*$F22</f>
        <v>-2.3407554345899761E-2</v>
      </c>
      <c r="Q22" s="39">
        <f t="shared" ref="Q22:Q23" si="5">+C22-15018.5</f>
        <v>44526.643999999855</v>
      </c>
    </row>
    <row r="23" spans="1:21" x14ac:dyDescent="0.2">
      <c r="A23" s="44" t="s">
        <v>47</v>
      </c>
      <c r="B23" s="45" t="s">
        <v>48</v>
      </c>
      <c r="C23" s="46">
        <v>59546.108299999963</v>
      </c>
      <c r="D23" s="44" t="s">
        <v>49</v>
      </c>
      <c r="E23">
        <f t="shared" si="0"/>
        <v>21933.928023498935</v>
      </c>
      <c r="F23">
        <f t="shared" si="1"/>
        <v>21934</v>
      </c>
      <c r="G23">
        <f t="shared" si="2"/>
        <v>-2.3121860038372688E-2</v>
      </c>
      <c r="I23">
        <f t="shared" si="3"/>
        <v>-2.3121860038372688E-2</v>
      </c>
      <c r="O23">
        <f t="shared" ca="1" si="4"/>
        <v>-2.3410756322302158E-2</v>
      </c>
      <c r="Q23" s="39">
        <f t="shared" si="5"/>
        <v>44527.608299999963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2023-01-26T05:29:44Z</dcterms:modified>
</cp:coreProperties>
</file>